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2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11.xml" ContentType="application/vnd.openxmlformats-officedocument.spreadsheetml.table+xml"/>
  <Override PartName="/xl/tables/table4.xml" ContentType="application/vnd.openxmlformats-officedocument.spreadsheetml.table+xml"/>
  <Override PartName="/xl/tables/table10.xml" ContentType="application/vnd.openxmlformats-officedocument.spreadsheetml.table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tart_Here" sheetId="1" state="visible" r:id="rId3"/>
    <sheet name="Dashboard" sheetId="2" state="visible" r:id="rId4"/>
    <sheet name="Requirements_Register" sheetId="3" state="visible" r:id="rId5"/>
    <sheet name="Agile_Backlog" sheetId="4" state="visible" r:id="rId6"/>
    <sheet name="Predictive_Requirements" sheetId="5" state="visible" r:id="rId7"/>
    <sheet name="Hybrid_Control_View" sheetId="6" state="visible" r:id="rId8"/>
    <sheet name="Acceptance_Criteria" sheetId="7" state="visible" r:id="rId9"/>
    <sheet name="Traceability_Matrix" sheetId="8" state="visible" r:id="rId10"/>
    <sheet name="Test_Coverage" sheetId="9" state="visible" r:id="rId11"/>
    <sheet name="Change_Control" sheetId="10" state="visible" r:id="rId12"/>
    <sheet name="Objectives_Outcomes" sheetId="11" state="visible" r:id="rId13"/>
    <sheet name="Stakeholders_Personas" sheetId="12" state="visible" r:id="rId14"/>
    <sheet name="Sources_Evidence" sheetId="13" state="visible" r:id="rId15"/>
    <sheet name="RAID_Decisions" sheetId="14" state="visible" r:id="rId16"/>
    <sheet name="NFR_Catalogue" sheetId="15" state="visible" r:id="rId17"/>
    <sheet name="Quality_Gates" sheetId="16" state="visible" r:id="rId18"/>
    <sheet name="Export_Report" sheetId="17" state="visible" r:id="rId19"/>
    <sheet name="Guidance" sheetId="18" state="visible" r:id="rId20"/>
    <sheet name="Glossary" sheetId="19" state="visible" r:id="rId21"/>
    <sheet name="Config" sheetId="20" state="visible" r:id="rId22"/>
    <sheet name="Release_Notes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<sst xmlns="http://schemas.openxmlformats.org/spreadsheetml/2006/main" count="2163" uniqueCount="1101">
  <si>
    <t xml:space="preserve">StratForge Requirements Professional</t>
  </si>
  <si>
    <t xml:space="preserve">Hybrid requirements management workbook for Agile, Waterfall and governed transformation delivery.</t>
  </si>
  <si>
    <t xml:space="preserve">Project Control</t>
  </si>
  <si>
    <t xml:space="preserve">Product Navigation</t>
  </si>
  <si>
    <t xml:space="preserve">Workbook version</t>
  </si>
  <si>
    <t xml:space="preserve">1</t>
  </si>
  <si>
    <t xml:space="preserve">Configure project and lists</t>
  </si>
  <si>
    <t xml:space="preserve">Config</t>
  </si>
  <si>
    <t xml:space="preserve">Project name</t>
  </si>
  <si>
    <t xml:space="preserve">2</t>
  </si>
  <si>
    <t xml:space="preserve">Capture objectives and outcomes</t>
  </si>
  <si>
    <t xml:space="preserve">Objectives_Outcomes</t>
  </si>
  <si>
    <t xml:space="preserve">Delivery mode</t>
  </si>
  <si>
    <t xml:space="preserve">3</t>
  </si>
  <si>
    <t xml:space="preserve">Capture stakeholders and personas</t>
  </si>
  <si>
    <t xml:space="preserve">Stakeholders_Personas</t>
  </si>
  <si>
    <t xml:space="preserve">Workbook owner</t>
  </si>
  <si>
    <t xml:space="preserve">4</t>
  </si>
  <si>
    <t xml:space="preserve">Log source evidence</t>
  </si>
  <si>
    <t xml:space="preserve">Sources_Evidence</t>
  </si>
  <si>
    <t xml:space="preserve">Product owner</t>
  </si>
  <si>
    <t xml:space="preserve">5</t>
  </si>
  <si>
    <t xml:space="preserve">Capture requirements</t>
  </si>
  <si>
    <t xml:space="preserve">Requirements_Register</t>
  </si>
  <si>
    <t xml:space="preserve">Suggested next Requirement ID</t>
  </si>
  <si>
    <t xml:space="preserve">6</t>
  </si>
  <si>
    <t xml:space="preserve">Add acceptance criteria and NFRs</t>
  </si>
  <si>
    <t xml:space="preserve">Acceptance_Criteria / NFR_Catalogue</t>
  </si>
  <si>
    <t xml:space="preserve">Total requirements</t>
  </si>
  <si>
    <t xml:space="preserve">7</t>
  </si>
  <si>
    <t xml:space="preserve">Link traceability and tests</t>
  </si>
  <si>
    <t xml:space="preserve">Traceability_Matrix / Test_Coverage</t>
  </si>
  <si>
    <t xml:space="preserve">Sample rows</t>
  </si>
  <si>
    <t xml:space="preserve">8</t>
  </si>
  <si>
    <t xml:space="preserve">Review quality gates and dashboard</t>
  </si>
  <si>
    <t xml:space="preserve">Quality_Gates / Dashboard</t>
  </si>
  <si>
    <t xml:space="preserve">Delivery readiness</t>
  </si>
  <si>
    <t xml:space="preserve">9</t>
  </si>
  <si>
    <t xml:space="preserve">Export governance summary</t>
  </si>
  <si>
    <t xml:space="preserve">Export_Report</t>
  </si>
  <si>
    <t xml:space="preserve">Commercial usage workflow</t>
  </si>
  <si>
    <t xml:space="preserve">Step</t>
  </si>
  <si>
    <t xml:space="preserve">Activity</t>
  </si>
  <si>
    <t xml:space="preserve">Purpose</t>
  </si>
  <si>
    <t xml:space="preserve">Output / Check</t>
  </si>
  <si>
    <t xml:space="preserve">Select delivery mode and project settings.</t>
  </si>
  <si>
    <t xml:space="preserve">Align workbook behaviour and guidance to Agile, Waterfall or Hybrid delivery.</t>
  </si>
  <si>
    <t xml:space="preserve">Config and dashboard report context confirmed.</t>
  </si>
  <si>
    <t xml:space="preserve">Define objectives, outcomes, stakeholders and sources.</t>
  </si>
  <si>
    <t xml:space="preserve">Create the evidence base and accountability model before requirements are captured.</t>
  </si>
  <si>
    <t xml:space="preserve">Requirements can be traced to outcomes, sources and owners.</t>
  </si>
  <si>
    <t xml:space="preserve">Capture requirements in the master register.</t>
  </si>
  <si>
    <t xml:space="preserve">Maintain a single source of truth for all requirement types.</t>
  </si>
  <si>
    <t xml:space="preserve">Each requirement has an ID, owner, source, objective, priority and status.</t>
  </si>
  <si>
    <t xml:space="preserve">Add acceptance criteria, NFRs, test coverage and traceability.</t>
  </si>
  <si>
    <t xml:space="preserve">Convert requirements into verifiable delivery and assurance artefacts.</t>
  </si>
  <si>
    <t xml:space="preserve">Delivery readiness and quality gates begin to pass.</t>
  </si>
  <si>
    <t xml:space="preserve">Manage changes, RAID and baseline decisions.</t>
  </si>
  <si>
    <t xml:space="preserve">Control requirement volatility and make governance decisions explicit.</t>
  </si>
  <si>
    <t xml:space="preserve">Open changes and risks are visible before sign-off.</t>
  </si>
  <si>
    <t xml:space="preserve">Use Dashboard, Quality Gates and Export Report.</t>
  </si>
  <si>
    <t xml:space="preserve">Review readiness with stakeholders and prepare governance packs.</t>
  </si>
  <si>
    <t xml:space="preserve">Commercial-ready report pack for client/project use.</t>
  </si>
  <si>
    <t xml:space="preserve">Design principle: single source of truth + mode-specific views + governed traceability. Do not maintain separate Agile and Waterfall requirement stores; use Delivery Mode and Requirement Level to control how records are surfaced.</t>
  </si>
  <si>
    <t xml:space="preserve">Executive Requirements Dashboard</t>
  </si>
  <si>
    <t xml:space="preserve">Commercial-ready view of requirements quality, delivery readiness, traceability and governance health.</t>
  </si>
  <si>
    <t xml:space="preserve">Project</t>
  </si>
  <si>
    <t xml:space="preserve">Delivery Mode</t>
  </si>
  <si>
    <t xml:space="preserve">Last Refreshed</t>
  </si>
  <si>
    <t xml:space="preserve">Total Requirements</t>
  </si>
  <si>
    <t xml:space="preserve">Active Requirements</t>
  </si>
  <si>
    <t xml:space="preserve">Average Quality</t>
  </si>
  <si>
    <t xml:space="preserve">Delivery Ready</t>
  </si>
  <si>
    <t xml:space="preserve">Traceability Complete</t>
  </si>
  <si>
    <t xml:space="preserve">Open Changes</t>
  </si>
  <si>
    <t xml:space="preserve">Open RAID</t>
  </si>
  <si>
    <t xml:space="preserve">Lifecycle Status</t>
  </si>
  <si>
    <t xml:space="preserve">Count</t>
  </si>
  <si>
    <t xml:space="preserve">MoSCoW</t>
  </si>
  <si>
    <t xml:space="preserve">Exception</t>
  </si>
  <si>
    <t xml:space="preserve">Draft</t>
  </si>
  <si>
    <t xml:space="preserve">Agile</t>
  </si>
  <si>
    <t xml:space="preserve">Must</t>
  </si>
  <si>
    <t xml:space="preserve">Missing owner</t>
  </si>
  <si>
    <t xml:space="preserve">Analysing</t>
  </si>
  <si>
    <t xml:space="preserve">Waterfall</t>
  </si>
  <si>
    <t xml:space="preserve">Should</t>
  </si>
  <si>
    <t xml:space="preserve">Missing AC</t>
  </si>
  <si>
    <t xml:space="preserve">In Review</t>
  </si>
  <si>
    <t xml:space="preserve">Hybrid</t>
  </si>
  <si>
    <t xml:space="preserve">Could</t>
  </si>
  <si>
    <t xml:space="preserve">Missing tests</t>
  </si>
  <si>
    <t xml:space="preserve">Approved</t>
  </si>
  <si>
    <t xml:space="preserve">Won't</t>
  </si>
  <si>
    <t xml:space="preserve">Traceability gaps</t>
  </si>
  <si>
    <t xml:space="preserve">Baselined</t>
  </si>
  <si>
    <t xml:space="preserve">Approval pending</t>
  </si>
  <si>
    <t xml:space="preserve">In Delivery</t>
  </si>
  <si>
    <t xml:space="preserve">Open change</t>
  </si>
  <si>
    <t xml:space="preserve">Built</t>
  </si>
  <si>
    <t xml:space="preserve">In Test</t>
  </si>
  <si>
    <t xml:space="preserve">Done</t>
  </si>
  <si>
    <t xml:space="preserve">Rejected</t>
  </si>
  <si>
    <t xml:space="preserve">Deferred</t>
  </si>
  <si>
    <t xml:space="preserve">Top priority requirements and delivery exceptions</t>
  </si>
  <si>
    <t xml:space="preserve">Requirement ID</t>
  </si>
  <si>
    <t xml:space="preserve">Title</t>
  </si>
  <si>
    <t xml:space="preserve">Priority Score</t>
  </si>
  <si>
    <t xml:space="preserve">Delivery Readiness</t>
  </si>
  <si>
    <t xml:space="preserve">Exception Flags</t>
  </si>
  <si>
    <t xml:space="preserve">Requirements Register</t>
  </si>
  <si>
    <t xml:space="preserve">Single source of truth for all Agile, Waterfall and Hybrid requirement records.</t>
  </si>
  <si>
    <t xml:space="preserve">Parent ID</t>
  </si>
  <si>
    <t xml:space="preserve">Requirement Level</t>
  </si>
  <si>
    <t xml:space="preserve">Requirement Type</t>
  </si>
  <si>
    <t xml:space="preserve">Domain</t>
  </si>
  <si>
    <t xml:space="preserve">Requirement Statement</t>
  </si>
  <si>
    <t xml:space="preserve">User Story</t>
  </si>
  <si>
    <t xml:space="preserve">Business Rule / Constraint</t>
  </si>
  <si>
    <t xml:space="preserve">Objective ID</t>
  </si>
  <si>
    <t xml:space="preserve">Process Area</t>
  </si>
  <si>
    <t xml:space="preserve">Persona / User Group</t>
  </si>
  <si>
    <t xml:space="preserve">Source ID</t>
  </si>
  <si>
    <t xml:space="preserve">Owner</t>
  </si>
  <si>
    <t xml:space="preserve">Approver</t>
  </si>
  <si>
    <t xml:space="preserve">Business Value</t>
  </si>
  <si>
    <t xml:space="preserve">Urgency</t>
  </si>
  <si>
    <t xml:space="preserve">Risk Reduction</t>
  </si>
  <si>
    <t xml:space="preserve">Opportunity Enablement</t>
  </si>
  <si>
    <t xml:space="preserve">Job Size</t>
  </si>
  <si>
    <t xml:space="preserve">Reach</t>
  </si>
  <si>
    <t xml:space="preserve">Impact</t>
  </si>
  <si>
    <t xml:space="preserve">Confidence %</t>
  </si>
  <si>
    <t xml:space="preserve">Effort</t>
  </si>
  <si>
    <t xml:space="preserve">WSJF Score</t>
  </si>
  <si>
    <t xml:space="preserve">RICE Score</t>
  </si>
  <si>
    <t xml:space="preserve">Complexity</t>
  </si>
  <si>
    <t xml:space="preserve">Requirement Risk</t>
  </si>
  <si>
    <t xml:space="preserve">Dependency Status</t>
  </si>
  <si>
    <t xml:space="preserve">Approval Status</t>
  </si>
  <si>
    <t xml:space="preserve">Baseline Version</t>
  </si>
  <si>
    <t xml:space="preserve">Baseline Date</t>
  </si>
  <si>
    <t xml:space="preserve">Release / Sprint</t>
  </si>
  <si>
    <t xml:space="preserve">Target Date</t>
  </si>
  <si>
    <t xml:space="preserve">AC Count</t>
  </si>
  <si>
    <t xml:space="preserve">Test Count</t>
  </si>
  <si>
    <t xml:space="preserve">Trace Link Count</t>
  </si>
  <si>
    <t xml:space="preserve">Open Change Count</t>
  </si>
  <si>
    <t xml:space="preserve">RAID Count</t>
  </si>
  <si>
    <t xml:space="preserve">Traceability Status</t>
  </si>
  <si>
    <t xml:space="preserve">Quality Score</t>
  </si>
  <si>
    <t xml:space="preserve">Review Readiness</t>
  </si>
  <si>
    <t xml:space="preserve">Governance Gate</t>
  </si>
  <si>
    <t xml:space="preserve">Last Updated</t>
  </si>
  <si>
    <t xml:space="preserve">Sample Flag</t>
  </si>
  <si>
    <t xml:space="preserve">Notes</t>
  </si>
  <si>
    <t xml:space="preserve">Helper - Exception Raw</t>
  </si>
  <si>
    <t xml:space="preserve">Helper - Agile View Seq</t>
  </si>
  <si>
    <t xml:space="preserve">Helper - Predictive View Seq</t>
  </si>
  <si>
    <t xml:space="preserve">Helper - All View Seq</t>
  </si>
  <si>
    <t xml:space="preserve">Helper - Priority Rank</t>
  </si>
  <si>
    <t xml:space="preserve">Helper - Exception Seq</t>
  </si>
  <si>
    <t xml:space="preserve">REQ-0001</t>
  </si>
  <si>
    <t xml:space="preserve">Epic</t>
  </si>
  <si>
    <t xml:space="preserve">Business</t>
  </si>
  <si>
    <t xml:space="preserve">Customer Service</t>
  </si>
  <si>
    <t xml:space="preserve">Standardise customer case handling</t>
  </si>
  <si>
    <t xml:space="preserve">The organisation needs a single governed customer case handling approach across service teams to reduce duplicate work and improve service consistency.</t>
  </si>
  <si>
    <t xml:space="preserve">OBJ-001</t>
  </si>
  <si>
    <t xml:space="preserve">Case intake and triage</t>
  </si>
  <si>
    <t xml:space="preserve">Service Advisor</t>
  </si>
  <si>
    <t xml:space="preserve">SRC-001</t>
  </si>
  <si>
    <t xml:space="preserve">Lead Business Analyst</t>
  </si>
  <si>
    <t xml:space="preserve">Product Owner</t>
  </si>
  <si>
    <t xml:space="preserve">Internal dependency</t>
  </si>
  <si>
    <t xml:space="preserve">BL-001</t>
  </si>
  <si>
    <t xml:space="preserve">Release 1</t>
  </si>
  <si>
    <t xml:space="preserve">Yes</t>
  </si>
  <si>
    <t xml:space="preserve">Strategic parent requirement for case transformation.</t>
  </si>
  <si>
    <t xml:space="preserve">REQ-0002</t>
  </si>
  <si>
    <t xml:space="preserve">Feature</t>
  </si>
  <si>
    <t xml:space="preserve">Functional</t>
  </si>
  <si>
    <t xml:space="preserve">D365</t>
  </si>
  <si>
    <t xml:space="preserve">Capture standard case intake data</t>
  </si>
  <si>
    <t xml:space="preserve">The solution shall capture mandatory case intake fields consistently across all customer service teams.</t>
  </si>
  <si>
    <t xml:space="preserve">SRC-002</t>
  </si>
  <si>
    <t xml:space="preserve">Business Analyst</t>
  </si>
  <si>
    <t xml:space="preserve">Service Owner</t>
  </si>
  <si>
    <t xml:space="preserve">None</t>
  </si>
  <si>
    <t xml:space="preserve">Sprint 1</t>
  </si>
  <si>
    <t xml:space="preserve">REQ-0003</t>
  </si>
  <si>
    <t xml:space="preserve">Create case from customer email</t>
  </si>
  <si>
    <t xml:space="preserve">Customer emails must create a case record with the original email retained as source evidence.</t>
  </si>
  <si>
    <t xml:space="preserve">As a service advisor, I want customer emails to create case records so that work can be triaged without manual rekeying.</t>
  </si>
  <si>
    <t xml:space="preserve">Not Required</t>
  </si>
  <si>
    <t xml:space="preserve">REQ-0004</t>
  </si>
  <si>
    <t xml:space="preserve">Classify case by service category</t>
  </si>
  <si>
    <t xml:space="preserve">The case form shall require a service category, sub-category and priority before the case can move to triage.</t>
  </si>
  <si>
    <t xml:space="preserve">As a service advisor, I want to classify a case using standard categories so that it can be routed and reported consistently.</t>
  </si>
  <si>
    <t xml:space="preserve">Priority cannot be blank when case status is submitted for triage.</t>
  </si>
  <si>
    <t xml:space="preserve">SRC-003</t>
  </si>
  <si>
    <t xml:space="preserve">REQ-0005</t>
  </si>
  <si>
    <t xml:space="preserve">NFR</t>
  </si>
  <si>
    <t xml:space="preserve">Non-functional</t>
  </si>
  <si>
    <t xml:space="preserve">Compliance</t>
  </si>
  <si>
    <t xml:space="preserve">Maintain case audit history</t>
  </si>
  <si>
    <t xml:space="preserve">The system shall retain an audit history for case status, owner, priority and SLA changes for a minimum of seven years.</t>
  </si>
  <si>
    <t xml:space="preserve">Audit records must not be editable by end users.</t>
  </si>
  <si>
    <t xml:space="preserve">OBJ-002</t>
  </si>
  <si>
    <t xml:space="preserve">Audit and compliance</t>
  </si>
  <si>
    <t xml:space="preserve">Compliance Lead</t>
  </si>
  <si>
    <t xml:space="preserve">SRC-004</t>
  </si>
  <si>
    <t xml:space="preserve">Solution Architect</t>
  </si>
  <si>
    <t xml:space="preserve">External dependency</t>
  </si>
  <si>
    <t xml:space="preserve">Mapped to security and compliance NFR catalogue.</t>
  </si>
  <si>
    <t xml:space="preserve">REQ-0006</t>
  </si>
  <si>
    <t xml:space="preserve">Requirement</t>
  </si>
  <si>
    <t xml:space="preserve">Data</t>
  </si>
  <si>
    <t xml:space="preserve">Data Migration</t>
  </si>
  <si>
    <t xml:space="preserve">Migrate active customer cases</t>
  </si>
  <si>
    <t xml:space="preserve">The implementation shall migrate active customer cases with current owner, priority, status and latest interaction summary.</t>
  </si>
  <si>
    <t xml:space="preserve">OBJ-003</t>
  </si>
  <si>
    <t xml:space="preserve">Data migration</t>
  </si>
  <si>
    <t xml:space="preserve">Data Migration Analyst</t>
  </si>
  <si>
    <t xml:space="preserve">SRC-005</t>
  </si>
  <si>
    <t xml:space="preserve">Data Lead</t>
  </si>
  <si>
    <t xml:space="preserve">Programme Manager</t>
  </si>
  <si>
    <t xml:space="preserve">REQ-0007</t>
  </si>
  <si>
    <t xml:space="preserve">Automation</t>
  </si>
  <si>
    <t xml:space="preserve">Power Platform</t>
  </si>
  <si>
    <t xml:space="preserve">Automate triage routing</t>
  </si>
  <si>
    <t xml:space="preserve">The solution shall route cases to the correct queue based on service category, customer segment and priority.</t>
  </si>
  <si>
    <t xml:space="preserve">OBJ-004</t>
  </si>
  <si>
    <t xml:space="preserve">Case routing</t>
  </si>
  <si>
    <t xml:space="preserve">Service Manager</t>
  </si>
  <si>
    <t xml:space="preserve">SRC-006</t>
  </si>
  <si>
    <t xml:space="preserve">Power Platform Lead</t>
  </si>
  <si>
    <t xml:space="preserve">Not Started</t>
  </si>
  <si>
    <t xml:space="preserve">Sprint 2</t>
  </si>
  <si>
    <t xml:space="preserve">REQ-0008</t>
  </si>
  <si>
    <t xml:space="preserve">Route cases by SLA priority</t>
  </si>
  <si>
    <t xml:space="preserve">High priority cases shall be routed to the priority queue when SLA remaining time is below the configured threshold.</t>
  </si>
  <si>
    <t xml:space="preserve">As a service manager, I want high priority cases routed automatically so that SLA breaches are prevented.</t>
  </si>
  <si>
    <t xml:space="preserve">REQ-0009</t>
  </si>
  <si>
    <t xml:space="preserve">Integration</t>
  </si>
  <si>
    <t xml:space="preserve">Integrate account master data</t>
  </si>
  <si>
    <t xml:space="preserve">D365 Customer Service shall consume customer account reference data from the enterprise account master.</t>
  </si>
  <si>
    <t xml:space="preserve">Customer account identifiers must remain consistent with the enterprise master data model.</t>
  </si>
  <si>
    <t xml:space="preserve">Integration and master data</t>
  </si>
  <si>
    <t xml:space="preserve">Integration Lead</t>
  </si>
  <si>
    <t xml:space="preserve">SRC-007</t>
  </si>
  <si>
    <t xml:space="preserve">REQ-0010</t>
  </si>
  <si>
    <t xml:space="preserve">Reporting</t>
  </si>
  <si>
    <t xml:space="preserve">Provide operational case dashboard</t>
  </si>
  <si>
    <t xml:space="preserve">The solution shall provide an operational dashboard showing open cases by priority, owner, age and SLA status.</t>
  </si>
  <si>
    <t xml:space="preserve">OBJ-005</t>
  </si>
  <si>
    <t xml:space="preserve">Service performance reporting</t>
  </si>
  <si>
    <t xml:space="preserve">Operations Lead</t>
  </si>
  <si>
    <t xml:space="preserve">SRC-008</t>
  </si>
  <si>
    <t xml:space="preserve">Reporting Lead</t>
  </si>
  <si>
    <t xml:space="preserve">Sprint 3</t>
  </si>
  <si>
    <t xml:space="preserve">REQ-0011</t>
  </si>
  <si>
    <t xml:space="preserve">Apply GDPR retention controls</t>
  </si>
  <si>
    <t xml:space="preserve">The solution shall support retention and deletion controls for customer case records in line with the agreed data retention policy.</t>
  </si>
  <si>
    <t xml:space="preserve">Personal data must be retained only for the approved retention period unless legal hold applies.</t>
  </si>
  <si>
    <t xml:space="preserve">Data Protection Officer</t>
  </si>
  <si>
    <t xml:space="preserve">REQ-0012</t>
  </si>
  <si>
    <t xml:space="preserve">Notify advisor of SLA risk</t>
  </si>
  <si>
    <t xml:space="preserve">The solution shall notify the assigned advisor when a case is approaching SLA breach.</t>
  </si>
  <si>
    <t xml:space="preserve">As a service advisor, I want to be notified when my case is approaching SLA breach so that I can take action before service failure.</t>
  </si>
  <si>
    <t xml:space="preserve">SLA management</t>
  </si>
  <si>
    <t xml:space="preserve">REQ-0013</t>
  </si>
  <si>
    <t xml:space="preserve">Security</t>
  </si>
  <si>
    <t xml:space="preserve">Enforce role-based case access</t>
  </si>
  <si>
    <t xml:space="preserve">The solution shall restrict case visibility and update permissions based on role, team and customer segment.</t>
  </si>
  <si>
    <t xml:space="preserve">Privileged access must be reviewed before production deployment.</t>
  </si>
  <si>
    <t xml:space="preserve">Security and access</t>
  </si>
  <si>
    <t xml:space="preserve">Security Lead</t>
  </si>
  <si>
    <t xml:space="preserve">SRC-009</t>
  </si>
  <si>
    <t xml:space="preserve">REQ-0014</t>
  </si>
  <si>
    <t xml:space="preserve">Transition</t>
  </si>
  <si>
    <t xml:space="preserve">Change Management</t>
  </si>
  <si>
    <t xml:space="preserve">Train service advisors before go-live</t>
  </si>
  <si>
    <t xml:space="preserve">All impacted service advisors shall complete process and system training before production go-live.</t>
  </si>
  <si>
    <t xml:space="preserve">Change readiness</t>
  </si>
  <si>
    <t xml:space="preserve">SRC-010</t>
  </si>
  <si>
    <t xml:space="preserve">Change Manager</t>
  </si>
  <si>
    <t xml:space="preserve">REQ-0015</t>
  </si>
  <si>
    <t xml:space="preserve">Analytics</t>
  </si>
  <si>
    <t xml:space="preserve">Suggest knowledge articles</t>
  </si>
  <si>
    <t xml:space="preserve">The service workspace should suggest relevant knowledge articles based on case category and customer issue description.</t>
  </si>
  <si>
    <t xml:space="preserve">Knowledge management</t>
  </si>
  <si>
    <t xml:space="preserve">SRC-011</t>
  </si>
  <si>
    <t xml:space="preserve">Release 2</t>
  </si>
  <si>
    <t xml:space="preserve">REQ-0016</t>
  </si>
  <si>
    <t xml:space="preserve">Select suggested knowledge article</t>
  </si>
  <si>
    <t xml:space="preserve">The user shall be able to open and apply a suggested knowledge article from the case workspace.</t>
  </si>
  <si>
    <t xml:space="preserve">As a service advisor, I want to select a suggested knowledge article so that I can resolve standard enquiries more quickly.</t>
  </si>
  <si>
    <t xml:space="preserve">REQ-0017</t>
  </si>
  <si>
    <t xml:space="preserve">Apply data quality rules before migration</t>
  </si>
  <si>
    <t xml:space="preserve">Source case records shall pass agreed data quality rules before migration into the target solution.</t>
  </si>
  <si>
    <t xml:space="preserve">Records failing mandatory validation must be remediated or formally excluded with approval.</t>
  </si>
  <si>
    <t xml:space="preserve">REQ-0018</t>
  </si>
  <si>
    <t xml:space="preserve">Process</t>
  </si>
  <si>
    <t xml:space="preserve">Operations</t>
  </si>
  <si>
    <t xml:space="preserve">Define standard service taxonomy</t>
  </si>
  <si>
    <t xml:space="preserve">The business shall approve a standard taxonomy for case categories, sub-categories, priorities and escalation reasons.</t>
  </si>
  <si>
    <t xml:space="preserve">Operating model</t>
  </si>
  <si>
    <t xml:space="preserve">REQ-0019</t>
  </si>
  <si>
    <t xml:space="preserve">Maintain acceptable form response time</t>
  </si>
  <si>
    <t xml:space="preserve">Primary case forms should load within three seconds for users on supported devices and network conditions.</t>
  </si>
  <si>
    <t xml:space="preserve">User experience</t>
  </si>
  <si>
    <t xml:space="preserve">SRC-012</t>
  </si>
  <si>
    <t xml:space="preserve">REQ-0020</t>
  </si>
  <si>
    <t xml:space="preserve">Approve service manager dashboard</t>
  </si>
  <si>
    <t xml:space="preserve">Service managers require a dashboard that supports workload monitoring, SLA management and team performance review.</t>
  </si>
  <si>
    <t xml:space="preserve">Agile Backlog View</t>
  </si>
  <si>
    <t xml:space="preserve">Formula-driven view of epics, features and user stories from the master requirements register.</t>
  </si>
  <si>
    <t xml:space="preserve">Level</t>
  </si>
  <si>
    <t xml:space="preserve">Type</t>
  </si>
  <si>
    <t xml:space="preserve">WSJF</t>
  </si>
  <si>
    <t xml:space="preserve">Predictive Requirements View</t>
  </si>
  <si>
    <t xml:space="preserve">Formal BABOK-style requirements governance view for Waterfall and controlled delivery environments.</t>
  </si>
  <si>
    <t xml:space="preserve">Traceability</t>
  </si>
  <si>
    <t xml:space="preserve">Hybrid Control View</t>
  </si>
  <si>
    <t xml:space="preserve">Combined delivery and governance lens for mixed Agile, Waterfall and enterprise transformation programmes.</t>
  </si>
  <si>
    <t xml:space="preserve">Acceptance Criteria Register</t>
  </si>
  <si>
    <t xml:space="preserve">Reusable acceptance criteria linked to requirements, stories, tests and sign-off evidence.</t>
  </si>
  <si>
    <t xml:space="preserve">AC ID</t>
  </si>
  <si>
    <t xml:space="preserve">AC Type</t>
  </si>
  <si>
    <t xml:space="preserve">Scenario / Title</t>
  </si>
  <si>
    <t xml:space="preserve">Given</t>
  </si>
  <si>
    <t xml:space="preserve">When</t>
  </si>
  <si>
    <t xml:space="preserve">Then</t>
  </si>
  <si>
    <t xml:space="preserve">Acceptance Criterion</t>
  </si>
  <si>
    <t xml:space="preserve">Priority</t>
  </si>
  <si>
    <t xml:space="preserve">Status</t>
  </si>
  <si>
    <t xml:space="preserve">Linked Test ID</t>
  </si>
  <si>
    <t xml:space="preserve">Quality Status</t>
  </si>
  <si>
    <t xml:space="preserve">AC-001</t>
  </si>
  <si>
    <t xml:space="preserve">Given / When / Then</t>
  </si>
  <si>
    <t xml:space="preserve">Email creates a case</t>
  </si>
  <si>
    <t xml:space="preserve">Given a customer email is received in the service mailbox</t>
  </si>
  <si>
    <t xml:space="preserve">When the intake process runs</t>
  </si>
  <si>
    <t xml:space="preserve">Then a new case record is created with the original email retained</t>
  </si>
  <si>
    <t xml:space="preserve">Reviewed</t>
  </si>
  <si>
    <t xml:space="preserve">TST-001</t>
  </si>
  <si>
    <t xml:space="preserve">AC-002</t>
  </si>
  <si>
    <t xml:space="preserve">Checklist</t>
  </si>
  <si>
    <t xml:space="preserve">Mandatory classification fields</t>
  </si>
  <si>
    <t xml:space="preserve">Service category, sub-category and priority must be populated before case triage.</t>
  </si>
  <si>
    <t xml:space="preserve">TST-002</t>
  </si>
  <si>
    <t xml:space="preserve">AC-003</t>
  </si>
  <si>
    <t xml:space="preserve">Compliance Control</t>
  </si>
  <si>
    <t xml:space="preserve">Audit history retained</t>
  </si>
  <si>
    <t xml:space="preserve">Case status, owner, priority and SLA changes are retained for at least seven years and are not user-editable.</t>
  </si>
  <si>
    <t xml:space="preserve">TST-003</t>
  </si>
  <si>
    <t xml:space="preserve">AC-004</t>
  </si>
  <si>
    <t xml:space="preserve">Migration fields retained</t>
  </si>
  <si>
    <t xml:space="preserve">Migrated cases include owner, priority, status and latest interaction summary.</t>
  </si>
  <si>
    <t xml:space="preserve">TST-004</t>
  </si>
  <si>
    <t xml:space="preserve">AC-005</t>
  </si>
  <si>
    <t xml:space="preserve">High priority routing</t>
  </si>
  <si>
    <t xml:space="preserve">Given a case is high priority</t>
  </si>
  <si>
    <t xml:space="preserve">When SLA remaining time falls below the defined threshold</t>
  </si>
  <si>
    <t xml:space="preserve">Then the case is routed to the priority queue</t>
  </si>
  <si>
    <t xml:space="preserve">TST-005</t>
  </si>
  <si>
    <t xml:space="preserve">AC-006</t>
  </si>
  <si>
    <t xml:space="preserve">Account identifier consistency</t>
  </si>
  <si>
    <t xml:space="preserve">Imported account references match the enterprise account master identifier.</t>
  </si>
  <si>
    <t xml:space="preserve">TST-006</t>
  </si>
  <si>
    <t xml:space="preserve">AC-007</t>
  </si>
  <si>
    <t xml:space="preserve">Dashboard fields displayed</t>
  </si>
  <si>
    <t xml:space="preserve">Dashboard displays open cases by priority, owner, age and SLA status.</t>
  </si>
  <si>
    <t xml:space="preserve">TST-007</t>
  </si>
  <si>
    <t xml:space="preserve">AC-008</t>
  </si>
  <si>
    <t xml:space="preserve">Retention control</t>
  </si>
  <si>
    <t xml:space="preserve">Customer case records are retained and deleted according to approved retention policy rules.</t>
  </si>
  <si>
    <t xml:space="preserve">TST-008</t>
  </si>
  <si>
    <t xml:space="preserve">AC-009</t>
  </si>
  <si>
    <t xml:space="preserve">SLA risk notification</t>
  </si>
  <si>
    <t xml:space="preserve">Given a case is assigned to an advisor</t>
  </si>
  <si>
    <t xml:space="preserve">When the case approaches SLA breach</t>
  </si>
  <si>
    <t xml:space="preserve">Then the advisor receives a notification</t>
  </si>
  <si>
    <t xml:space="preserve">TST-009</t>
  </si>
  <si>
    <t xml:space="preserve">AC-010</t>
  </si>
  <si>
    <t xml:space="preserve">Security Control</t>
  </si>
  <si>
    <t xml:space="preserve">Role-based access</t>
  </si>
  <si>
    <t xml:space="preserve">Users can only view and update cases permitted by their assigned role and team.</t>
  </si>
  <si>
    <t xml:space="preserve">TST-010</t>
  </si>
  <si>
    <t xml:space="preserve">AC-011</t>
  </si>
  <si>
    <t xml:space="preserve">Training completion</t>
  </si>
  <si>
    <t xml:space="preserve">All impacted service advisors complete training before production go-live.</t>
  </si>
  <si>
    <t xml:space="preserve">TST-011</t>
  </si>
  <si>
    <t xml:space="preserve">AC-012</t>
  </si>
  <si>
    <t xml:space="preserve">Migration quality rules</t>
  </si>
  <si>
    <t xml:space="preserve">Records failing mandatory validation are remediated or formally excluded with approval.</t>
  </si>
  <si>
    <t xml:space="preserve">TST-012</t>
  </si>
  <si>
    <t xml:space="preserve">AC-013</t>
  </si>
  <si>
    <t xml:space="preserve">Taxonomy approved</t>
  </si>
  <si>
    <t xml:space="preserve">The taxonomy is approved by the Service Owner and Operations Lead before configuration.</t>
  </si>
  <si>
    <t xml:space="preserve">TST-013</t>
  </si>
  <si>
    <t xml:space="preserve">AC-014</t>
  </si>
  <si>
    <t xml:space="preserve">NFR Metric</t>
  </si>
  <si>
    <t xml:space="preserve">Form load response time</t>
  </si>
  <si>
    <t xml:space="preserve">Primary case forms load within three seconds under agreed supported network and device conditions.</t>
  </si>
  <si>
    <t xml:space="preserve">TST-014</t>
  </si>
  <si>
    <t xml:space="preserve">AC-015</t>
  </si>
  <si>
    <t xml:space="preserve">Service manager dashboard approval</t>
  </si>
  <si>
    <t xml:space="preserve">Service managers approve the dashboard layout and available dimensions before go-live.</t>
  </si>
  <si>
    <t xml:space="preserve">TST-015</t>
  </si>
  <si>
    <t xml:space="preserve">Traceability Matrix</t>
  </si>
  <si>
    <t xml:space="preserve">End-to-end linkage from objectives and source evidence through requirements, design, test and benefits.</t>
  </si>
  <si>
    <t xml:space="preserve">Trace ID</t>
  </si>
  <si>
    <t xml:space="preserve">Requirement Title</t>
  </si>
  <si>
    <t xml:space="preserve">Outcome</t>
  </si>
  <si>
    <t xml:space="preserve">Design Reference</t>
  </si>
  <si>
    <t xml:space="preserve">Build Item</t>
  </si>
  <si>
    <t xml:space="preserve">Test ID</t>
  </si>
  <si>
    <t xml:space="preserve">Benefit / KPI ID</t>
  </si>
  <si>
    <t xml:space="preserve">Release</t>
  </si>
  <si>
    <t xml:space="preserve">Trace Status</t>
  </si>
  <si>
    <t xml:space="preserve">Gap Notes</t>
  </si>
  <si>
    <t xml:space="preserve">TRC-001</t>
  </si>
  <si>
    <t xml:space="preserve">HLD-CASE-001</t>
  </si>
  <si>
    <t xml:space="preserve">D365 Case Process</t>
  </si>
  <si>
    <t xml:space="preserve">KPI-DUP-001</t>
  </si>
  <si>
    <t xml:space="preserve">TRC-002</t>
  </si>
  <si>
    <t xml:space="preserve">FUNC-INTAKE-001</t>
  </si>
  <si>
    <t xml:space="preserve">D365 Case Form</t>
  </si>
  <si>
    <t xml:space="preserve">TRC-003</t>
  </si>
  <si>
    <t xml:space="preserve">Email-to-case</t>
  </si>
  <si>
    <t xml:space="preserve">FUNC-EMAIL-001</t>
  </si>
  <si>
    <t xml:space="preserve">Email to Case Flow</t>
  </si>
  <si>
    <t xml:space="preserve">TRC-004</t>
  </si>
  <si>
    <t xml:space="preserve">Case classification</t>
  </si>
  <si>
    <t xml:space="preserve">FUNC-CLASS-001</t>
  </si>
  <si>
    <t xml:space="preserve">Case Classification Fields</t>
  </si>
  <si>
    <t xml:space="preserve">TRC-005</t>
  </si>
  <si>
    <t xml:space="preserve">NFR-AUD-001</t>
  </si>
  <si>
    <t xml:space="preserve">Audit Configuration</t>
  </si>
  <si>
    <t xml:space="preserve">KPI-AUD-001</t>
  </si>
  <si>
    <t xml:space="preserve">TRC-006</t>
  </si>
  <si>
    <t xml:space="preserve">DATA-MIG-001</t>
  </si>
  <si>
    <t xml:space="preserve">Migration Mapping</t>
  </si>
  <si>
    <t xml:space="preserve">KPI-MIG-001</t>
  </si>
  <si>
    <t xml:space="preserve">TRC-007</t>
  </si>
  <si>
    <t xml:space="preserve">Routing automation</t>
  </si>
  <si>
    <t xml:space="preserve">FLOW-ROUTE-001</t>
  </si>
  <si>
    <t xml:space="preserve">Power Automate Routing Flow</t>
  </si>
  <si>
    <t xml:space="preserve">KPI-SLA-001</t>
  </si>
  <si>
    <t xml:space="preserve">TRC-008</t>
  </si>
  <si>
    <t xml:space="preserve">INT-ACCT-001</t>
  </si>
  <si>
    <t xml:space="preserve">Account Master Interface</t>
  </si>
  <si>
    <t xml:space="preserve">TRC-009</t>
  </si>
  <si>
    <t xml:space="preserve">RPT-OPS-001</t>
  </si>
  <si>
    <t xml:space="preserve">Operational Dashboard</t>
  </si>
  <si>
    <t xml:space="preserve">KPI-REP-001</t>
  </si>
  <si>
    <t xml:space="preserve">TRC-010</t>
  </si>
  <si>
    <t xml:space="preserve">Retention controls</t>
  </si>
  <si>
    <t xml:space="preserve">NFR-RET-001</t>
  </si>
  <si>
    <t xml:space="preserve">Retention Policy Configuration</t>
  </si>
  <si>
    <t xml:space="preserve">TRC-011</t>
  </si>
  <si>
    <t xml:space="preserve">FLOW-SLA-001</t>
  </si>
  <si>
    <t xml:space="preserve">SLA Notification Flow</t>
  </si>
  <si>
    <t xml:space="preserve">TRC-012</t>
  </si>
  <si>
    <t xml:space="preserve">SEC-ROLE-001</t>
  </si>
  <si>
    <t xml:space="preserve">Security Roles</t>
  </si>
  <si>
    <t xml:space="preserve">TRC-013</t>
  </si>
  <si>
    <t xml:space="preserve">CHG-TRN-001</t>
  </si>
  <si>
    <t xml:space="preserve">Training Pack</t>
  </si>
  <si>
    <t xml:space="preserve">KPI-ADOPT-001</t>
  </si>
  <si>
    <t xml:space="preserve">TRC-014</t>
  </si>
  <si>
    <t xml:space="preserve">Data quality</t>
  </si>
  <si>
    <t xml:space="preserve">DATA-QUAL-001</t>
  </si>
  <si>
    <t xml:space="preserve">Data Quality Rules</t>
  </si>
  <si>
    <t xml:space="preserve">TRC-015</t>
  </si>
  <si>
    <t xml:space="preserve">PROC-TAX-001</t>
  </si>
  <si>
    <t xml:space="preserve">Service Taxonomy</t>
  </si>
  <si>
    <t xml:space="preserve">TRC-016</t>
  </si>
  <si>
    <t xml:space="preserve">NFR-PERF-001</t>
  </si>
  <si>
    <t xml:space="preserve">Performance Test Baseline</t>
  </si>
  <si>
    <t xml:space="preserve">KPI-UX-001</t>
  </si>
  <si>
    <t xml:space="preserve">Test Coverage Register</t>
  </si>
  <si>
    <t xml:space="preserve">Requirement-to-test coverage, execution outcome and UAT readiness tracking.</t>
  </si>
  <si>
    <t xml:space="preserve">Test Type</t>
  </si>
  <si>
    <t xml:space="preserve">Scenario / Test Name</t>
  </si>
  <si>
    <t xml:space="preserve">Test Status</t>
  </si>
  <si>
    <t xml:space="preserve">Latest Run Date</t>
  </si>
  <si>
    <t xml:space="preserve">Defect / Issue ID</t>
  </si>
  <si>
    <t xml:space="preserve">Coverage Status</t>
  </si>
  <si>
    <t xml:space="preserve">UAT Sign-off</t>
  </si>
  <si>
    <t xml:space="preserve">Evidence Link</t>
  </si>
  <si>
    <t xml:space="preserve">SIT</t>
  </si>
  <si>
    <t xml:space="preserve">Email received creates case</t>
  </si>
  <si>
    <t xml:space="preserve">Test Manager</t>
  </si>
  <si>
    <t xml:space="preserve">Designed</t>
  </si>
  <si>
    <t xml:space="preserve">No</t>
  </si>
  <si>
    <t xml:space="preserve">Test Repository / TST-001</t>
  </si>
  <si>
    <t xml:space="preserve">UAT</t>
  </si>
  <si>
    <t xml:space="preserve">Mandatory classification fields enforced</t>
  </si>
  <si>
    <t xml:space="preserve">Ready</t>
  </si>
  <si>
    <t xml:space="preserve">Test Repository / TST-002</t>
  </si>
  <si>
    <t xml:space="preserve">Audit history cannot be edited</t>
  </si>
  <si>
    <t xml:space="preserve">Passed</t>
  </si>
  <si>
    <t xml:space="preserve">Test Repository / TST-003</t>
  </si>
  <si>
    <t xml:space="preserve">Migrated case field completeness</t>
  </si>
  <si>
    <t xml:space="preserve">In Progress</t>
  </si>
  <si>
    <t xml:space="preserve">DEF-014</t>
  </si>
  <si>
    <t xml:space="preserve">Test Repository / TST-004</t>
  </si>
  <si>
    <t xml:space="preserve">Data quality defects remain under triage.</t>
  </si>
  <si>
    <t xml:space="preserve">Priority routing flow</t>
  </si>
  <si>
    <t xml:space="preserve">Test Repository / TST-005</t>
  </si>
  <si>
    <t xml:space="preserve">Account master lookup</t>
  </si>
  <si>
    <t xml:space="preserve">Test Repository / TST-006</t>
  </si>
  <si>
    <t xml:space="preserve">Operational dashboard fields</t>
  </si>
  <si>
    <t xml:space="preserve">Test Repository / TST-007</t>
  </si>
  <si>
    <t xml:space="preserve">Regression</t>
  </si>
  <si>
    <t xml:space="preserve">Retention policy control</t>
  </si>
  <si>
    <t xml:space="preserve">Test Repository / TST-008</t>
  </si>
  <si>
    <t xml:space="preserve">Test Repository / TST-009</t>
  </si>
  <si>
    <t xml:space="preserve">Role-based visibility</t>
  </si>
  <si>
    <t xml:space="preserve">Test Repository / TST-010</t>
  </si>
  <si>
    <t xml:space="preserve">Operational Readiness</t>
  </si>
  <si>
    <t xml:space="preserve">Training completion evidence</t>
  </si>
  <si>
    <t xml:space="preserve">Test Repository / TST-011</t>
  </si>
  <si>
    <t xml:space="preserve">Data quality rule exceptions</t>
  </si>
  <si>
    <t xml:space="preserve">Test Repository / TST-012</t>
  </si>
  <si>
    <t xml:space="preserve">Taxonomy approval evidence</t>
  </si>
  <si>
    <t xml:space="preserve">Test Repository / TST-013</t>
  </si>
  <si>
    <t xml:space="preserve">Performance</t>
  </si>
  <si>
    <t xml:space="preserve">Case form response time</t>
  </si>
  <si>
    <t xml:space="preserve">Test Repository / TST-014</t>
  </si>
  <si>
    <t xml:space="preserve">Test Repository / TST-015</t>
  </si>
  <si>
    <t xml:space="preserve">Change Control Log</t>
  </si>
  <si>
    <t xml:space="preserve">Governed requirement changes, impact assessment, decisioning and baseline movement.</t>
  </si>
  <si>
    <t xml:space="preserve">Change ID</t>
  </si>
  <si>
    <t xml:space="preserve">Change Type</t>
  </si>
  <si>
    <t xml:space="preserve">Requested By</t>
  </si>
  <si>
    <t xml:space="preserve">Date Raised</t>
  </si>
  <si>
    <t xml:space="preserve">Change Description</t>
  </si>
  <si>
    <t xml:space="preserve">Impact Level</t>
  </si>
  <si>
    <t xml:space="preserve">Impact Score</t>
  </si>
  <si>
    <t xml:space="preserve">Decision</t>
  </si>
  <si>
    <t xml:space="preserve">Change Status</t>
  </si>
  <si>
    <t xml:space="preserve">Decision Date</t>
  </si>
  <si>
    <t xml:space="preserve">CHG-001</t>
  </si>
  <si>
    <t xml:space="preserve">Scope Clarification</t>
  </si>
  <si>
    <t xml:space="preserve">Clarify minimum audit retention period and evidence requirements.</t>
  </si>
  <si>
    <t xml:space="preserve">Medium</t>
  </si>
  <si>
    <t xml:space="preserve">Implemented</t>
  </si>
  <si>
    <t xml:space="preserve">CHG-002</t>
  </si>
  <si>
    <t xml:space="preserve">Scope Change</t>
  </si>
  <si>
    <t xml:space="preserve">Add latest interaction summary to migration scope.</t>
  </si>
  <si>
    <t xml:space="preserve">High</t>
  </si>
  <si>
    <t xml:space="preserve">In Assessment</t>
  </si>
  <si>
    <t xml:space="preserve">Impact on mapping and testing being assessed.</t>
  </si>
  <si>
    <t xml:space="preserve">CHG-003</t>
  </si>
  <si>
    <t xml:space="preserve">Dependency</t>
  </si>
  <si>
    <t xml:space="preserve">Interface availability delayed by account master programme.</t>
  </si>
  <si>
    <t xml:space="preserve">Escalated</t>
  </si>
  <si>
    <t xml:space="preserve">Open</t>
  </si>
  <si>
    <t xml:space="preserve">Dependency must be managed via release plan.</t>
  </si>
  <si>
    <t xml:space="preserve">CHG-004</t>
  </si>
  <si>
    <t xml:space="preserve">Deferment</t>
  </si>
  <si>
    <t xml:space="preserve">Defer knowledge article suggestions to Release 2.</t>
  </si>
  <si>
    <t xml:space="preserve">Low</t>
  </si>
  <si>
    <t xml:space="preserve">Objectives and Outcomes</t>
  </si>
  <si>
    <t xml:space="preserve">Business outcomes, KPIs, benefits and requirement coverage.</t>
  </si>
  <si>
    <t xml:space="preserve">KPI / Measure</t>
  </si>
  <si>
    <t xml:space="preserve">Baseline</t>
  </si>
  <si>
    <t xml:space="preserve">Target</t>
  </si>
  <si>
    <t xml:space="preserve">Benefit Hypothesis</t>
  </si>
  <si>
    <t xml:space="preserve">Linked Requirement Count</t>
  </si>
  <si>
    <t xml:space="preserve">Reduce duplicate customer case handling</t>
  </si>
  <si>
    <t xml:space="preserve">Duplicate case rate</t>
  </si>
  <si>
    <t xml:space="preserve">12%</t>
  </si>
  <si>
    <t xml:space="preserve">5%</t>
  </si>
  <si>
    <t xml:space="preserve">Standardised intake and taxonomy will reduce duplicate work and improve triage accuracy.</t>
  </si>
  <si>
    <t xml:space="preserve">Primary outcome for intake and taxonomy.</t>
  </si>
  <si>
    <t xml:space="preserve">Improve compliance and auditability</t>
  </si>
  <si>
    <t xml:space="preserve">Audit exceptions</t>
  </si>
  <si>
    <t xml:space="preserve">Manual checks</t>
  </si>
  <si>
    <t xml:space="preserve">Automated audit evidence</t>
  </si>
  <si>
    <t xml:space="preserve">Traceable case history and retention controls will reduce compliance risk.</t>
  </si>
  <si>
    <t xml:space="preserve">Enable clean migration to target platform</t>
  </si>
  <si>
    <t xml:space="preserve">Migration defect rate</t>
  </si>
  <si>
    <t xml:space="preserve">Unknown</t>
  </si>
  <si>
    <t xml:space="preserve">&lt;2% critical defects</t>
  </si>
  <si>
    <t xml:space="preserve">Controlled data quality and integration requirements will reduce deployment risk.</t>
  </si>
  <si>
    <t xml:space="preserve">Improve SLA performance</t>
  </si>
  <si>
    <t xml:space="preserve">SLA breach rate</t>
  </si>
  <si>
    <t xml:space="preserve">18%</t>
  </si>
  <si>
    <t xml:space="preserve">8%</t>
  </si>
  <si>
    <t xml:space="preserve">Automation and routing will reduce avoidable SLA breaches.</t>
  </si>
  <si>
    <t xml:space="preserve">Improve management visibility</t>
  </si>
  <si>
    <t xml:space="preserve">Time to produce service report</t>
  </si>
  <si>
    <t xml:space="preserve">2 days</t>
  </si>
  <si>
    <t xml:space="preserve">Same day</t>
  </si>
  <si>
    <t xml:space="preserve">Operational dashboards will improve management control and service improvement.</t>
  </si>
  <si>
    <t xml:space="preserve">Stakeholders and Personas</t>
  </si>
  <si>
    <t xml:space="preserve">Requirement owners, approvers, SMEs, personas and engagement responsibilities.</t>
  </si>
  <si>
    <t xml:space="preserve">Stakeholder ID</t>
  </si>
  <si>
    <t xml:space="preserve">Name / Role</t>
  </si>
  <si>
    <t xml:space="preserve">Function</t>
  </si>
  <si>
    <t xml:space="preserve">Influence</t>
  </si>
  <si>
    <t xml:space="preserve">Interest</t>
  </si>
  <si>
    <t xml:space="preserve">Attitude</t>
  </si>
  <si>
    <t xml:space="preserve">Engagement Level</t>
  </si>
  <si>
    <t xml:space="preserve">Decision Authority</t>
  </si>
  <si>
    <t xml:space="preserve">Requirement Ownership</t>
  </si>
  <si>
    <t xml:space="preserve">STK-001</t>
  </si>
  <si>
    <t xml:space="preserve">Digital Product</t>
  </si>
  <si>
    <t xml:space="preserve">Supportive</t>
  </si>
  <si>
    <t xml:space="preserve">Empower</t>
  </si>
  <si>
    <t xml:space="preserve">Backlog prioritisation</t>
  </si>
  <si>
    <t xml:space="preserve">Owns backlog and delivery trade-offs</t>
  </si>
  <si>
    <t xml:space="preserve">STK-002</t>
  </si>
  <si>
    <t xml:space="preserve">Collaborate</t>
  </si>
  <si>
    <t xml:space="preserve">Business sign-off</t>
  </si>
  <si>
    <t xml:space="preserve">Approves service process requirements</t>
  </si>
  <si>
    <t xml:space="preserve">STK-003</t>
  </si>
  <si>
    <t xml:space="preserve">Neutral</t>
  </si>
  <si>
    <t xml:space="preserve">Involve</t>
  </si>
  <si>
    <t xml:space="preserve">User acceptance input</t>
  </si>
  <si>
    <t xml:space="preserve">Provides detailed usability and workflow input</t>
  </si>
  <si>
    <t xml:space="preserve">STK-004</t>
  </si>
  <si>
    <t xml:space="preserve">Operational reporting approval</t>
  </si>
  <si>
    <t xml:space="preserve">Owns operational dashboard and performance KPIs</t>
  </si>
  <si>
    <t xml:space="preserve">STK-005</t>
  </si>
  <si>
    <t xml:space="preserve">Technology</t>
  </si>
  <si>
    <t xml:space="preserve">Architecture/design approval</t>
  </si>
  <si>
    <t xml:space="preserve">Owns design feasibility and NFR alignment</t>
  </si>
  <si>
    <t xml:space="preserve">STK-006</t>
  </si>
  <si>
    <t xml:space="preserve">Data migration approval</t>
  </si>
  <si>
    <t xml:space="preserve">Owns migration scope and data quality rules</t>
  </si>
  <si>
    <t xml:space="preserve">STK-007</t>
  </si>
  <si>
    <t xml:space="preserve">Integration design approval</t>
  </si>
  <si>
    <t xml:space="preserve">Owns interface and master data requirements</t>
  </si>
  <si>
    <t xml:space="preserve">STK-008</t>
  </si>
  <si>
    <t xml:space="preserve">Consult</t>
  </si>
  <si>
    <t xml:space="preserve">Security approval</t>
  </si>
  <si>
    <t xml:space="preserve">Owns access control and security review</t>
  </si>
  <si>
    <t xml:space="preserve">STK-009</t>
  </si>
  <si>
    <t xml:space="preserve">Risk and Compliance</t>
  </si>
  <si>
    <t xml:space="preserve">Compliance approval</t>
  </si>
  <si>
    <t xml:space="preserve">Owns retention, audit and policy requirements</t>
  </si>
  <si>
    <t xml:space="preserve">STK-010</t>
  </si>
  <si>
    <t xml:space="preserve">Quality Assurance</t>
  </si>
  <si>
    <t xml:space="preserve">Test readiness approval</t>
  </si>
  <si>
    <t xml:space="preserve">Owns test coverage and defect governance</t>
  </si>
  <si>
    <t xml:space="preserve">STK-011</t>
  </si>
  <si>
    <t xml:space="preserve">Change</t>
  </si>
  <si>
    <t xml:space="preserve">Training and change readiness</t>
  </si>
  <si>
    <t xml:space="preserve">Owns change impact and training requirements</t>
  </si>
  <si>
    <t xml:space="preserve">STK-012</t>
  </si>
  <si>
    <t xml:space="preserve">Power Platform build approach</t>
  </si>
  <si>
    <t xml:space="preserve">Owns Power Platform solution constraints and automation</t>
  </si>
  <si>
    <t xml:space="preserve">Sources and Evidence</t>
  </si>
  <si>
    <t xml:space="preserve">Traceable evidence base for requirement origin, confidence and decision support.</t>
  </si>
  <si>
    <t xml:space="preserve">Source Type</t>
  </si>
  <si>
    <t xml:space="preserve">Source Name</t>
  </si>
  <si>
    <t xml:space="preserve">Date</t>
  </si>
  <si>
    <t xml:space="preserve">Reliability</t>
  </si>
  <si>
    <t xml:space="preserve">Summary / Evidence</t>
  </si>
  <si>
    <t xml:space="preserve">Document Link / Location</t>
  </si>
  <si>
    <t xml:space="preserve">Evidence Status</t>
  </si>
  <si>
    <t xml:space="preserve">Discovery Workshop</t>
  </si>
  <si>
    <t xml:space="preserve">Current state case handling workshop</t>
  </si>
  <si>
    <t xml:space="preserve">Teams described inconsistent handling and duplicate cases across channels.</t>
  </si>
  <si>
    <t xml:space="preserve">SharePoint / Discovery / Workshop 01</t>
  </si>
  <si>
    <t xml:space="preserve">Process Walkthrough</t>
  </si>
  <si>
    <t xml:space="preserve">Email-to-case walkthrough</t>
  </si>
  <si>
    <t xml:space="preserve">Observed manual rekeying from shared inbox to case tracker.</t>
  </si>
  <si>
    <t xml:space="preserve">SharePoint / Discovery / Walkthrough 02</t>
  </si>
  <si>
    <t xml:space="preserve">Document Review</t>
  </si>
  <si>
    <t xml:space="preserve">Service taxonomy draft</t>
  </si>
  <si>
    <t xml:space="preserve">Draft taxonomy lists category hierarchy and escalation reasons.</t>
  </si>
  <si>
    <t xml:space="preserve">SharePoint / Operating Model / Taxonomy v0.3</t>
  </si>
  <si>
    <t xml:space="preserve">Regulatory Source</t>
  </si>
  <si>
    <t xml:space="preserve">Retention and audit policy</t>
  </si>
  <si>
    <t xml:space="preserve">Policy specifies retention and audit requirements for customer interactions.</t>
  </si>
  <si>
    <t xml:space="preserve">SharePoint / Compliance / Retention Policy</t>
  </si>
  <si>
    <t xml:space="preserve">Data Profiling</t>
  </si>
  <si>
    <t xml:space="preserve">Legacy case extract profiling</t>
  </si>
  <si>
    <t xml:space="preserve">Profiling identified duplicate customer identifiers and missing priority values.</t>
  </si>
  <si>
    <t xml:space="preserve">Data Profiling Workbook</t>
  </si>
  <si>
    <t xml:space="preserve">Design Workshop</t>
  </si>
  <si>
    <t xml:space="preserve">Routing and SLA automation workshop</t>
  </si>
  <si>
    <t xml:space="preserve">Routing rules and SLA notification needs were agreed in principle.</t>
  </si>
  <si>
    <t xml:space="preserve">SharePoint / Design / Automation Workshop</t>
  </si>
  <si>
    <t xml:space="preserve">System Analysis</t>
  </si>
  <si>
    <t xml:space="preserve">Account master integration assessment</t>
  </si>
  <si>
    <t xml:space="preserve">Integration dependency confirmed; interface pattern still pending.</t>
  </si>
  <si>
    <t xml:space="preserve">Architecture Repository</t>
  </si>
  <si>
    <t xml:space="preserve">Stakeholder Interview</t>
  </si>
  <si>
    <t xml:space="preserve">Operations reporting interview</t>
  </si>
  <si>
    <t xml:space="preserve">Operations requires daily case ageing and SLA dashboards.</t>
  </si>
  <si>
    <t xml:space="preserve">Interview Notes / OPS-01</t>
  </si>
  <si>
    <t xml:space="preserve">Security role matrix draft</t>
  </si>
  <si>
    <t xml:space="preserve">Initial role matrix includes advisor, manager and compliance roles.</t>
  </si>
  <si>
    <t xml:space="preserve">Security Design Draft</t>
  </si>
  <si>
    <t xml:space="preserve">Change readiness interview</t>
  </si>
  <si>
    <t xml:space="preserve">Training and cutover readiness requirements discussed.</t>
  </si>
  <si>
    <t xml:space="preserve">Interview Notes / CHG-01</t>
  </si>
  <si>
    <t xml:space="preserve">Knowledge management workshop</t>
  </si>
  <si>
    <t xml:space="preserve">Idea identified for future knowledge article recommendations.</t>
  </si>
  <si>
    <t xml:space="preserve">Discovery Backlog</t>
  </si>
  <si>
    <t xml:space="preserve">UAT Feedback</t>
  </si>
  <si>
    <t xml:space="preserve">Prototype usability feedback</t>
  </si>
  <si>
    <t xml:space="preserve">Users raised concern about form load performance and navigation.</t>
  </si>
  <si>
    <t xml:space="preserve">UAT Feedback Log</t>
  </si>
  <si>
    <t xml:space="preserve">RAID and Decision Register</t>
  </si>
  <si>
    <t xml:space="preserve">Risks, assumptions, issues, dependencies and key decisions linked to requirements.</t>
  </si>
  <si>
    <t xml:space="preserve">RAID ID</t>
  </si>
  <si>
    <t xml:space="preserve">RAID Type</t>
  </si>
  <si>
    <t xml:space="preserve">Related Requirement ID</t>
  </si>
  <si>
    <t xml:space="preserve">Description</t>
  </si>
  <si>
    <t xml:space="preserve">Probability</t>
  </si>
  <si>
    <t xml:space="preserve">Severity Score</t>
  </si>
  <si>
    <t xml:space="preserve">RAG</t>
  </si>
  <si>
    <t xml:space="preserve">Due Date</t>
  </si>
  <si>
    <t xml:space="preserve">Decision / Mitigation</t>
  </si>
  <si>
    <t xml:space="preserve">RAID-001</t>
  </si>
  <si>
    <t xml:space="preserve">Risk</t>
  </si>
  <si>
    <t xml:space="preserve">Account master interface may not be available for Sprint 2 integration testing.</t>
  </si>
  <si>
    <t xml:space="preserve">Escalate dependency and define mocked interface fallback.</t>
  </si>
  <si>
    <t xml:space="preserve">RAID-002</t>
  </si>
  <si>
    <t xml:space="preserve">Issue</t>
  </si>
  <si>
    <t xml:space="preserve">Legacy source data contains missing priority values.</t>
  </si>
  <si>
    <t xml:space="preserve">Agree defaulting and remediation rules with Service Owner.</t>
  </si>
  <si>
    <t xml:space="preserve">RAID-003</t>
  </si>
  <si>
    <t xml:space="preserve">Assumption</t>
  </si>
  <si>
    <t xml:space="preserve">Security roles can be aligned to existing team structure.</t>
  </si>
  <si>
    <t xml:space="preserve">Pending Validation</t>
  </si>
  <si>
    <t xml:space="preserve">Validate role matrix with Security Lead.</t>
  </si>
  <si>
    <t xml:space="preserve">RAID-004</t>
  </si>
  <si>
    <t xml:space="preserve">Knowledge article suggestions deferred to Release 2.</t>
  </si>
  <si>
    <t xml:space="preserve">Closed</t>
  </si>
  <si>
    <t xml:space="preserve">Approved deferment recorded in CHG-004.</t>
  </si>
  <si>
    <t xml:space="preserve">RAID-005</t>
  </si>
  <si>
    <t xml:space="preserve">Training materials depend on finalised process and role design.</t>
  </si>
  <si>
    <t xml:space="preserve">Schedule content review after process baseline.</t>
  </si>
  <si>
    <t xml:space="preserve">Non-Functional Requirements Catalogue</t>
  </si>
  <si>
    <t xml:space="preserve">Performance, security, data, integration, operational and compliance requirements catalogue.</t>
  </si>
  <si>
    <t xml:space="preserve">NFR ID</t>
  </si>
  <si>
    <t xml:space="preserve">Linked Requirement ID</t>
  </si>
  <si>
    <t xml:space="preserve">NFR Category</t>
  </si>
  <si>
    <t xml:space="preserve">Quality Attribute</t>
  </si>
  <si>
    <t xml:space="preserve">Metric</t>
  </si>
  <si>
    <t xml:space="preserve">Threshold / Tolerance</t>
  </si>
  <si>
    <t xml:space="preserve">Measurement Method</t>
  </si>
  <si>
    <t xml:space="preserve">NFR-001</t>
  </si>
  <si>
    <t xml:space="preserve">Auditability</t>
  </si>
  <si>
    <t xml:space="preserve">Case audit history</t>
  </si>
  <si>
    <t xml:space="preserve">Retention period</t>
  </si>
  <si>
    <t xml:space="preserve">7 years</t>
  </si>
  <si>
    <t xml:space="preserve">No unauthorised edit/delete</t>
  </si>
  <si>
    <t xml:space="preserve">Audit review and configuration inspection</t>
  </si>
  <si>
    <t xml:space="preserve">NFR-002</t>
  </si>
  <si>
    <t xml:space="preserve">Data Retention</t>
  </si>
  <si>
    <t xml:space="preserve">Retention/deletion policy execution</t>
  </si>
  <si>
    <t xml:space="preserve">Policy compliant</t>
  </si>
  <si>
    <t xml:space="preserve">Exceptions formally approved</t>
  </si>
  <si>
    <t xml:space="preserve">Policy configuration review</t>
  </si>
  <si>
    <t xml:space="preserve">NFR-003</t>
  </si>
  <si>
    <t xml:space="preserve">Unauthorised access attempts</t>
  </si>
  <si>
    <t xml:space="preserve">0 critical access defects</t>
  </si>
  <si>
    <t xml:space="preserve">Role matrix test and penetration review</t>
  </si>
  <si>
    <t xml:space="preserve">NFR-004</t>
  </si>
  <si>
    <t xml:space="preserve">Case form load time</t>
  </si>
  <si>
    <t xml:space="preserve">Load time</t>
  </si>
  <si>
    <t xml:space="preserve">&lt;=3 seconds</t>
  </si>
  <si>
    <t xml:space="preserve">95th percentile under supported conditions</t>
  </si>
  <si>
    <t xml:space="preserve">Performance test</t>
  </si>
  <si>
    <t xml:space="preserve">NFR-005</t>
  </si>
  <si>
    <t xml:space="preserve">Interoperability</t>
  </si>
  <si>
    <t xml:space="preserve">Account master integration</t>
  </si>
  <si>
    <t xml:space="preserve">Interface success rate</t>
  </si>
  <si>
    <t xml:space="preserve">&gt;=99% successful transactions</t>
  </si>
  <si>
    <t xml:space="preserve">Critical failures escalated within support SLA</t>
  </si>
  <si>
    <t xml:space="preserve">Integration test and monitoring</t>
  </si>
  <si>
    <t xml:space="preserve">NFR-006</t>
  </si>
  <si>
    <t xml:space="preserve">Data Quality</t>
  </si>
  <si>
    <t xml:space="preserve">Migration field completeness</t>
  </si>
  <si>
    <t xml:space="preserve">Mandatory field completeness</t>
  </si>
  <si>
    <t xml:space="preserve">&gt;=98%</t>
  </si>
  <si>
    <t xml:space="preserve">Critical records remediated or approved exclusion</t>
  </si>
  <si>
    <t xml:space="preserve">Migration reconciliation report</t>
  </si>
  <si>
    <t xml:space="preserve">Quality Gates and Exception Management</t>
  </si>
  <si>
    <t xml:space="preserve">Readiness criteria and exception lists for review, approval, delivery and baseline control.</t>
  </si>
  <si>
    <t xml:space="preserve">Gate ID</t>
  </si>
  <si>
    <t xml:space="preserve">Gate</t>
  </si>
  <si>
    <t xml:space="preserve">Direction</t>
  </si>
  <si>
    <t xml:space="preserve">Threshold</t>
  </si>
  <si>
    <t xml:space="preserve">Current</t>
  </si>
  <si>
    <t xml:space="preserve">Action if failed</t>
  </si>
  <si>
    <t xml:space="preserve">QG-001</t>
  </si>
  <si>
    <t xml:space="preserve">Ownership coverage</t>
  </si>
  <si>
    <t xml:space="preserve">Requirements should have a named owner.</t>
  </si>
  <si>
    <t xml:space="preserve">&gt;=</t>
  </si>
  <si>
    <t xml:space="preserve">Assign owners before review.</t>
  </si>
  <si>
    <t xml:space="preserve">QG-002</t>
  </si>
  <si>
    <t xml:space="preserve">Acceptance criteria coverage</t>
  </si>
  <si>
    <t xml:space="preserve">Requirements should be testable and accepted.</t>
  </si>
  <si>
    <t xml:space="preserve">Add AC for high-priority and in-scope requirements.</t>
  </si>
  <si>
    <t xml:space="preserve">QG-003</t>
  </si>
  <si>
    <t xml:space="preserve">Test coverage</t>
  </si>
  <si>
    <t xml:space="preserve">Requirements should be linked to test evidence.</t>
  </si>
  <si>
    <t xml:space="preserve">Create or link test scenarios before delivery.</t>
  </si>
  <si>
    <t xml:space="preserve">QG-004</t>
  </si>
  <si>
    <t xml:space="preserve">Traceability coverage</t>
  </si>
  <si>
    <t xml:space="preserve">Requirements should be linked to objectives, sources and trace records.</t>
  </si>
  <si>
    <t xml:space="preserve">Add trace rows and resolve gaps.</t>
  </si>
  <si>
    <t xml:space="preserve">QG-005</t>
  </si>
  <si>
    <t xml:space="preserve">Average quality score</t>
  </si>
  <si>
    <t xml:space="preserve">Overall quality score should meet baseline threshold.</t>
  </si>
  <si>
    <t xml:space="preserve">Review missing fields, AC, test and approvals.</t>
  </si>
  <si>
    <t xml:space="preserve">QG-006</t>
  </si>
  <si>
    <t xml:space="preserve">A target proportion of requirements should be ready for delivery.</t>
  </si>
  <si>
    <t xml:space="preserve">Resolve readiness blockers before build/test commitment.</t>
  </si>
  <si>
    <t xml:space="preserve">QG-007</t>
  </si>
  <si>
    <t xml:space="preserve">Open changes</t>
  </si>
  <si>
    <t xml:space="preserve">Open changes should be limited before baseline or release commitment.</t>
  </si>
  <si>
    <t xml:space="preserve">&lt;=</t>
  </si>
  <si>
    <t xml:space="preserve">Resolve or formally defer open change requests.</t>
  </si>
  <si>
    <t xml:space="preserve">QG-008</t>
  </si>
  <si>
    <t xml:space="preserve">Red RAID items</t>
  </si>
  <si>
    <t xml:space="preserve">High-severity open RAID items should not block commitment.</t>
  </si>
  <si>
    <t xml:space="preserve">Escalate red RAID items and agree mitigations.</t>
  </si>
  <si>
    <t xml:space="preserve">QG-009</t>
  </si>
  <si>
    <t xml:space="preserve">Must requirement approval</t>
  </si>
  <si>
    <t xml:space="preserve">Must requirements should be approved or baselined before delivery.</t>
  </si>
  <si>
    <t xml:space="preserve">Review Must requirements with approving authority.</t>
  </si>
  <si>
    <t xml:space="preserve">Dynamic exception list</t>
  </si>
  <si>
    <t xml:space="preserve">Export Report</t>
  </si>
  <si>
    <t xml:space="preserve">Print-ready governance summary for workshops, steering groups and baseline review packs.</t>
  </si>
  <si>
    <t xml:space="preserve">Report Field</t>
  </si>
  <si>
    <t xml:space="preserve">Value</t>
  </si>
  <si>
    <t xml:space="preserve">Shown in steering/group reporting</t>
  </si>
  <si>
    <t xml:space="preserve">Agile / Waterfall / Hybrid</t>
  </si>
  <si>
    <t xml:space="preserve">Workbook Version</t>
  </si>
  <si>
    <t xml:space="preserve">Commercial product version</t>
  </si>
  <si>
    <t xml:space="preserve">Workbook Owner</t>
  </si>
  <si>
    <t xml:space="preserve">Accountable owner</t>
  </si>
  <si>
    <t xml:space="preserve">Decision owner</t>
  </si>
  <si>
    <t xml:space="preserve">Master requirements count</t>
  </si>
  <si>
    <t xml:space="preserve">Average Quality Score</t>
  </si>
  <si>
    <t xml:space="preserve">Quality score across populated requirements</t>
  </si>
  <si>
    <t xml:space="preserve">Ready for Delivery</t>
  </si>
  <si>
    <t xml:space="preserve">Count of requirements ready for delivery</t>
  </si>
  <si>
    <t xml:space="preserve">Traceability Coverage</t>
  </si>
  <si>
    <t xml:space="preserve">Percentage traced</t>
  </si>
  <si>
    <t xml:space="preserve">AC Coverage</t>
  </si>
  <si>
    <t xml:space="preserve">Percentage with AC</t>
  </si>
  <si>
    <t xml:space="preserve">Test Coverage</t>
  </si>
  <si>
    <t xml:space="preserve">Percentage with linked tests</t>
  </si>
  <si>
    <t xml:space="preserve">Must be resolved before baseline</t>
  </si>
  <si>
    <t xml:space="preserve">Open RAID Items</t>
  </si>
  <si>
    <t xml:space="preserve">Risk/issue/dependency count</t>
  </si>
  <si>
    <t xml:space="preserve">Governance Recommendation</t>
  </si>
  <si>
    <t xml:space="preserve">Automatically generated recommendation</t>
  </si>
  <si>
    <t xml:space="preserve">Top exceptions for governance review</t>
  </si>
  <si>
    <t xml:space="preserve">Method Guidance</t>
  </si>
  <si>
    <t xml:space="preserve">Embedded usage guidance for Agile, Waterfall, Hybrid, D365 and Power Platform delivery contexts.</t>
  </si>
  <si>
    <t xml:space="preserve">Area</t>
  </si>
  <si>
    <t xml:space="preserve">Guidance</t>
  </si>
  <si>
    <t xml:space="preserve">Why it matters</t>
  </si>
  <si>
    <t xml:space="preserve">Workbook implementation</t>
  </si>
  <si>
    <t xml:space="preserve">Single source of truth</t>
  </si>
  <si>
    <t xml:space="preserve">Capture all requirement records in Requirements_Register rather than maintaining separate Agile and Waterfall registers.</t>
  </si>
  <si>
    <t xml:space="preserve">Avoids duplication, inconsistent status reporting and broken traceability.</t>
  </si>
  <si>
    <t xml:space="preserve">Use Delivery Mode, Requirement Level and Requirement Type to drive views.</t>
  </si>
  <si>
    <t xml:space="preserve">Agile requirements</t>
  </si>
  <si>
    <t xml:space="preserve">Use epics, features and user stories where requirements are progressively elaborated and delivered iteratively.</t>
  </si>
  <si>
    <t xml:space="preserve">Supports backlog refinement, prioritisation and sprint/release planning.</t>
  </si>
  <si>
    <t xml:space="preserve">Use Agile_Backlog and fields such as User Story, WSJF Score, Release / Sprint and Review Readiness.</t>
  </si>
  <si>
    <t xml:space="preserve">Waterfall / predictive requirements</t>
  </si>
  <si>
    <t xml:space="preserve">Use formal requirement records where approval, baseline control and contractual traceability are required.</t>
  </si>
  <si>
    <t xml:space="preserve">Supports sign-off, change control and auditability.</t>
  </si>
  <si>
    <t xml:space="preserve">Use Predictive_Requirements, Approval Status, Baseline Version, Baseline Date and Change_Control.</t>
  </si>
  <si>
    <t xml:space="preserve">Hybrid delivery</t>
  </si>
  <si>
    <t xml:space="preserve">Use Hybrid mode when iterative build coexists with formal governance, testing, data migration or release controls.</t>
  </si>
  <si>
    <t xml:space="preserve">Most enterprise D365 and Power Platform programmes are hybrid in practice.</t>
  </si>
  <si>
    <t xml:space="preserve">Use Hybrid_Control_View to manage delivery readiness and governance gates together.</t>
  </si>
  <si>
    <t xml:space="preserve">Requirement quality</t>
  </si>
  <si>
    <t xml:space="preserve">A requirement should be clear, necessary, feasible, testable, traceable and owned.</t>
  </si>
  <si>
    <t xml:space="preserve">Poor quality requirements increase rework, scope ambiguity and acceptance risk.</t>
  </si>
  <si>
    <t xml:space="preserve">Quality Score combines ownership, statement quality, source evidence, AC, test and traceability.</t>
  </si>
  <si>
    <t xml:space="preserve">Acceptance criteria</t>
  </si>
  <si>
    <t xml:space="preserve">Define observable conditions that demonstrate whether a requirement has been satisfied.</t>
  </si>
  <si>
    <t xml:space="preserve">Acceptance criteria make requirements verifiable and reduce interpretation risk.</t>
  </si>
  <si>
    <t xml:space="preserve">Use Acceptance_Criteria and link each row to Requirement ID and Test ID.</t>
  </si>
  <si>
    <t xml:space="preserve">Trace requirements from objective and source evidence through design, build, test and benefit/KPI.</t>
  </si>
  <si>
    <t xml:space="preserve">Enables impact analysis, scope control and readiness assurance.</t>
  </si>
  <si>
    <t xml:space="preserve">Use Traceability_Matrix and monitor Traceability Status on the register.</t>
  </si>
  <si>
    <t xml:space="preserve">Change control</t>
  </si>
  <si>
    <t xml:space="preserve">Treat post-baseline changes as governed decisions with explicit impact, owner and status.</t>
  </si>
  <si>
    <t xml:space="preserve">Protects baseline integrity and avoids unmanaged scope growth.</t>
  </si>
  <si>
    <t xml:space="preserve">Use Change_Control and resolve Open/In Assessment changes before delivery commitment.</t>
  </si>
  <si>
    <t xml:space="preserve">RAID linkage</t>
  </si>
  <si>
    <t xml:space="preserve">Link risks, assumptions, issues, dependencies and decisions to impacted requirements.</t>
  </si>
  <si>
    <t xml:space="preserve">Makes delivery blockers visible at the requirement level.</t>
  </si>
  <si>
    <t xml:space="preserve">Use RAID_Decisions and review red/amber items on Dashboard and Quality_Gates.</t>
  </si>
  <si>
    <t xml:space="preserve">NFR management</t>
  </si>
  <si>
    <t xml:space="preserve">Manage non-functional requirements explicitly, not as hidden design assumptions.</t>
  </si>
  <si>
    <t xml:space="preserve">Security, performance, data retention, auditability and supportability are common delivery failure points.</t>
  </si>
  <si>
    <t xml:space="preserve">Use NFR_Catalogue and link NFR IDs to requirements and tests.</t>
  </si>
  <si>
    <t xml:space="preserve">D365 considerations</t>
  </si>
  <si>
    <t xml:space="preserve">Capture requirements for configuration, security roles, business process flows, data model, integrations, reporting and ALM.</t>
  </si>
  <si>
    <t xml:space="preserve">D365 delivery requires controlled design choices across platform, process and governance.</t>
  </si>
  <si>
    <t xml:space="preserve">Use Domain, Requirement Type, NFR_Catalogue and Traceability_Matrix to distinguish configuration from integration or custom build.</t>
  </si>
  <si>
    <t xml:space="preserve">Power Platform considerations</t>
  </si>
  <si>
    <t xml:space="preserve">Capture Power Automate, Power Apps, Dataverse, environment, connector and governance requirements explicitly.</t>
  </si>
  <si>
    <t xml:space="preserve">Power Platform solutions need guardrails for security, maintainability and ALM.</t>
  </si>
  <si>
    <t xml:space="preserve">Use Domain = Power Platform and record automation, security and ALM requirements.</t>
  </si>
  <si>
    <t xml:space="preserve">Prioritisation</t>
  </si>
  <si>
    <t xml:space="preserve">Use MoSCoW for stakeholder clarity; use WSJF/RICE when value, urgency, risk and effort trade-offs need quantification.</t>
  </si>
  <si>
    <t xml:space="preserve">Transparent prioritisation reduces subjective backlog debates.</t>
  </si>
  <si>
    <t xml:space="preserve">Scores are calculated from business value, urgency, risk reduction, opportunity, size and confidence.</t>
  </si>
  <si>
    <t xml:space="preserve">Definition of Ready</t>
  </si>
  <si>
    <t xml:space="preserve">A requirement/story should not enter delivery until it has sufficient detail, owner, priority, AC and traceability.</t>
  </si>
  <si>
    <t xml:space="preserve">Reduces churn during build and sprint execution.</t>
  </si>
  <si>
    <t xml:space="preserve">Review Readiness indicates whether the record is ready for structured review.</t>
  </si>
  <si>
    <t xml:space="preserve">Definition of Done</t>
  </si>
  <si>
    <t xml:space="preserve">A requirement should not be considered done until the accepted solution is tested, traceable and sign-off evidence is present.</t>
  </si>
  <si>
    <t xml:space="preserve">Prevents premature closure and weak UAT assurance.</t>
  </si>
  <si>
    <t xml:space="preserve">Delivery Readiness and Test_Coverage support closure decisions.</t>
  </si>
  <si>
    <t xml:space="preserve">Governance reporting</t>
  </si>
  <si>
    <t xml:space="preserve">Use the dashboard and export report before baseline, sprint planning, release readiness and steering forums.</t>
  </si>
  <si>
    <t xml:space="preserve">Creates a consistent evidence-backed governance pack.</t>
  </si>
  <si>
    <t xml:space="preserve">Use Dashboard, Quality_Gates and Export_Report.</t>
  </si>
  <si>
    <t xml:space="preserve">Commercial usage</t>
  </si>
  <si>
    <t xml:space="preserve">Before distributing the tool, replace or clear sample rows and update Config with client/project-specific values.</t>
  </si>
  <si>
    <t xml:space="preserve">Keeps the workbook reusable, professional and implementation-ready.</t>
  </si>
  <si>
    <t xml:space="preserve">Sample rows are marked with Sample Flag = Yes in relevant registers.</t>
  </si>
  <si>
    <t xml:space="preserve">Glossary</t>
  </si>
  <si>
    <t xml:space="preserve">Controlled terminology for requirements management, delivery governance and traceability.</t>
  </si>
  <si>
    <t xml:space="preserve">Term</t>
  </si>
  <si>
    <t xml:space="preserve">Definition</t>
  </si>
  <si>
    <t xml:space="preserve">Used in</t>
  </si>
  <si>
    <t xml:space="preserve">A usable representation of a need, problem, opportunity, capability or constraint that a solution must address.</t>
  </si>
  <si>
    <t xml:space="preserve">Business Requirement</t>
  </si>
  <si>
    <t xml:space="preserve">A high-level business need or outcome that explains why change is required.</t>
  </si>
  <si>
    <t xml:space="preserve">Stakeholder Requirement</t>
  </si>
  <si>
    <t xml:space="preserve">A requirement describing the needs of a stakeholder or stakeholder group.</t>
  </si>
  <si>
    <t xml:space="preserve">Solution Requirement</t>
  </si>
  <si>
    <t xml:space="preserve">A requirement describing a capability or quality of the solution.</t>
  </si>
  <si>
    <t xml:space="preserve">Functional Requirement</t>
  </si>
  <si>
    <t xml:space="preserve">A requirement describing behaviour, process, interaction or functionality.</t>
  </si>
  <si>
    <t xml:space="preserve">Non-functional Requirement</t>
  </si>
  <si>
    <t xml:space="preserve">A requirement describing quality attributes such as performance, security, availability or auditability.</t>
  </si>
  <si>
    <t xml:space="preserve">NFR_Catalogue</t>
  </si>
  <si>
    <t xml:space="preserve">Transition Requirement</t>
  </si>
  <si>
    <t xml:space="preserve">A temporary capability needed to move from the current to future state.</t>
  </si>
  <si>
    <t xml:space="preserve">A large body of work that can be decomposed into features and user stories.</t>
  </si>
  <si>
    <t xml:space="preserve">Agile_Backlog</t>
  </si>
  <si>
    <t xml:space="preserve">A coherent capability or product function that contributes to an epic.</t>
  </si>
  <si>
    <t xml:space="preserve">A concise Agile requirement often written as 'As a... I want... so that...'.</t>
  </si>
  <si>
    <t xml:space="preserve">Acceptance Criteria</t>
  </si>
  <si>
    <t xml:space="preserve">Conditions that must be true for a requirement or story to be accepted.</t>
  </si>
  <si>
    <t xml:space="preserve">Acceptance_Criteria</t>
  </si>
  <si>
    <t xml:space="preserve">The linkage between requirements, objectives, source evidence, design, tests and benefits.</t>
  </si>
  <si>
    <t xml:space="preserve">Traceability_Matrix</t>
  </si>
  <si>
    <t xml:space="preserve">An approved requirements position used for control, change management and delivery commitment.</t>
  </si>
  <si>
    <t xml:space="preserve">Change_Control</t>
  </si>
  <si>
    <t xml:space="preserve">Weighted Shortest Job First, a prioritisation method using value, urgency, risk reduction and job size.</t>
  </si>
  <si>
    <t xml:space="preserve">RICE</t>
  </si>
  <si>
    <t xml:space="preserve">Reach, Impact, Confidence and Effort; a prioritisation method for product decisions.</t>
  </si>
  <si>
    <t xml:space="preserve">Prioritisation classification: Must, Should, Could and Won't.</t>
  </si>
  <si>
    <t xml:space="preserve">RAID</t>
  </si>
  <si>
    <t xml:space="preserve">Risks, assumptions, issues and dependencies; this workbook also tracks decisions.</t>
  </si>
  <si>
    <t xml:space="preserve">RAID_Decisions</t>
  </si>
  <si>
    <t xml:space="preserve">A control point determining whether a requirement is ready for review, delivery or baseline.</t>
  </si>
  <si>
    <t xml:space="preserve">Quality_Gates</t>
  </si>
  <si>
    <t xml:space="preserve">An indicator that a requirement has sufficient quality, acceptance criteria, testing and approval to proceed.</t>
  </si>
  <si>
    <t xml:space="preserve">Hybrid Delivery</t>
  </si>
  <si>
    <t xml:space="preserve">A delivery model combining iterative Agile work with formal governance, traceability, testing and release controls.</t>
  </si>
  <si>
    <t xml:space="preserve">Hybrid_Control_View</t>
  </si>
  <si>
    <t xml:space="preserve">Configuration</t>
  </si>
  <si>
    <t xml:space="preserve">Workbook settings, scoring weights, controlled lists and validation values.</t>
  </si>
  <si>
    <t xml:space="preserve">Setting</t>
  </si>
  <si>
    <t xml:space="preserve">Weight</t>
  </si>
  <si>
    <t xml:space="preserve">AC Status</t>
  </si>
  <si>
    <t xml:space="preserve">Yes / No</t>
  </si>
  <si>
    <t xml:space="preserve">Owner Roles</t>
  </si>
  <si>
    <t xml:space="preserve">Product version</t>
  </si>
  <si>
    <t xml:space="preserve">v2.0</t>
  </si>
  <si>
    <t xml:space="preserve">Expected organisational value</t>
  </si>
  <si>
    <t xml:space="preserve">Complete</t>
  </si>
  <si>
    <t xml:space="preserve">Green</t>
  </si>
  <si>
    <t xml:space="preserve">Inform</t>
  </si>
  <si>
    <t xml:space="preserve">Product Tier</t>
  </si>
  <si>
    <t xml:space="preserve">Commercial product tier</t>
  </si>
  <si>
    <t xml:space="preserve">Professional</t>
  </si>
  <si>
    <t xml:space="preserve">Time criticality or external pressure</t>
  </si>
  <si>
    <t xml:space="preserve">Stakeholder</t>
  </si>
  <si>
    <t xml:space="preserve">Sales</t>
  </si>
  <si>
    <t xml:space="preserve">Partial</t>
  </si>
  <si>
    <t xml:space="preserve">Amber</t>
  </si>
  <si>
    <t xml:space="preserve">Availability</t>
  </si>
  <si>
    <t xml:space="preserve">Client / Project Name</t>
  </si>
  <si>
    <t xml:space="preserve">Name shown on dashboards and reports</t>
  </si>
  <si>
    <t xml:space="preserve">Example D365 Service Transformation</t>
  </si>
  <si>
    <t xml:space="preserve">Risk, control or compliance reduction</t>
  </si>
  <si>
    <t xml:space="preserve">Finance</t>
  </si>
  <si>
    <t xml:space="preserve">Business Rule</t>
  </si>
  <si>
    <t xml:space="preserve">Gap</t>
  </si>
  <si>
    <t xml:space="preserve">Red</t>
  </si>
  <si>
    <t xml:space="preserve">Resistant</t>
  </si>
  <si>
    <t xml:space="preserve">Selected workbook mode</t>
  </si>
  <si>
    <t xml:space="preserve">Enables further value or capability</t>
  </si>
  <si>
    <t xml:space="preserve">Blocked</t>
  </si>
  <si>
    <t xml:space="preserve">Critical</t>
  </si>
  <si>
    <t xml:space="preserve">Primary Prioritisation Method</t>
  </si>
  <si>
    <t xml:space="preserve">Default prioritisation method</t>
  </si>
  <si>
    <t xml:space="preserve">Size Efficiency</t>
  </si>
  <si>
    <t xml:space="preserve">Rewards smaller job size</t>
  </si>
  <si>
    <t xml:space="preserve">Dependency resolved</t>
  </si>
  <si>
    <t xml:space="preserve">Superseded</t>
  </si>
  <si>
    <t xml:space="preserve">Usability</t>
  </si>
  <si>
    <t xml:space="preserve">Secondary Prioritisation Method</t>
  </si>
  <si>
    <t xml:space="preserve">Optional scoring method</t>
  </si>
  <si>
    <t xml:space="preserve">WSJF / RICE</t>
  </si>
  <si>
    <t xml:space="preserve">Complexity Efficiency</t>
  </si>
  <si>
    <t xml:space="preserve">Rewards lower complexity</t>
  </si>
  <si>
    <t xml:space="preserve">UAT Scenario</t>
  </si>
  <si>
    <t xml:space="preserve">Failed</t>
  </si>
  <si>
    <t xml:space="preserve">Accessibility</t>
  </si>
  <si>
    <t xml:space="preserve">Requirement ID Prefix</t>
  </si>
  <si>
    <t xml:space="preserve">ID prefix for new requirement records</t>
  </si>
  <si>
    <t xml:space="preserve">REQ</t>
  </si>
  <si>
    <t xml:space="preserve">Requirement Risk Efficiency</t>
  </si>
  <si>
    <t xml:space="preserve">Rewards lower delivery/requirement risk</t>
  </si>
  <si>
    <t xml:space="preserve">Scalability</t>
  </si>
  <si>
    <t xml:space="preserve">Baseline Required</t>
  </si>
  <si>
    <t xml:space="preserve">Whether formal approval/baseline controls apply</t>
  </si>
  <si>
    <t xml:space="preserve">Constraint</t>
  </si>
  <si>
    <t xml:space="preserve">Decision Log</t>
  </si>
  <si>
    <t xml:space="preserve">Maintainability</t>
  </si>
  <si>
    <t xml:space="preserve">Test Traceability Required</t>
  </si>
  <si>
    <t xml:space="preserve">Whether test coverage is mandatory for delivery readiness</t>
  </si>
  <si>
    <t xml:space="preserve">Signed Off</t>
  </si>
  <si>
    <t xml:space="preserve">Acceptance Criteria Required</t>
  </si>
  <si>
    <t xml:space="preserve">Whether AC coverage is mandatory for delivery readiness</t>
  </si>
  <si>
    <t xml:space="preserve">Macro Automation Enabled</t>
  </si>
  <si>
    <t xml:space="preserve">Workbook generated without macros; VBA/Office Scripts optional</t>
  </si>
  <si>
    <t xml:space="preserve">Accountable workbook owner</t>
  </si>
  <si>
    <t xml:space="preserve">Operational Support</t>
  </si>
  <si>
    <t xml:space="preserve">Backlog/product decision owner</t>
  </si>
  <si>
    <t xml:space="preserve">ALM / Governance</t>
  </si>
  <si>
    <t xml:space="preserve">Programme / Delivery Lead</t>
  </si>
  <si>
    <t xml:space="preserve">Delivery lead shown in export report</t>
  </si>
  <si>
    <t xml:space="preserve">Manual timestamp for report packs</t>
  </si>
  <si>
    <t xml:space="preserve">Excel Compatibility</t>
  </si>
  <si>
    <t xml:space="preserve">Recommended Excel version</t>
  </si>
  <si>
    <t xml:space="preserve">Microsoft 365 / Excel 2021+</t>
  </si>
  <si>
    <t xml:space="preserve">D365 Consultant</t>
  </si>
  <si>
    <t xml:space="preserve">Sample Data Status</t>
  </si>
  <si>
    <t xml:space="preserve">Indicates whether sample rows are present</t>
  </si>
  <si>
    <t xml:space="preserve">Sample data included</t>
  </si>
  <si>
    <t xml:space="preserve">Review Readiness Threshold</t>
  </si>
  <si>
    <t xml:space="preserve">Minimum quality score for review readiness</t>
  </si>
  <si>
    <t xml:space="preserve">Delivery Readiness Threshold</t>
  </si>
  <si>
    <t xml:space="preserve">Minimum quality score for delivery readiness</t>
  </si>
  <si>
    <t xml:space="preserve">Baseline Gate Threshold</t>
  </si>
  <si>
    <t xml:space="preserve">Minimum quality score for formal baseline</t>
  </si>
  <si>
    <t xml:space="preserve">Release Notes</t>
  </si>
  <si>
    <t xml:space="preserve">Product notes, commercial packaging features and rebuild summary.</t>
  </si>
  <si>
    <t xml:space="preserve">Commercial rebuild feature</t>
  </si>
  <si>
    <t xml:space="preserve">Benefit</t>
  </si>
  <si>
    <t xml:space="preserve">Architecture</t>
  </si>
  <si>
    <t xml:space="preserve">Single-workbook model with one master requirements register and three delivery lenses.</t>
  </si>
  <si>
    <t xml:space="preserve">Reduces duplication and supports Agile, Waterfall and Hybrid delivery from one source of truth.</t>
  </si>
  <si>
    <t xml:space="preserve">Data model</t>
  </si>
  <si>
    <t xml:space="preserve">52-field requirements register with scoring, governance, traceability, readiness and exception formulas.</t>
  </si>
  <si>
    <t xml:space="preserve">Makes the workbook a proper product rather than a static tracker.</t>
  </si>
  <si>
    <t xml:space="preserve">Agile capability</t>
  </si>
  <si>
    <t xml:space="preserve">Dedicated Agile_Backlog view for epics, features, user stories, WSJF, sprint/release planning and readiness.</t>
  </si>
  <si>
    <t xml:space="preserve">Supports iterative delivery and backlog refinement.</t>
  </si>
  <si>
    <t xml:space="preserve">Waterfall capability</t>
  </si>
  <si>
    <t xml:space="preserve">Predictive_Requirements view for approval, baseline, formal requirement classes and traceability.</t>
  </si>
  <si>
    <t xml:space="preserve">Supports sign-off and controlled delivery environments.</t>
  </si>
  <si>
    <t xml:space="preserve">Hybrid capability</t>
  </si>
  <si>
    <t xml:space="preserve">Hybrid_Control_View combining delivery readiness and governance status.</t>
  </si>
  <si>
    <t xml:space="preserve">Reflects real enterprise delivery patterns, especially D365 and Power Platform programmes.</t>
  </si>
  <si>
    <t xml:space="preserve">Linked objectives, sources, AC, tests, design/build references and benefits/KPIs.</t>
  </si>
  <si>
    <t xml:space="preserve">Supports impact analysis, UAT assurance and governance reporting.</t>
  </si>
  <si>
    <t xml:space="preserve">Quality management</t>
  </si>
  <si>
    <t xml:space="preserve">Quality score, review readiness, delivery readiness, governance gate and exception flags.</t>
  </si>
  <si>
    <t xml:space="preserve">Highlights gaps before review, build, test or baseline.</t>
  </si>
  <si>
    <t xml:space="preserve">Dashboards</t>
  </si>
  <si>
    <t xml:space="preserve">Executive dashboard and quality gate scorecard with charts, KPIs and top exceptions.</t>
  </si>
  <si>
    <t xml:space="preserve">Creates client-ready reporting for governance forums.</t>
  </si>
  <si>
    <t xml:space="preserve">Commercial packaging</t>
  </si>
  <si>
    <t xml:space="preserve">Embedded guidance, glossary, export report, controlled lists and sample data.</t>
  </si>
  <si>
    <t xml:space="preserve">Improves usability and makes the workbook viable as a StratForge product.</t>
  </si>
  <si>
    <t xml:space="preserve">Branding</t>
  </si>
  <si>
    <t xml:space="preserve">Structured, enterprise-grade visual style aligned to StratForge product positioning.</t>
  </si>
  <si>
    <t xml:space="preserve">Creates a more professional asset for sale or client delivery.</t>
  </si>
  <si>
    <t xml:space="preserve">Product note: this workbook is generated without macros to maximise compatibility. Optional VBA/Office Scripts can later add buttons for creating IDs, adding new records, refreshing dashboards, clearing sample data and exporting PDFs.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</si>
</sst>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0.00"/>
    <numFmt numFmtId="168" formatCode="dd/mm/yyyy"/>
    <numFmt numFmtId="169" formatCode="0;\-0;;@"/>
  </numFmts>
  <fonts count="1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b val="true"/>
      <sz val="18"/>
      <color rgb="FFFFFFFF"/>
      <name val="Inter"/>
      <family val="0"/>
      <charset val="1"/>
    </font>
    <font>
      <sz val="10"/>
      <color rgb="FFFFFFFF"/>
      <name val="Inter"/>
      <family val="0"/>
      <charset val="1"/>
    </font>
    <font>
      <b val="true"/>
      <sz val="10"/>
      <color rgb="FFFFFFFF"/>
      <name val="Inter"/>
      <family val="0"/>
      <charset val="1"/>
    </font>
    <font>
      <sz val="10"/>
      <name val="Inter"/>
      <family val="0"/>
      <charset val="1"/>
    </font>
    <font>
      <b val="true"/>
      <sz val="10"/>
      <color rgb="FF0F172A"/>
      <name val="Inter"/>
      <family val="0"/>
      <charset val="1"/>
    </font>
    <font>
      <b val="true"/>
      <sz val="16"/>
      <color rgb="FFFFFFFF"/>
      <name val="Inter"/>
      <family val="0"/>
      <charset val="1"/>
    </font>
    <font>
      <b val="true"/>
      <sz val="9"/>
      <color rgb="FFFFFFFF"/>
      <name val="Inter"/>
      <family val="0"/>
      <charset val="1"/>
    </font>
    <font>
      <sz val="9"/>
      <name val="Inter"/>
      <family val="0"/>
      <charset val="1"/>
    </font>
    <font>
      <b val="true"/>
      <sz val="9"/>
      <color rgb="FF0F172A"/>
      <name val="Inter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1"/>
      <color rgb="FFFFFFFF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F172A"/>
        <bgColor rgb="FF1E293B"/>
      </patternFill>
    </fill>
    <fill>
      <patternFill patternType="solid">
        <fgColor rgb="FF1E293B"/>
        <bgColor rgb="FF0F172A"/>
      </patternFill>
    </fill>
    <fill>
      <patternFill patternType="solid">
        <fgColor rgb="FFE5E7EB"/>
        <bgColor rgb="FFD9D9D9"/>
      </patternFill>
    </fill>
    <fill>
      <patternFill patternType="solid">
        <fgColor rgb="FFF8FAFC"/>
        <bgColor rgb="FFFFFFFF"/>
      </patternFill>
    </fill>
    <fill>
      <patternFill patternType="solid">
        <fgColor rgb="FF2563EB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4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5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4" borderId="0" xfId="2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2" borderId="0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12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8" fillId="0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0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2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3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5" borderId="0" xfId="2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dxfs count="9">
    <dxf>
      <fill>
        <patternFill patternType="solid">
          <fgColor rgb="FF1E293B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EE2E2"/>
          <bgColor rgb="FF000000"/>
        </patternFill>
      </fill>
    </dxf>
    <dxf>
      <fill>
        <patternFill patternType="solid">
          <fgColor rgb="FFDCFCE7"/>
          <bgColor rgb="FF000000"/>
        </patternFill>
      </fill>
    </dxf>
    <dxf>
      <fill>
        <patternFill patternType="solid">
          <fgColor rgb="FFFEF3C7"/>
          <bgColor rgb="FF000000"/>
        </patternFill>
      </fill>
    </dxf>
    <dxf>
      <fill>
        <patternFill>
          <bgColor rgb="FFFEE2E2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156082"/>
      <rgbColor rgb="FFCCCCCC"/>
      <rgbColor rgb="FF8B8B8B"/>
      <rgbColor rgb="FF9999FF"/>
      <rgbColor rgb="FFA02B93"/>
      <rgbColor rgb="FFFEF3C7"/>
      <rgbColor rgb="FFDCFCE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F9ED5"/>
      <rgbColor rgb="FF0000FF"/>
      <rgbColor rgb="FF00CCFF"/>
      <rgbColor rgb="FFE5E7EB"/>
      <rgbColor rgb="FFF8FAFC"/>
      <rgbColor rgb="FFFFFF99"/>
      <rgbColor rgb="FF99CCFF"/>
      <rgbColor rgb="FFFF99CC"/>
      <rgbColor rgb="FFCC99FF"/>
      <rgbColor rgb="FFFEE2E2"/>
      <rgbColor rgb="FF2563EB"/>
      <rgbColor rgb="FF33CCCC"/>
      <rgbColor rgb="FF99CC00"/>
      <rgbColor rgb="FFFFCC00"/>
      <rgbColor rgb="FFFF9900"/>
      <rgbColor rgb="FFE97132"/>
      <rgbColor rgb="FF666699"/>
      <rgbColor rgb="FF969696"/>
      <rgbColor rgb="FF003366"/>
      <rgbColor rgb="FF339966"/>
      <rgbColor rgb="FF0F172A"/>
      <rgbColor rgb="FF333300"/>
      <rgbColor rgb="FF993300"/>
      <rgbColor rgb="FF993366"/>
      <rgbColor rgb="FF33339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  <a:ea typeface="Calibri"/>
              </a:rPr>
              <a:t>Requirements by Lifecycle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"Count"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Dashboard!$A$11:$A$21</c:f>
              <c:strCache>
                <c:ptCount val="11"/>
                <c:pt idx="0">
                  <c:v>Draft</c:v>
                </c:pt>
                <c:pt idx="1">
                  <c:v>Analysing</c:v>
                </c:pt>
                <c:pt idx="2">
                  <c:v>In Review</c:v>
                </c:pt>
                <c:pt idx="3">
                  <c:v>Approved</c:v>
                </c:pt>
                <c:pt idx="4">
                  <c:v>Baselined</c:v>
                </c:pt>
                <c:pt idx="5">
                  <c:v>In Delivery</c:v>
                </c:pt>
                <c:pt idx="6">
                  <c:v>Built</c:v>
                </c:pt>
                <c:pt idx="7">
                  <c:v>In Test</c:v>
                </c:pt>
                <c:pt idx="8">
                  <c:v>Done</c:v>
                </c:pt>
                <c:pt idx="9">
                  <c:v>Rejected</c:v>
                </c:pt>
                <c:pt idx="10">
                  <c:v>Deferred</c:v>
                </c:pt>
              </c:strCache>
            </c:strRef>
          </c:cat>
          <c:val>
            <c:numRef>
              <c:f>Dashboard!$B$11:$B$21</c:f>
              <c:numCache>
                <c:formatCode>General</c:formatCode>
                <c:ptCount val="11"/>
                <c:pt idx="0">
                  <c:v>7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</c:ser>
        <c:gapWidth val="150"/>
        <c:overlap val="0"/>
        <c:axId val="78795002"/>
        <c:axId val="25985637"/>
      </c:barChart>
      <c:catAx>
        <c:axId val="78795002"/>
        <c:scaling>
          <c:orientation val="minMax"/>
        </c:scaling>
        <c:delete val="0"/>
        <c:axPos val="b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25985637"/>
        <c:crosses val="autoZero"/>
        <c:auto val="1"/>
        <c:lblAlgn val="ctr"/>
        <c:lblOffset val="100"/>
        <c:noMultiLvlLbl val="0"/>
      </c:catAx>
      <c:valAx>
        <c:axId val="25985637"/>
        <c:scaling>
          <c:orientation val="minMax"/>
        </c:scaling>
        <c:delete val="0"/>
        <c:axPos val="l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7879500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  <a:ea typeface="Calibri"/>
              </a:rPr>
              <a:t>Delivery Mode Mix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"Count"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Dashboard!$D$11:$D$13</c:f>
              <c:strCache>
                <c:ptCount val="3"/>
                <c:pt idx="0">
                  <c:v>Agile</c:v>
                </c:pt>
                <c:pt idx="1">
                  <c:v>Waterfall</c:v>
                </c:pt>
                <c:pt idx="2">
                  <c:v>Hybrid</c:v>
                </c:pt>
              </c:strCache>
            </c:strRef>
          </c:cat>
          <c:val>
            <c:numRef>
              <c:f>Dashboard!$E$11:$E$13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</c:ser>
        <c:gapWidth val="150"/>
        <c:overlap val="0"/>
        <c:axId val="62569168"/>
        <c:axId val="90181299"/>
      </c:barChart>
      <c:catAx>
        <c:axId val="62569168"/>
        <c:scaling>
          <c:orientation val="minMax"/>
        </c:scaling>
        <c:delete val="0"/>
        <c:axPos val="b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90181299"/>
        <c:crosses val="autoZero"/>
        <c:auto val="1"/>
        <c:lblAlgn val="ctr"/>
        <c:lblOffset val="100"/>
        <c:noMultiLvlLbl val="0"/>
      </c:catAx>
      <c:valAx>
        <c:axId val="90181299"/>
        <c:scaling>
          <c:orientation val="minMax"/>
        </c:scaling>
        <c:delete val="0"/>
        <c:axPos val="l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62569168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  <a:ea typeface="Calibri"/>
              </a:rPr>
              <a:t>MoSCoW Priority Mix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"Count"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Dashboard!$G$11:$G$14</c:f>
              <c:strCache>
                <c:ptCount val="4"/>
                <c:pt idx="0">
                  <c:v>Must</c:v>
                </c:pt>
                <c:pt idx="1">
                  <c:v>Should</c:v>
                </c:pt>
                <c:pt idx="2">
                  <c:v>Could</c:v>
                </c:pt>
                <c:pt idx="3">
                  <c:v>Won't</c:v>
                </c:pt>
              </c:strCache>
            </c:strRef>
          </c:cat>
          <c:val>
            <c:numRef>
              <c:f>Dashboard!$H$11:$H$14</c:f>
              <c:numCache>
                <c:formatCode>General</c:formatCode>
                <c:ptCount val="4"/>
                <c:pt idx="0">
                  <c:v>11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gapWidth val="150"/>
        <c:overlap val="0"/>
        <c:axId val="36548249"/>
        <c:axId val="72147403"/>
      </c:barChart>
      <c:catAx>
        <c:axId val="36548249"/>
        <c:scaling>
          <c:orientation val="minMax"/>
        </c:scaling>
        <c:delete val="0"/>
        <c:axPos val="b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72147403"/>
        <c:crosses val="autoZero"/>
        <c:auto val="1"/>
        <c:lblAlgn val="ctr"/>
        <c:lblOffset val="100"/>
        <c:noMultiLvlLbl val="0"/>
      </c:catAx>
      <c:valAx>
        <c:axId val="72147403"/>
        <c:scaling>
          <c:orientation val="minMax"/>
        </c:scaling>
        <c:delete val="0"/>
        <c:axPos val="l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3654824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solidFill>
                  <a:srgbClr val="000000"/>
                </a:solidFill>
                <a:uFillTx/>
                <a:latin typeface="Calibri"/>
                <a:ea typeface="Calibri"/>
              </a:rPr>
              <a:t>Quality Gate Status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"Purpose"</c:f>
              <c:strCache>
                <c:ptCount val="1"/>
                <c:pt idx="0">
                  <c:v>Purpose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Quality_Gates!$B$6:$B$14</c:f>
              <c:strCache>
                <c:ptCount val="9"/>
                <c:pt idx="0">
                  <c:v>Ownership coverage</c:v>
                </c:pt>
                <c:pt idx="1">
                  <c:v>Acceptance criteria coverage</c:v>
                </c:pt>
                <c:pt idx="2">
                  <c:v>Test coverage</c:v>
                </c:pt>
                <c:pt idx="3">
                  <c:v>Traceability coverage</c:v>
                </c:pt>
                <c:pt idx="4">
                  <c:v>Average quality score</c:v>
                </c:pt>
                <c:pt idx="5">
                  <c:v>Delivery readiness</c:v>
                </c:pt>
                <c:pt idx="6">
                  <c:v>Open changes</c:v>
                </c:pt>
                <c:pt idx="7">
                  <c:v>Red RAID items</c:v>
                </c:pt>
                <c:pt idx="8">
                  <c:v>Must requirement approval</c:v>
                </c:pt>
              </c:strCache>
            </c:strRef>
          </c:cat>
          <c:val>
            <c:numRef>
              <c:f>Quality_Gates!$C$6:$C$14</c:f>
              <c:numCache>
                <c:formatCode>General</c:formatCode>
                <c:ptCount val="9"/>
              </c:numCache>
            </c:numRef>
          </c:val>
        </c:ser>
        <c:ser>
          <c:idx val="1"/>
          <c:order val="1"/>
          <c:tx>
            <c:strRef>
              <c:f>"Direction"</c:f>
              <c:strCache>
                <c:ptCount val="1"/>
                <c:pt idx="0">
                  <c:v>Direction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Quality_Gates!$B$6:$B$14</c:f>
              <c:strCache>
                <c:ptCount val="9"/>
                <c:pt idx="0">
                  <c:v>Ownership coverage</c:v>
                </c:pt>
                <c:pt idx="1">
                  <c:v>Acceptance criteria coverage</c:v>
                </c:pt>
                <c:pt idx="2">
                  <c:v>Test coverage</c:v>
                </c:pt>
                <c:pt idx="3">
                  <c:v>Traceability coverage</c:v>
                </c:pt>
                <c:pt idx="4">
                  <c:v>Average quality score</c:v>
                </c:pt>
                <c:pt idx="5">
                  <c:v>Delivery readiness</c:v>
                </c:pt>
                <c:pt idx="6">
                  <c:v>Open changes</c:v>
                </c:pt>
                <c:pt idx="7">
                  <c:v>Red RAID items</c:v>
                </c:pt>
                <c:pt idx="8">
                  <c:v>Must requirement approval</c:v>
                </c:pt>
              </c:strCache>
            </c:strRef>
          </c:cat>
          <c:val>
            <c:numRef>
              <c:f>Quality_Gates!$D$6:$D$14</c:f>
              <c:numCache>
                <c:formatCode>General</c:formatCode>
                <c:ptCount val="9"/>
              </c:numCache>
            </c:numRef>
          </c:val>
        </c:ser>
        <c:ser>
          <c:idx val="2"/>
          <c:order val="2"/>
          <c:tx>
            <c:strRef>
              <c:f>"Threshold"</c:f>
              <c:strCache>
                <c:ptCount val="1"/>
                <c:pt idx="0">
                  <c:v>Threshold</c:v>
                </c:pt>
              </c:strCache>
            </c:strRef>
          </c:tx>
          <c:spPr>
            <a:solidFill>
              <a:srgbClr val="196b24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Quality_Gates!$B$6:$B$14</c:f>
              <c:strCache>
                <c:ptCount val="9"/>
                <c:pt idx="0">
                  <c:v>Ownership coverage</c:v>
                </c:pt>
                <c:pt idx="1">
                  <c:v>Acceptance criteria coverage</c:v>
                </c:pt>
                <c:pt idx="2">
                  <c:v>Test coverage</c:v>
                </c:pt>
                <c:pt idx="3">
                  <c:v>Traceability coverage</c:v>
                </c:pt>
                <c:pt idx="4">
                  <c:v>Average quality score</c:v>
                </c:pt>
                <c:pt idx="5">
                  <c:v>Delivery readiness</c:v>
                </c:pt>
                <c:pt idx="6">
                  <c:v>Open changes</c:v>
                </c:pt>
                <c:pt idx="7">
                  <c:v>Red RAID items</c:v>
                </c:pt>
                <c:pt idx="8">
                  <c:v>Must requirement approval</c:v>
                </c:pt>
              </c:strCache>
            </c:strRef>
          </c:cat>
          <c:val>
            <c:numRef>
              <c:f>Quality_Gates!$E$6:$E$14</c:f>
              <c:numCache>
                <c:formatCode>0%</c:formatCode>
                <c:ptCount val="9"/>
                <c:pt idx="0">
                  <c:v>0.95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85</c:v>
                </c:pt>
                <c:pt idx="5">
                  <c:v>0.7</c:v>
                </c:pt>
                <c:pt idx="6">
                  <c:v>0</c:v>
                </c:pt>
                <c:pt idx="7">
                  <c:v>0</c:v>
                </c:pt>
                <c:pt idx="8">
                  <c:v>0.9</c:v>
                </c:pt>
              </c:numCache>
            </c:numRef>
          </c:val>
        </c:ser>
        <c:ser>
          <c:idx val="3"/>
          <c:order val="3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f9ed5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Quality_Gates!$B$6:$B$14</c:f>
              <c:strCache>
                <c:ptCount val="9"/>
                <c:pt idx="0">
                  <c:v>Ownership coverage</c:v>
                </c:pt>
                <c:pt idx="1">
                  <c:v>Acceptance criteria coverage</c:v>
                </c:pt>
                <c:pt idx="2">
                  <c:v>Test coverage</c:v>
                </c:pt>
                <c:pt idx="3">
                  <c:v>Traceability coverage</c:v>
                </c:pt>
                <c:pt idx="4">
                  <c:v>Average quality score</c:v>
                </c:pt>
                <c:pt idx="5">
                  <c:v>Delivery readiness</c:v>
                </c:pt>
                <c:pt idx="6">
                  <c:v>Open changes</c:v>
                </c:pt>
                <c:pt idx="7">
                  <c:v>Red RAID items</c:v>
                </c:pt>
                <c:pt idx="8">
                  <c:v>Must requirement approval</c:v>
                </c:pt>
              </c:strCache>
            </c:strRef>
          </c:cat>
          <c:val>
            <c:numRef>
              <c:f>Quality_Gates!$F$6:$F$14</c:f>
              <c:numCache>
                <c:formatCode>0%</c:formatCode>
                <c:ptCount val="9"/>
                <c:pt idx="0">
                  <c:v>1</c:v>
                </c:pt>
                <c:pt idx="1">
                  <c:v>0.75</c:v>
                </c:pt>
                <c:pt idx="2">
                  <c:v>0.75</c:v>
                </c:pt>
                <c:pt idx="3">
                  <c:v>0.8</c:v>
                </c:pt>
                <c:pt idx="4">
                  <c:v>88.25</c:v>
                </c:pt>
                <c:pt idx="5">
                  <c:v>0.25</c:v>
                </c:pt>
                <c:pt idx="6">
                  <c:v>2</c:v>
                </c:pt>
                <c:pt idx="7">
                  <c:v>2</c:v>
                </c:pt>
                <c:pt idx="8">
                  <c:v>0.454545454545455</c:v>
                </c:pt>
              </c:numCache>
            </c:numRef>
          </c:val>
        </c:ser>
        <c:ser>
          <c:idx val="4"/>
          <c:order val="4"/>
          <c:tx>
            <c:strRef>
              <c:f>"Status"</c:f>
              <c:strCache>
                <c:ptCount val="1"/>
                <c:pt idx="0">
                  <c:v>Status</c:v>
                </c:pt>
              </c:strCache>
            </c:strRef>
          </c:tx>
          <c:spPr>
            <a:solidFill>
              <a:srgbClr val="a02b93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Quality_Gates!$B$6:$B$14</c:f>
              <c:strCache>
                <c:ptCount val="9"/>
                <c:pt idx="0">
                  <c:v>Ownership coverage</c:v>
                </c:pt>
                <c:pt idx="1">
                  <c:v>Acceptance criteria coverage</c:v>
                </c:pt>
                <c:pt idx="2">
                  <c:v>Test coverage</c:v>
                </c:pt>
                <c:pt idx="3">
                  <c:v>Traceability coverage</c:v>
                </c:pt>
                <c:pt idx="4">
                  <c:v>Average quality score</c:v>
                </c:pt>
                <c:pt idx="5">
                  <c:v>Delivery readiness</c:v>
                </c:pt>
                <c:pt idx="6">
                  <c:v>Open changes</c:v>
                </c:pt>
                <c:pt idx="7">
                  <c:v>Red RAID items</c:v>
                </c:pt>
                <c:pt idx="8">
                  <c:v>Must requirement approval</c:v>
                </c:pt>
              </c:strCache>
            </c:strRef>
          </c:cat>
          <c:val>
            <c:numRef>
              <c:f>Quality_Gates!$G$6:$G$14</c:f>
              <c:numCache>
                <c:formatCode>General</c:formatCode>
                <c:ptCount val="9"/>
              </c:numCache>
            </c:numRef>
          </c:val>
        </c:ser>
        <c:gapWidth val="150"/>
        <c:overlap val="0"/>
        <c:axId val="31967833"/>
        <c:axId val="21637892"/>
      </c:barChart>
      <c:catAx>
        <c:axId val="31967833"/>
        <c:scaling>
          <c:orientation val="minMax"/>
        </c:scaling>
        <c:delete val="0"/>
        <c:axPos val="b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21637892"/>
        <c:crosses val="autoZero"/>
        <c:auto val="1"/>
        <c:lblAlgn val="ctr"/>
        <c:lblOffset val="100"/>
        <c:noMultiLvlLbl val="0"/>
      </c:catAx>
      <c:valAx>
        <c:axId val="21637892"/>
        <c:scaling>
          <c:orientation val="minMax"/>
        </c:scaling>
        <c:delete val="0"/>
        <c:axPos val="l"/>
        <c:majorGridlines>
          <c:spPr>
            <a:ln w="9360">
              <a:solidFill>
                <a:srgbClr val="cccccc"/>
              </a:solidFill>
              <a:prstDash val="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60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3196783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Calibri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15</xdr:row>
      <xdr:rowOff>0</xdr:rowOff>
    </xdr:from>
    <xdr:to>
      <xdr:col>13</xdr:col>
      <xdr:colOff>986400</xdr:colOff>
      <xdr:row>27</xdr:row>
      <xdr:rowOff>268200</xdr:rowOff>
    </xdr:to>
    <xdr:graphicFrame>
      <xdr:nvGraphicFramePr>
        <xdr:cNvPr id="0" name="Chart 1"/>
        <xdr:cNvGraphicFramePr/>
      </xdr:nvGraphicFramePr>
      <xdr:xfrm>
        <a:off x="9444960" y="3762360"/>
        <a:ext cx="6202440" cy="282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28</xdr:row>
      <xdr:rowOff>156240</xdr:rowOff>
    </xdr:from>
    <xdr:to>
      <xdr:col>13</xdr:col>
      <xdr:colOff>986400</xdr:colOff>
      <xdr:row>36</xdr:row>
      <xdr:rowOff>101160</xdr:rowOff>
    </xdr:to>
    <xdr:graphicFrame>
      <xdr:nvGraphicFramePr>
        <xdr:cNvPr id="1" name="Chart 2"/>
        <xdr:cNvGraphicFramePr/>
      </xdr:nvGraphicFramePr>
      <xdr:xfrm>
        <a:off x="9444960" y="6781680"/>
        <a:ext cx="6202440" cy="228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0</xdr:colOff>
      <xdr:row>37</xdr:row>
      <xdr:rowOff>101880</xdr:rowOff>
    </xdr:from>
    <xdr:to>
      <xdr:col>13</xdr:col>
      <xdr:colOff>986400</xdr:colOff>
      <xdr:row>49</xdr:row>
      <xdr:rowOff>101520</xdr:rowOff>
    </xdr:to>
    <xdr:graphicFrame>
      <xdr:nvGraphicFramePr>
        <xdr:cNvPr id="2" name="Chart 3"/>
        <xdr:cNvGraphicFramePr/>
      </xdr:nvGraphicFramePr>
      <xdr:xfrm>
        <a:off x="9444960" y="9258480"/>
        <a:ext cx="6202440" cy="228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0</xdr:colOff>
      <xdr:row>4</xdr:row>
      <xdr:rowOff>0</xdr:rowOff>
    </xdr:from>
    <xdr:to>
      <xdr:col>12</xdr:col>
      <xdr:colOff>611280</xdr:colOff>
      <xdr:row>9</xdr:row>
      <xdr:rowOff>365400</xdr:rowOff>
    </xdr:to>
    <xdr:graphicFrame>
      <xdr:nvGraphicFramePr>
        <xdr:cNvPr id="3" name="Chart 1"/>
        <xdr:cNvGraphicFramePr/>
      </xdr:nvGraphicFramePr>
      <xdr:xfrm>
        <a:off x="16070760" y="1066680"/>
        <a:ext cx="2445480" cy="3209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AcceptanceCriteria" displayName="tblAcceptanceCriteria" ref="A5:N405" headerRowCount="1" totalsRowCount="0" totalsRowShown="0">
  <tableColumns count="14">
    <tableColumn id="1" name="AC ID"/>
    <tableColumn id="2" name="Requirement ID"/>
    <tableColumn id="3" name="AC Type"/>
    <tableColumn id="4" name="Scenario / Title"/>
    <tableColumn id="5" name="Given"/>
    <tableColumn id="6" name="When"/>
    <tableColumn id="7" name="Then"/>
    <tableColumn id="8" name="Acceptance Criterion"/>
    <tableColumn id="9" name="Priority"/>
    <tableColumn id="10" name="Owner"/>
    <tableColumn id="11" name="Status"/>
    <tableColumn id="12" name="Linked Test ID"/>
    <tableColumn id="13" name="Quality Status"/>
    <tableColumn id="14" name="Notes"/>
  </tableColumns>
</table>
</file>

<file path=xl/tables/table10.xml><?xml version="1.0" encoding="utf-8"?>
<table xmlns="http://schemas.openxmlformats.org/spreadsheetml/2006/main" id="10" name="tblTestCoverage" displayName="tblTestCoverage" ref="A5:L305" headerRowCount="1" totalsRowCount="0" totalsRowShown="0">
  <tableColumns count="12">
    <tableColumn id="1" name="Test ID"/>
    <tableColumn id="2" name="Requirement ID"/>
    <tableColumn id="3" name="Test Type"/>
    <tableColumn id="4" name="Scenario / Test Name"/>
    <tableColumn id="5" name="Owner"/>
    <tableColumn id="6" name="Test Status"/>
    <tableColumn id="7" name="Latest Run Date"/>
    <tableColumn id="8" name="Defect / Issue ID"/>
    <tableColumn id="9" name="Coverage Status"/>
    <tableColumn id="10" name="UAT Sign-off"/>
    <tableColumn id="11" name="Evidence Link"/>
    <tableColumn id="12" name="Notes"/>
  </tableColumns>
</table>
</file>

<file path=xl/tables/table11.xml><?xml version="1.0" encoding="utf-8"?>
<table xmlns="http://schemas.openxmlformats.org/spreadsheetml/2006/main" id="11" name="tblTraceability" displayName="tblTraceability" ref="A5:N405" headerRowCount="1" totalsRowCount="0" totalsRowShown="0">
  <tableColumns count="14">
    <tableColumn id="1" name="Trace ID"/>
    <tableColumn id="2" name="Requirement ID"/>
    <tableColumn id="3" name="Requirement Title"/>
    <tableColumn id="4" name="Objective ID"/>
    <tableColumn id="5" name="Outcome"/>
    <tableColumn id="6" name="Source ID"/>
    <tableColumn id="7" name="Process Area"/>
    <tableColumn id="8" name="Design Reference"/>
    <tableColumn id="9" name="Build Item"/>
    <tableColumn id="10" name="Test ID"/>
    <tableColumn id="11" name="Benefit / KPI ID"/>
    <tableColumn id="12" name="Release"/>
    <tableColumn id="13" name="Trace Status"/>
    <tableColumn id="14" name="Gap Notes"/>
  </tableColumns>
</table>
</file>

<file path=xl/tables/table2.xml><?xml version="1.0" encoding="utf-8"?>
<table xmlns="http://schemas.openxmlformats.org/spreadsheetml/2006/main" id="2" name="tblChangeControl" displayName="tblChangeControl" ref="A5:N155" headerRowCount="1" totalsRowCount="0" totalsRowShown="0">
  <tableColumns count="14">
    <tableColumn id="1" name="Change ID"/>
    <tableColumn id="2" name="Requirement ID"/>
    <tableColumn id="3" name="Change Type"/>
    <tableColumn id="4" name="Requested By"/>
    <tableColumn id="5" name="Date Raised"/>
    <tableColumn id="6" name="Change Description"/>
    <tableColumn id="7" name="Impact Level"/>
    <tableColumn id="8" name="Impact Score"/>
    <tableColumn id="9" name="Decision"/>
    <tableColumn id="10" name="Change Status"/>
    <tableColumn id="11" name="Baseline Version"/>
    <tableColumn id="12" name="Decision Date"/>
    <tableColumn id="13" name="Owner"/>
    <tableColumn id="14" name="Notes"/>
  </tableColumns>
</table>
</file>

<file path=xl/tables/table3.xml><?xml version="1.0" encoding="utf-8"?>
<table xmlns="http://schemas.openxmlformats.org/spreadsheetml/2006/main" id="3" name="tblNFR" displayName="tblNFR" ref="A5:L155" headerRowCount="1" totalsRowCount="0" totalsRowShown="0">
  <tableColumns count="12">
    <tableColumn id="1" name="NFR ID"/>
    <tableColumn id="2" name="Linked Requirement ID"/>
    <tableColumn id="3" name="NFR Category"/>
    <tableColumn id="4" name="Quality Attribute"/>
    <tableColumn id="5" name="Metric"/>
    <tableColumn id="6" name="Target"/>
    <tableColumn id="7" name="Threshold / Tolerance"/>
    <tableColumn id="8" name="Measurement Method"/>
    <tableColumn id="9" name="Owner"/>
    <tableColumn id="10" name="Status"/>
    <tableColumn id="11" name="Test ID"/>
    <tableColumn id="12" name="Notes"/>
  </tableColumns>
</table>
</file>

<file path=xl/tables/table4.xml><?xml version="1.0" encoding="utf-8"?>
<table xmlns="http://schemas.openxmlformats.org/spreadsheetml/2006/main" id="4" name="tblObjectives" displayName="tblObjectives" ref="A5:L85" headerRowCount="1" totalsRowCount="0" totalsRowShown="0">
  <tableColumns count="12">
    <tableColumn id="1" name="Objective ID"/>
    <tableColumn id="2" name="Outcome"/>
    <tableColumn id="3" name="KPI / Measure"/>
    <tableColumn id="4" name="Baseline"/>
    <tableColumn id="5" name="Target"/>
    <tableColumn id="6" name="Benefit Hypothesis"/>
    <tableColumn id="7" name="Owner"/>
    <tableColumn id="8" name="Priority"/>
    <tableColumn id="9" name="Status"/>
    <tableColumn id="10" name="Linked Requirement Count"/>
    <tableColumn id="11" name="Coverage Status"/>
    <tableColumn id="12" name="Notes"/>
  </tableColumns>
</table>
</file>

<file path=xl/tables/table5.xml><?xml version="1.0" encoding="utf-8"?>
<table xmlns="http://schemas.openxmlformats.org/spreadsheetml/2006/main" id="5" name="tblQualityGates" displayName="tblQualityGates" ref="A5:I55" headerRowCount="1" totalsRowCount="0" totalsRowShown="0">
  <tableColumns count="9">
    <tableColumn id="1" name="Gate ID"/>
    <tableColumn id="2" name="Gate"/>
    <tableColumn id="3" name="Purpose"/>
    <tableColumn id="4" name="Direction"/>
    <tableColumn id="5" name="Threshold"/>
    <tableColumn id="6" name="Current"/>
    <tableColumn id="7" name="Status"/>
    <tableColumn id="8" name="Action if failed"/>
    <tableColumn id="9" name="Owner"/>
  </tableColumns>
</table>
</file>

<file path=xl/tables/table6.xml><?xml version="1.0" encoding="utf-8"?>
<table xmlns="http://schemas.openxmlformats.org/spreadsheetml/2006/main" id="6" name="tblRAID" displayName="tblRAID" ref="A5:M155" headerRowCount="1" totalsRowCount="0" totalsRowShown="0">
  <tableColumns count="13">
    <tableColumn id="1" name="RAID ID"/>
    <tableColumn id="2" name="RAID Type"/>
    <tableColumn id="3" name="Related Requirement ID"/>
    <tableColumn id="4" name="Description"/>
    <tableColumn id="5" name="Probability"/>
    <tableColumn id="6" name="Impact"/>
    <tableColumn id="7" name="Severity Score"/>
    <tableColumn id="8" name="RAG"/>
    <tableColumn id="9" name="Owner"/>
    <tableColumn id="10" name="Due Date"/>
    <tableColumn id="11" name="Status"/>
    <tableColumn id="12" name="Decision / Mitigation"/>
    <tableColumn id="13" name="Notes"/>
  </tableColumns>
</table>
</file>

<file path=xl/tables/table7.xml><?xml version="1.0" encoding="utf-8"?>
<table xmlns="http://schemas.openxmlformats.org/spreadsheetml/2006/main" id="7" name="tblRequirements" displayName="tblRequirements" ref="A5:AZ255" headerRowCount="1" totalsRowCount="0" totalsRowShown="0">
  <tableColumns count="52">
    <tableColumn id="1" name="Requirement ID"/>
    <tableColumn id="2" name="Parent ID"/>
    <tableColumn id="3" name="Delivery Mode"/>
    <tableColumn id="4" name="Requirement Level"/>
    <tableColumn id="5" name="Requirement Type"/>
    <tableColumn id="6" name="Domain"/>
    <tableColumn id="7" name="Title"/>
    <tableColumn id="8" name="Requirement Statement"/>
    <tableColumn id="9" name="User Story"/>
    <tableColumn id="10" name="Business Rule / Constraint"/>
    <tableColumn id="11" name="Objective ID"/>
    <tableColumn id="12" name="Process Area"/>
    <tableColumn id="13" name="Persona / User Group"/>
    <tableColumn id="14" name="Source ID"/>
    <tableColumn id="15" name="Owner"/>
    <tableColumn id="16" name="Approver"/>
    <tableColumn id="17" name="MoSCoW"/>
    <tableColumn id="18" name="Business Value"/>
    <tableColumn id="19" name="Urgency"/>
    <tableColumn id="20" name="Risk Reduction"/>
    <tableColumn id="21" name="Opportunity Enablement"/>
    <tableColumn id="22" name="Job Size"/>
    <tableColumn id="23" name="Reach"/>
    <tableColumn id="24" name="Impact"/>
    <tableColumn id="25" name="Confidence %"/>
    <tableColumn id="26" name="Effort"/>
    <tableColumn id="27" name="WSJF Score"/>
    <tableColumn id="28" name="RICE Score"/>
    <tableColumn id="29" name="Priority Score"/>
    <tableColumn id="30" name="Complexity"/>
    <tableColumn id="31" name="Requirement Risk"/>
    <tableColumn id="32" name="Dependency Status"/>
    <tableColumn id="33" name="Lifecycle Status"/>
    <tableColumn id="34" name="Approval Status"/>
    <tableColumn id="35" name="Baseline Version"/>
    <tableColumn id="36" name="Baseline Date"/>
    <tableColumn id="37" name="Release / Sprint"/>
    <tableColumn id="38" name="Target Date"/>
    <tableColumn id="39" name="AC Count"/>
    <tableColumn id="40" name="Test Count"/>
    <tableColumn id="41" name="Trace Link Count"/>
    <tableColumn id="42" name="Open Change Count"/>
    <tableColumn id="43" name="RAID Count"/>
    <tableColumn id="44" name="Traceability Status"/>
    <tableColumn id="45" name="Quality Score"/>
    <tableColumn id="46" name="Review Readiness"/>
    <tableColumn id="47" name="Delivery Readiness"/>
    <tableColumn id="48" name="Governance Gate"/>
    <tableColumn id="49" name="Exception Flags"/>
    <tableColumn id="50" name="Last Updated"/>
    <tableColumn id="51" name="Sample Flag"/>
    <tableColumn id="52" name="Notes"/>
  </tableColumns>
</table>
</file>

<file path=xl/tables/table8.xml><?xml version="1.0" encoding="utf-8"?>
<table xmlns="http://schemas.openxmlformats.org/spreadsheetml/2006/main" id="8" name="tblSources" displayName="tblSources" ref="A5:K105" headerRowCount="1" totalsRowCount="0" totalsRowShown="0">
  <tableColumns count="11">
    <tableColumn id="1" name="Source ID"/>
    <tableColumn id="2" name="Source Type"/>
    <tableColumn id="3" name="Source Name"/>
    <tableColumn id="4" name="Date"/>
    <tableColumn id="5" name="Owner"/>
    <tableColumn id="6" name="Reliability"/>
    <tableColumn id="7" name="Summary / Evidence"/>
    <tableColumn id="8" name="Document Link / Location"/>
    <tableColumn id="9" name="Linked Requirement Count"/>
    <tableColumn id="10" name="Evidence Status"/>
    <tableColumn id="11" name="Notes"/>
  </tableColumns>
</table>
</file>

<file path=xl/tables/table9.xml><?xml version="1.0" encoding="utf-8"?>
<table xmlns="http://schemas.openxmlformats.org/spreadsheetml/2006/main" id="9" name="tblStakeholders" displayName="tblStakeholders" ref="A5:L105" headerRowCount="1" totalsRowCount="0" totalsRowShown="0">
  <tableColumns count="12">
    <tableColumn id="1" name="Stakeholder ID"/>
    <tableColumn id="2" name="Name / Role"/>
    <tableColumn id="3" name="Function"/>
    <tableColumn id="4" name="Persona / User Group"/>
    <tableColumn id="5" name="Influence"/>
    <tableColumn id="6" name="Interest"/>
    <tableColumn id="7" name="Attitude"/>
    <tableColumn id="8" name="Engagement Level"/>
    <tableColumn id="9" name="Decision Authority"/>
    <tableColumn id="10" name="Requirement Ownership"/>
    <tableColumn id="11" name="Linked Requirement Count"/>
    <tableColumn id="12" name="Notes"/>
  </tableColumns>
</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table" Target="../tables/table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table" Target="../tables/table4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table" Target="../tables/table9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table" Target="../tables/table8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table" Target="../tables/table6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table" Target="../tables/table3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table" Target="../tables/table11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table" Target="../tables/table10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4"/>
    <col collapsed="false" customWidth="true" hidden="false" outlineLevel="0" max="3" min="3" style="0" width="56"/>
    <col collapsed="false" customWidth="true" hidden="false" outlineLevel="0" max="4" min="4" style="0" width="54"/>
    <col collapsed="false" customWidth="true" hidden="false" outlineLevel="0" max="5" min="5" style="0" width="42"/>
    <col collapsed="false" customWidth="true" hidden="false" outlineLevel="0" max="6" min="6" style="0" width="30"/>
    <col collapsed="false" customWidth="true" hidden="false" outlineLevel="0" max="7" min="7" style="0" width="4"/>
    <col collapsed="false" customWidth="true" hidden="false" outlineLevel="0" max="12" min="8" style="0" width="1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4" hidden="false" customHeight="true" outlineLevel="0" collapsed="false">
      <c r="A2" s="2" t="s">
        <v>1</v>
      </c>
      <c r="B2" s="2"/>
      <c r="C2" s="2"/>
      <c r="D2" s="2"/>
      <c r="E2" s="2"/>
      <c r="F2" s="2"/>
    </row>
    <row r="5" customFormat="false" ht="27.75" hidden="false" customHeight="true" outlineLevel="0" collapsed="false">
      <c r="A5" s="3" t="s">
        <v>2</v>
      </c>
      <c r="B5" s="3"/>
      <c r="D5" s="3" t="s">
        <v>3</v>
      </c>
      <c r="E5" s="3"/>
      <c r="F5" s="3"/>
    </row>
    <row r="6" customFormat="false" ht="15" hidden="false" customHeight="false" outlineLevel="0" collapsed="false">
      <c r="A6" s="4" t="s">
        <v>4</v>
      </c>
      <c r="B6" s="4" t="str">
        <f aca="false">Config!$C$6</f>
        <v>v2.0</v>
      </c>
      <c r="C6" s="4"/>
      <c r="D6" s="4" t="s">
        <v>5</v>
      </c>
      <c r="E6" s="4" t="s">
        <v>6</v>
      </c>
      <c r="F6" s="4" t="s">
        <v>7</v>
      </c>
    </row>
    <row r="7" customFormat="false" ht="15" hidden="false" customHeight="false" outlineLevel="0" collapsed="false">
      <c r="A7" s="4" t="s">
        <v>8</v>
      </c>
      <c r="B7" s="4" t="str">
        <f aca="false">Config!$C$8</f>
        <v>Example D365 Service Transformation</v>
      </c>
      <c r="C7" s="4"/>
      <c r="D7" s="4" t="s">
        <v>9</v>
      </c>
      <c r="E7" s="4" t="s">
        <v>10</v>
      </c>
      <c r="F7" s="4" t="s">
        <v>11</v>
      </c>
    </row>
    <row r="8" customFormat="false" ht="15" hidden="false" customHeight="false" outlineLevel="0" collapsed="false">
      <c r="A8" s="4" t="s">
        <v>12</v>
      </c>
      <c r="B8" s="4" t="str">
        <f aca="false">Config!$C$9</f>
        <v>Hybrid</v>
      </c>
      <c r="C8" s="4"/>
      <c r="D8" s="4" t="s">
        <v>13</v>
      </c>
      <c r="E8" s="4" t="s">
        <v>14</v>
      </c>
      <c r="F8" s="4" t="s">
        <v>15</v>
      </c>
    </row>
    <row r="9" customFormat="false" ht="15" hidden="false" customHeight="false" outlineLevel="0" collapsed="false">
      <c r="A9" s="4" t="s">
        <v>16</v>
      </c>
      <c r="B9" s="4" t="str">
        <f aca="false">Config!$C$17</f>
        <v>Lead Business Analyst</v>
      </c>
      <c r="C9" s="4"/>
      <c r="D9" s="4" t="s">
        <v>17</v>
      </c>
      <c r="E9" s="4" t="s">
        <v>18</v>
      </c>
      <c r="F9" s="4" t="s">
        <v>19</v>
      </c>
    </row>
    <row r="10" customFormat="false" ht="15" hidden="false" customHeight="false" outlineLevel="0" collapsed="false">
      <c r="A10" s="4" t="s">
        <v>20</v>
      </c>
      <c r="B10" s="4" t="str">
        <f aca="false">Config!$C$18</f>
        <v>Product Owner</v>
      </c>
      <c r="C10" s="4"/>
      <c r="D10" s="4" t="s">
        <v>21</v>
      </c>
      <c r="E10" s="4" t="s">
        <v>22</v>
      </c>
      <c r="F10" s="4" t="s">
        <v>23</v>
      </c>
    </row>
    <row r="11" customFormat="false" ht="25.35" hidden="false" customHeight="false" outlineLevel="0" collapsed="false">
      <c r="A11" s="4" t="s">
        <v>24</v>
      </c>
      <c r="B11" s="4" t="str">
        <f aca="false">Config!$C$12&amp;"-"&amp;TEXT(COUNTA(Requirements_Register!$A$6:$A$255)+1,"0000")</f>
        <v>REQ-0021</v>
      </c>
      <c r="C11" s="4"/>
      <c r="D11" s="4" t="s">
        <v>25</v>
      </c>
      <c r="E11" s="4" t="s">
        <v>26</v>
      </c>
      <c r="F11" s="4" t="s">
        <v>27</v>
      </c>
    </row>
    <row r="12" customFormat="false" ht="25.35" hidden="false" customHeight="false" outlineLevel="0" collapsed="false">
      <c r="A12" s="4" t="s">
        <v>28</v>
      </c>
      <c r="B12" s="4" t="n">
        <f aca="false">COUNTIF(tblRequirements[Requirement ID],"&lt;&gt;")</f>
        <v>20</v>
      </c>
      <c r="C12" s="4"/>
      <c r="D12" s="4" t="s">
        <v>29</v>
      </c>
      <c r="E12" s="4" t="s">
        <v>30</v>
      </c>
      <c r="F12" s="4" t="s">
        <v>31</v>
      </c>
    </row>
    <row r="13" customFormat="false" ht="15" hidden="false" customHeight="false" outlineLevel="0" collapsed="false">
      <c r="A13" s="4" t="s">
        <v>32</v>
      </c>
      <c r="B13" s="4" t="n">
        <f aca="false">COUNTIF(tblRequirements[Sample Flag],"Yes")</f>
        <v>20</v>
      </c>
      <c r="C13" s="4"/>
      <c r="D13" s="4" t="s">
        <v>33</v>
      </c>
      <c r="E13" s="4" t="s">
        <v>34</v>
      </c>
      <c r="F13" s="4" t="s">
        <v>35</v>
      </c>
    </row>
    <row r="14" customFormat="false" ht="15" hidden="false" customHeight="false" outlineLevel="0" collapsed="false">
      <c r="A14" s="4" t="s">
        <v>36</v>
      </c>
      <c r="B14" s="5" t="n">
        <f aca="false">IFERROR(COUNTIFS(tblRequirements[Delivery Readiness],"Ready for Delivery",tblRequirements[Requirement ID],"&lt;&gt;")/COUNTIF(tblRequirements[Requirement ID],"&lt;&gt;"),0)</f>
        <v>0.25</v>
      </c>
      <c r="C14" s="4"/>
      <c r="D14" s="4" t="s">
        <v>37</v>
      </c>
      <c r="E14" s="4" t="s">
        <v>38</v>
      </c>
      <c r="F14" s="4" t="s">
        <v>39</v>
      </c>
    </row>
    <row r="16" customFormat="false" ht="15" hidden="false" customHeight="true" outlineLevel="0" collapsed="false">
      <c r="A16" s="6" t="s">
        <v>40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customFormat="false" ht="27.75" hidden="false" customHeight="true" outlineLevel="0" collapsed="false">
      <c r="A17" s="3" t="s">
        <v>41</v>
      </c>
      <c r="B17" s="3" t="s">
        <v>42</v>
      </c>
      <c r="C17" s="3" t="s">
        <v>43</v>
      </c>
      <c r="D17" s="3" t="s">
        <v>44</v>
      </c>
    </row>
    <row r="18" customFormat="false" ht="25.35" hidden="false" customHeight="false" outlineLevel="0" collapsed="false">
      <c r="A18" s="4" t="s">
        <v>5</v>
      </c>
      <c r="B18" s="4" t="s">
        <v>45</v>
      </c>
      <c r="C18" s="4" t="s">
        <v>46</v>
      </c>
      <c r="D18" s="4" t="s">
        <v>47</v>
      </c>
    </row>
    <row r="19" customFormat="false" ht="25.35" hidden="false" customHeight="false" outlineLevel="0" collapsed="false">
      <c r="A19" s="4" t="s">
        <v>9</v>
      </c>
      <c r="B19" s="4" t="s">
        <v>48</v>
      </c>
      <c r="C19" s="4" t="s">
        <v>49</v>
      </c>
      <c r="D19" s="4" t="s">
        <v>50</v>
      </c>
    </row>
    <row r="20" customFormat="false" ht="25.35" hidden="false" customHeight="false" outlineLevel="0" collapsed="false">
      <c r="A20" s="4" t="s">
        <v>13</v>
      </c>
      <c r="B20" s="4" t="s">
        <v>51</v>
      </c>
      <c r="C20" s="4" t="s">
        <v>52</v>
      </c>
      <c r="D20" s="4" t="s">
        <v>53</v>
      </c>
    </row>
    <row r="21" customFormat="false" ht="25.35" hidden="false" customHeight="false" outlineLevel="0" collapsed="false">
      <c r="A21" s="4" t="s">
        <v>17</v>
      </c>
      <c r="B21" s="4" t="s">
        <v>54</v>
      </c>
      <c r="C21" s="4" t="s">
        <v>55</v>
      </c>
      <c r="D21" s="4" t="s">
        <v>56</v>
      </c>
    </row>
    <row r="22" customFormat="false" ht="25.35" hidden="false" customHeight="false" outlineLevel="0" collapsed="false">
      <c r="A22" s="4" t="s">
        <v>21</v>
      </c>
      <c r="B22" s="4" t="s">
        <v>57</v>
      </c>
      <c r="C22" s="4" t="s">
        <v>58</v>
      </c>
      <c r="D22" s="4" t="s">
        <v>59</v>
      </c>
    </row>
    <row r="23" customFormat="false" ht="25.35" hidden="false" customHeight="false" outlineLevel="0" collapsed="false">
      <c r="A23" s="4" t="s">
        <v>25</v>
      </c>
      <c r="B23" s="4" t="s">
        <v>60</v>
      </c>
      <c r="C23" s="4" t="s">
        <v>61</v>
      </c>
      <c r="D23" s="4" t="s">
        <v>62</v>
      </c>
    </row>
    <row r="25" customFormat="false" ht="42" hidden="false" customHeight="true" outlineLevel="0" collapsed="false">
      <c r="A25" s="7" t="s">
        <v>63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</sheetData>
  <mergeCells count="4">
    <mergeCell ref="A1:F1"/>
    <mergeCell ref="A2:F2"/>
    <mergeCell ref="A16:L16"/>
    <mergeCell ref="A25:L25"/>
  </mergeCells>
  <dataValidations count="1">
    <dataValidation allowBlank="false" errorStyle="stop" operator="between" showDropDown="false" showErrorMessage="false" showInputMessage="false" sqref="B8" type="list">
      <formula1>Config!$J$6:$J$8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4" min="4" style="0" width="22"/>
    <col collapsed="false" customWidth="true" hidden="false" outlineLevel="0" max="5" min="5" style="0" width="14"/>
    <col collapsed="false" customWidth="true" hidden="false" outlineLevel="0" max="6" min="6" style="0" width="56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10" min="9" style="0" width="18"/>
    <col collapsed="false" customWidth="true" hidden="false" outlineLevel="0" max="11" min="11" style="0" width="16"/>
    <col collapsed="false" customWidth="true" hidden="false" outlineLevel="0" max="12" min="12" style="0" width="14"/>
    <col collapsed="false" customWidth="true" hidden="false" outlineLevel="0" max="13" min="13" style="0" width="22"/>
    <col collapsed="false" customWidth="true" hidden="false" outlineLevel="0" max="14" min="14" style="0" width="36"/>
  </cols>
  <sheetData>
    <row r="1" customFormat="false" ht="30" hidden="false" customHeight="true" outlineLevel="0" collapsed="false">
      <c r="A1" s="17" t="s">
        <v>534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535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536</v>
      </c>
      <c r="B5" s="3" t="s">
        <v>105</v>
      </c>
      <c r="C5" s="3" t="s">
        <v>537</v>
      </c>
      <c r="D5" s="3" t="s">
        <v>538</v>
      </c>
      <c r="E5" s="3" t="s">
        <v>539</v>
      </c>
      <c r="F5" s="3" t="s">
        <v>540</v>
      </c>
      <c r="G5" s="3" t="s">
        <v>541</v>
      </c>
      <c r="H5" s="3" t="s">
        <v>542</v>
      </c>
      <c r="I5" s="3" t="s">
        <v>543</v>
      </c>
      <c r="J5" s="3" t="s">
        <v>544</v>
      </c>
      <c r="K5" s="3" t="s">
        <v>140</v>
      </c>
      <c r="L5" s="3" t="s">
        <v>545</v>
      </c>
      <c r="M5" s="3" t="s">
        <v>123</v>
      </c>
      <c r="N5" s="3" t="s">
        <v>155</v>
      </c>
    </row>
    <row r="6" customFormat="false" ht="15" hidden="false" customHeight="false" outlineLevel="0" collapsed="false">
      <c r="A6" s="14" t="s">
        <v>546</v>
      </c>
      <c r="B6" s="14" t="s">
        <v>201</v>
      </c>
      <c r="C6" s="14" t="s">
        <v>547</v>
      </c>
      <c r="D6" s="14" t="s">
        <v>210</v>
      </c>
      <c r="E6" s="21" t="n">
        <v>46166</v>
      </c>
      <c r="F6" s="14" t="s">
        <v>548</v>
      </c>
      <c r="G6" s="14" t="s">
        <v>549</v>
      </c>
      <c r="H6" s="14" t="n">
        <v>6</v>
      </c>
      <c r="I6" s="14" t="s">
        <v>92</v>
      </c>
      <c r="J6" s="14" t="s">
        <v>550</v>
      </c>
      <c r="K6" s="14" t="s">
        <v>175</v>
      </c>
      <c r="L6" s="21" t="n">
        <v>46170</v>
      </c>
      <c r="M6" s="14" t="s">
        <v>212</v>
      </c>
      <c r="N6" s="14"/>
    </row>
    <row r="7" customFormat="false" ht="23.85" hidden="false" customHeight="false" outlineLevel="0" collapsed="false">
      <c r="A7" s="14" t="s">
        <v>551</v>
      </c>
      <c r="B7" s="14" t="s">
        <v>215</v>
      </c>
      <c r="C7" s="14" t="s">
        <v>552</v>
      </c>
      <c r="D7" s="14" t="s">
        <v>225</v>
      </c>
      <c r="E7" s="21" t="n">
        <v>46169</v>
      </c>
      <c r="F7" s="14" t="s">
        <v>553</v>
      </c>
      <c r="G7" s="14" t="s">
        <v>554</v>
      </c>
      <c r="H7" s="14" t="n">
        <v>8</v>
      </c>
      <c r="I7" s="14" t="s">
        <v>88</v>
      </c>
      <c r="J7" s="14" t="s">
        <v>555</v>
      </c>
      <c r="K7" s="14"/>
      <c r="L7" s="21"/>
      <c r="M7" s="14" t="s">
        <v>225</v>
      </c>
      <c r="N7" s="14" t="s">
        <v>556</v>
      </c>
    </row>
    <row r="8" customFormat="false" ht="23.85" hidden="false" customHeight="false" outlineLevel="0" collapsed="false">
      <c r="A8" s="14" t="s">
        <v>557</v>
      </c>
      <c r="B8" s="14" t="s">
        <v>243</v>
      </c>
      <c r="C8" s="14" t="s">
        <v>558</v>
      </c>
      <c r="D8" s="14" t="s">
        <v>249</v>
      </c>
      <c r="E8" s="21" t="n">
        <v>46171</v>
      </c>
      <c r="F8" s="14" t="s">
        <v>559</v>
      </c>
      <c r="G8" s="14" t="s">
        <v>554</v>
      </c>
      <c r="H8" s="14" t="n">
        <v>9</v>
      </c>
      <c r="I8" s="14" t="s">
        <v>560</v>
      </c>
      <c r="J8" s="14" t="s">
        <v>561</v>
      </c>
      <c r="K8" s="14"/>
      <c r="L8" s="21"/>
      <c r="M8" s="14" t="s">
        <v>249</v>
      </c>
      <c r="N8" s="14" t="s">
        <v>562</v>
      </c>
    </row>
    <row r="9" customFormat="false" ht="15" hidden="false" customHeight="false" outlineLevel="0" collapsed="false">
      <c r="A9" s="14" t="s">
        <v>563</v>
      </c>
      <c r="B9" s="14" t="s">
        <v>287</v>
      </c>
      <c r="C9" s="14" t="s">
        <v>564</v>
      </c>
      <c r="D9" s="14" t="s">
        <v>173</v>
      </c>
      <c r="E9" s="21" t="n">
        <v>46172</v>
      </c>
      <c r="F9" s="14" t="s">
        <v>565</v>
      </c>
      <c r="G9" s="14" t="s">
        <v>566</v>
      </c>
      <c r="H9" s="14" t="n">
        <v>3</v>
      </c>
      <c r="I9" s="14" t="s">
        <v>92</v>
      </c>
      <c r="J9" s="14" t="s">
        <v>92</v>
      </c>
      <c r="K9" s="14"/>
      <c r="L9" s="21" t="n">
        <v>46174</v>
      </c>
      <c r="M9" s="14" t="s">
        <v>173</v>
      </c>
      <c r="N9" s="14"/>
    </row>
    <row r="10" customFormat="false" ht="15" hidden="false" customHeight="false" outlineLevel="0" collapsed="false">
      <c r="A10" s="14"/>
      <c r="B10" s="14"/>
      <c r="C10" s="14"/>
      <c r="D10" s="14"/>
      <c r="E10" s="21"/>
      <c r="F10" s="14"/>
      <c r="G10" s="14"/>
      <c r="H10" s="14"/>
      <c r="I10" s="14"/>
      <c r="J10" s="14"/>
      <c r="K10" s="14"/>
      <c r="L10" s="21"/>
      <c r="M10" s="14"/>
      <c r="N10" s="14"/>
    </row>
    <row r="11" customFormat="false" ht="15" hidden="false" customHeight="false" outlineLevel="0" collapsed="false">
      <c r="A11" s="14"/>
      <c r="B11" s="14"/>
      <c r="C11" s="14"/>
      <c r="D11" s="14"/>
      <c r="E11" s="21"/>
      <c r="F11" s="14"/>
      <c r="G11" s="14"/>
      <c r="H11" s="14"/>
      <c r="I11" s="14"/>
      <c r="J11" s="14"/>
      <c r="K11" s="14"/>
      <c r="L11" s="21"/>
      <c r="M11" s="14"/>
      <c r="N11" s="14"/>
    </row>
    <row r="12" customFormat="false" ht="15" hidden="false" customHeight="false" outlineLevel="0" collapsed="false">
      <c r="A12" s="14"/>
      <c r="B12" s="14"/>
      <c r="C12" s="14"/>
      <c r="D12" s="14"/>
      <c r="E12" s="21"/>
      <c r="F12" s="14"/>
      <c r="G12" s="14"/>
      <c r="H12" s="14"/>
      <c r="I12" s="14"/>
      <c r="J12" s="14"/>
      <c r="K12" s="14"/>
      <c r="L12" s="21"/>
      <c r="M12" s="14"/>
      <c r="N12" s="14"/>
    </row>
    <row r="13" customFormat="false" ht="15" hidden="false" customHeight="false" outlineLevel="0" collapsed="false">
      <c r="A13" s="14"/>
      <c r="B13" s="14"/>
      <c r="C13" s="14"/>
      <c r="D13" s="14"/>
      <c r="E13" s="21"/>
      <c r="F13" s="14"/>
      <c r="G13" s="14"/>
      <c r="H13" s="14"/>
      <c r="I13" s="14"/>
      <c r="J13" s="14"/>
      <c r="K13" s="14"/>
      <c r="L13" s="21"/>
      <c r="M13" s="14"/>
      <c r="N13" s="14"/>
    </row>
    <row r="14" customFormat="false" ht="15" hidden="false" customHeight="false" outlineLevel="0" collapsed="false">
      <c r="A14" s="14"/>
      <c r="B14" s="14"/>
      <c r="C14" s="14"/>
      <c r="D14" s="14"/>
      <c r="E14" s="21"/>
      <c r="F14" s="14"/>
      <c r="G14" s="14"/>
      <c r="H14" s="14"/>
      <c r="I14" s="14"/>
      <c r="J14" s="14"/>
      <c r="K14" s="14"/>
      <c r="L14" s="21"/>
      <c r="M14" s="14"/>
      <c r="N14" s="14"/>
    </row>
    <row r="15" customFormat="false" ht="15" hidden="false" customHeight="false" outlineLevel="0" collapsed="false">
      <c r="A15" s="14"/>
      <c r="B15" s="14"/>
      <c r="C15" s="14"/>
      <c r="D15" s="14"/>
      <c r="E15" s="21"/>
      <c r="F15" s="14"/>
      <c r="G15" s="14"/>
      <c r="H15" s="14"/>
      <c r="I15" s="14"/>
      <c r="J15" s="14"/>
      <c r="K15" s="14"/>
      <c r="L15" s="21"/>
      <c r="M15" s="14"/>
      <c r="N15" s="14"/>
    </row>
    <row r="16" customFormat="false" ht="15" hidden="false" customHeight="false" outlineLevel="0" collapsed="false">
      <c r="A16" s="14"/>
      <c r="B16" s="14"/>
      <c r="C16" s="14"/>
      <c r="D16" s="14"/>
      <c r="E16" s="21"/>
      <c r="F16" s="14"/>
      <c r="G16" s="14"/>
      <c r="H16" s="14"/>
      <c r="I16" s="14"/>
      <c r="J16" s="14"/>
      <c r="K16" s="14"/>
      <c r="L16" s="21"/>
      <c r="M16" s="14"/>
      <c r="N16" s="14"/>
    </row>
    <row r="17" customFormat="false" ht="15" hidden="false" customHeight="false" outlineLevel="0" collapsed="false">
      <c r="A17" s="14"/>
      <c r="B17" s="14"/>
      <c r="C17" s="14"/>
      <c r="D17" s="14"/>
      <c r="E17" s="21"/>
      <c r="F17" s="14"/>
      <c r="G17" s="14"/>
      <c r="H17" s="14"/>
      <c r="I17" s="14"/>
      <c r="J17" s="14"/>
      <c r="K17" s="14"/>
      <c r="L17" s="21"/>
      <c r="M17" s="14"/>
      <c r="N17" s="14"/>
    </row>
    <row r="18" customFormat="false" ht="15" hidden="false" customHeight="false" outlineLevel="0" collapsed="false">
      <c r="A18" s="14"/>
      <c r="B18" s="14"/>
      <c r="C18" s="14"/>
      <c r="D18" s="14"/>
      <c r="E18" s="21"/>
      <c r="F18" s="14"/>
      <c r="G18" s="14"/>
      <c r="H18" s="14"/>
      <c r="I18" s="14"/>
      <c r="J18" s="14"/>
      <c r="K18" s="14"/>
      <c r="L18" s="21"/>
      <c r="M18" s="14"/>
      <c r="N18" s="14"/>
    </row>
    <row r="19" customFormat="false" ht="15" hidden="false" customHeight="false" outlineLevel="0" collapsed="false">
      <c r="A19" s="14"/>
      <c r="B19" s="14"/>
      <c r="C19" s="14"/>
      <c r="D19" s="14"/>
      <c r="E19" s="21"/>
      <c r="F19" s="14"/>
      <c r="G19" s="14"/>
      <c r="H19" s="14"/>
      <c r="I19" s="14"/>
      <c r="J19" s="14"/>
      <c r="K19" s="14"/>
      <c r="L19" s="21"/>
      <c r="M19" s="14"/>
      <c r="N19" s="14"/>
    </row>
    <row r="20" customFormat="false" ht="15" hidden="false" customHeight="false" outlineLevel="0" collapsed="false">
      <c r="A20" s="14"/>
      <c r="B20" s="14"/>
      <c r="C20" s="14"/>
      <c r="D20" s="14"/>
      <c r="E20" s="21"/>
      <c r="F20" s="14"/>
      <c r="G20" s="14"/>
      <c r="H20" s="14"/>
      <c r="I20" s="14"/>
      <c r="J20" s="14"/>
      <c r="K20" s="14"/>
      <c r="L20" s="21"/>
      <c r="M20" s="14"/>
      <c r="N20" s="14"/>
    </row>
    <row r="21" customFormat="false" ht="15" hidden="false" customHeight="false" outlineLevel="0" collapsed="false">
      <c r="A21" s="14"/>
      <c r="B21" s="14"/>
      <c r="C21" s="14"/>
      <c r="D21" s="14"/>
      <c r="E21" s="21"/>
      <c r="F21" s="14"/>
      <c r="G21" s="14"/>
      <c r="H21" s="14"/>
      <c r="I21" s="14"/>
      <c r="J21" s="14"/>
      <c r="K21" s="14"/>
      <c r="L21" s="21"/>
      <c r="M21" s="14"/>
      <c r="N21" s="14"/>
    </row>
    <row r="22" customFormat="false" ht="15" hidden="false" customHeight="false" outlineLevel="0" collapsed="false">
      <c r="A22" s="14"/>
      <c r="B22" s="14"/>
      <c r="C22" s="14"/>
      <c r="D22" s="14"/>
      <c r="E22" s="21"/>
      <c r="F22" s="14"/>
      <c r="G22" s="14"/>
      <c r="H22" s="14"/>
      <c r="I22" s="14"/>
      <c r="J22" s="14"/>
      <c r="K22" s="14"/>
      <c r="L22" s="21"/>
      <c r="M22" s="14"/>
      <c r="N22" s="14"/>
    </row>
    <row r="23" customFormat="false" ht="15" hidden="false" customHeight="false" outlineLevel="0" collapsed="false">
      <c r="A23" s="14"/>
      <c r="B23" s="14"/>
      <c r="C23" s="14"/>
      <c r="D23" s="14"/>
      <c r="E23" s="21"/>
      <c r="F23" s="14"/>
      <c r="G23" s="14"/>
      <c r="H23" s="14"/>
      <c r="I23" s="14"/>
      <c r="J23" s="14"/>
      <c r="K23" s="14"/>
      <c r="L23" s="21"/>
      <c r="M23" s="14"/>
      <c r="N23" s="14"/>
    </row>
    <row r="24" customFormat="false" ht="15" hidden="false" customHeight="false" outlineLevel="0" collapsed="false">
      <c r="A24" s="14"/>
      <c r="B24" s="14"/>
      <c r="C24" s="14"/>
      <c r="D24" s="14"/>
      <c r="E24" s="21"/>
      <c r="F24" s="14"/>
      <c r="G24" s="14"/>
      <c r="H24" s="14"/>
      <c r="I24" s="14"/>
      <c r="J24" s="14"/>
      <c r="K24" s="14"/>
      <c r="L24" s="21"/>
      <c r="M24" s="14"/>
      <c r="N24" s="14"/>
    </row>
    <row r="25" customFormat="false" ht="15" hidden="false" customHeight="false" outlineLevel="0" collapsed="false">
      <c r="A25" s="14"/>
      <c r="B25" s="14"/>
      <c r="C25" s="14"/>
      <c r="D25" s="14"/>
      <c r="E25" s="21"/>
      <c r="F25" s="14"/>
      <c r="G25" s="14"/>
      <c r="H25" s="14"/>
      <c r="I25" s="14"/>
      <c r="J25" s="14"/>
      <c r="K25" s="14"/>
      <c r="L25" s="21"/>
      <c r="M25" s="14"/>
      <c r="N25" s="14"/>
    </row>
    <row r="26" customFormat="false" ht="15" hidden="false" customHeight="false" outlineLevel="0" collapsed="false">
      <c r="A26" s="14"/>
      <c r="B26" s="14"/>
      <c r="C26" s="14"/>
      <c r="D26" s="14"/>
      <c r="E26" s="21"/>
      <c r="F26" s="14"/>
      <c r="G26" s="14"/>
      <c r="H26" s="14"/>
      <c r="I26" s="14"/>
      <c r="J26" s="14"/>
      <c r="K26" s="14"/>
      <c r="L26" s="21"/>
      <c r="M26" s="14"/>
      <c r="N26" s="14"/>
    </row>
    <row r="27" customFormat="false" ht="15" hidden="false" customHeight="false" outlineLevel="0" collapsed="false">
      <c r="A27" s="14"/>
      <c r="B27" s="14"/>
      <c r="C27" s="14"/>
      <c r="D27" s="14"/>
      <c r="E27" s="21"/>
      <c r="F27" s="14"/>
      <c r="G27" s="14"/>
      <c r="H27" s="14"/>
      <c r="I27" s="14"/>
      <c r="J27" s="14"/>
      <c r="K27" s="14"/>
      <c r="L27" s="21"/>
      <c r="M27" s="14"/>
      <c r="N27" s="14"/>
    </row>
    <row r="28" customFormat="false" ht="15" hidden="false" customHeight="false" outlineLevel="0" collapsed="false">
      <c r="A28" s="14"/>
      <c r="B28" s="14"/>
      <c r="C28" s="14"/>
      <c r="D28" s="14"/>
      <c r="E28" s="21"/>
      <c r="F28" s="14"/>
      <c r="G28" s="14"/>
      <c r="H28" s="14"/>
      <c r="I28" s="14"/>
      <c r="J28" s="14"/>
      <c r="K28" s="14"/>
      <c r="L28" s="21"/>
      <c r="M28" s="14"/>
      <c r="N28" s="14"/>
    </row>
    <row r="29" customFormat="false" ht="15" hidden="false" customHeight="false" outlineLevel="0" collapsed="false">
      <c r="A29" s="14"/>
      <c r="B29" s="14"/>
      <c r="C29" s="14"/>
      <c r="D29" s="14"/>
      <c r="E29" s="21"/>
      <c r="F29" s="14"/>
      <c r="G29" s="14"/>
      <c r="H29" s="14"/>
      <c r="I29" s="14"/>
      <c r="J29" s="14"/>
      <c r="K29" s="14"/>
      <c r="L29" s="21"/>
      <c r="M29" s="14"/>
      <c r="N29" s="14"/>
    </row>
    <row r="30" customFormat="false" ht="15" hidden="false" customHeight="false" outlineLevel="0" collapsed="false">
      <c r="A30" s="14"/>
      <c r="B30" s="14"/>
      <c r="C30" s="14"/>
      <c r="D30" s="14"/>
      <c r="E30" s="21"/>
      <c r="F30" s="14"/>
      <c r="G30" s="14"/>
      <c r="H30" s="14"/>
      <c r="I30" s="14"/>
      <c r="J30" s="14"/>
      <c r="K30" s="14"/>
      <c r="L30" s="21"/>
      <c r="M30" s="14"/>
      <c r="N30" s="14"/>
    </row>
    <row r="31" customFormat="false" ht="15" hidden="false" customHeight="false" outlineLevel="0" collapsed="false">
      <c r="A31" s="14"/>
      <c r="B31" s="14"/>
      <c r="C31" s="14"/>
      <c r="D31" s="14"/>
      <c r="E31" s="21"/>
      <c r="F31" s="14"/>
      <c r="G31" s="14"/>
      <c r="H31" s="14"/>
      <c r="I31" s="14"/>
      <c r="J31" s="14"/>
      <c r="K31" s="14"/>
      <c r="L31" s="21"/>
      <c r="M31" s="14"/>
      <c r="N31" s="14"/>
    </row>
    <row r="32" customFormat="false" ht="15" hidden="false" customHeight="false" outlineLevel="0" collapsed="false">
      <c r="A32" s="14"/>
      <c r="B32" s="14"/>
      <c r="C32" s="14"/>
      <c r="D32" s="14"/>
      <c r="E32" s="21"/>
      <c r="F32" s="14"/>
      <c r="G32" s="14"/>
      <c r="H32" s="14"/>
      <c r="I32" s="14"/>
      <c r="J32" s="14"/>
      <c r="K32" s="14"/>
      <c r="L32" s="21"/>
      <c r="M32" s="14"/>
      <c r="N32" s="14"/>
    </row>
    <row r="33" customFormat="false" ht="15" hidden="false" customHeight="false" outlineLevel="0" collapsed="false">
      <c r="A33" s="14"/>
      <c r="B33" s="14"/>
      <c r="C33" s="14"/>
      <c r="D33" s="14"/>
      <c r="E33" s="21"/>
      <c r="F33" s="14"/>
      <c r="G33" s="14"/>
      <c r="H33" s="14"/>
      <c r="I33" s="14"/>
      <c r="J33" s="14"/>
      <c r="K33" s="14"/>
      <c r="L33" s="21"/>
      <c r="M33" s="14"/>
      <c r="N33" s="14"/>
    </row>
    <row r="34" customFormat="false" ht="15" hidden="false" customHeight="false" outlineLevel="0" collapsed="false">
      <c r="A34" s="14"/>
      <c r="B34" s="14"/>
      <c r="C34" s="14"/>
      <c r="D34" s="14"/>
      <c r="E34" s="21"/>
      <c r="F34" s="14"/>
      <c r="G34" s="14"/>
      <c r="H34" s="14"/>
      <c r="I34" s="14"/>
      <c r="J34" s="14"/>
      <c r="K34" s="14"/>
      <c r="L34" s="21"/>
      <c r="M34" s="14"/>
      <c r="N34" s="14"/>
    </row>
    <row r="35" customFormat="false" ht="15" hidden="false" customHeight="false" outlineLevel="0" collapsed="false">
      <c r="A35" s="14"/>
      <c r="B35" s="14"/>
      <c r="C35" s="14"/>
      <c r="D35" s="14"/>
      <c r="E35" s="21"/>
      <c r="F35" s="14"/>
      <c r="G35" s="14"/>
      <c r="H35" s="14"/>
      <c r="I35" s="14"/>
      <c r="J35" s="14"/>
      <c r="K35" s="14"/>
      <c r="L35" s="21"/>
      <c r="M35" s="14"/>
      <c r="N35" s="14"/>
    </row>
    <row r="36" customFormat="false" ht="15" hidden="false" customHeight="false" outlineLevel="0" collapsed="false">
      <c r="A36" s="14"/>
      <c r="B36" s="14"/>
      <c r="C36" s="14"/>
      <c r="D36" s="14"/>
      <c r="E36" s="21"/>
      <c r="F36" s="14"/>
      <c r="G36" s="14"/>
      <c r="H36" s="14"/>
      <c r="I36" s="14"/>
      <c r="J36" s="14"/>
      <c r="K36" s="14"/>
      <c r="L36" s="21"/>
      <c r="M36" s="14"/>
      <c r="N36" s="14"/>
    </row>
    <row r="37" customFormat="false" ht="15" hidden="false" customHeight="false" outlineLevel="0" collapsed="false">
      <c r="A37" s="14"/>
      <c r="B37" s="14"/>
      <c r="C37" s="14"/>
      <c r="D37" s="14"/>
      <c r="E37" s="21"/>
      <c r="F37" s="14"/>
      <c r="G37" s="14"/>
      <c r="H37" s="14"/>
      <c r="I37" s="14"/>
      <c r="J37" s="14"/>
      <c r="K37" s="14"/>
      <c r="L37" s="21"/>
      <c r="M37" s="14"/>
      <c r="N37" s="14"/>
    </row>
    <row r="38" customFormat="false" ht="15" hidden="false" customHeight="false" outlineLevel="0" collapsed="false">
      <c r="A38" s="14"/>
      <c r="B38" s="14"/>
      <c r="C38" s="14"/>
      <c r="D38" s="14"/>
      <c r="E38" s="21"/>
      <c r="F38" s="14"/>
      <c r="G38" s="14"/>
      <c r="H38" s="14"/>
      <c r="I38" s="14"/>
      <c r="J38" s="14"/>
      <c r="K38" s="14"/>
      <c r="L38" s="21"/>
      <c r="M38" s="14"/>
      <c r="N38" s="14"/>
    </row>
    <row r="39" customFormat="false" ht="15" hidden="false" customHeight="false" outlineLevel="0" collapsed="false">
      <c r="A39" s="14"/>
      <c r="B39" s="14"/>
      <c r="C39" s="14"/>
      <c r="D39" s="14"/>
      <c r="E39" s="21"/>
      <c r="F39" s="14"/>
      <c r="G39" s="14"/>
      <c r="H39" s="14"/>
      <c r="I39" s="14"/>
      <c r="J39" s="14"/>
      <c r="K39" s="14"/>
      <c r="L39" s="21"/>
      <c r="M39" s="14"/>
      <c r="N39" s="14"/>
    </row>
    <row r="40" customFormat="false" ht="15" hidden="false" customHeight="false" outlineLevel="0" collapsed="false">
      <c r="A40" s="14"/>
      <c r="B40" s="14"/>
      <c r="C40" s="14"/>
      <c r="D40" s="14"/>
      <c r="E40" s="21"/>
      <c r="F40" s="14"/>
      <c r="G40" s="14"/>
      <c r="H40" s="14"/>
      <c r="I40" s="14"/>
      <c r="J40" s="14"/>
      <c r="K40" s="14"/>
      <c r="L40" s="21"/>
      <c r="M40" s="14"/>
      <c r="N40" s="14"/>
    </row>
    <row r="41" customFormat="false" ht="15" hidden="false" customHeight="false" outlineLevel="0" collapsed="false">
      <c r="A41" s="14"/>
      <c r="B41" s="14"/>
      <c r="C41" s="14"/>
      <c r="D41" s="14"/>
      <c r="E41" s="21"/>
      <c r="F41" s="14"/>
      <c r="G41" s="14"/>
      <c r="H41" s="14"/>
      <c r="I41" s="14"/>
      <c r="J41" s="14"/>
      <c r="K41" s="14"/>
      <c r="L41" s="21"/>
      <c r="M41" s="14"/>
      <c r="N41" s="14"/>
    </row>
    <row r="42" customFormat="false" ht="15" hidden="false" customHeight="false" outlineLevel="0" collapsed="false">
      <c r="A42" s="14"/>
      <c r="B42" s="14"/>
      <c r="C42" s="14"/>
      <c r="D42" s="14"/>
      <c r="E42" s="21"/>
      <c r="F42" s="14"/>
      <c r="G42" s="14"/>
      <c r="H42" s="14"/>
      <c r="I42" s="14"/>
      <c r="J42" s="14"/>
      <c r="K42" s="14"/>
      <c r="L42" s="21"/>
      <c r="M42" s="14"/>
      <c r="N42" s="14"/>
    </row>
    <row r="43" customFormat="false" ht="15" hidden="false" customHeight="false" outlineLevel="0" collapsed="false">
      <c r="A43" s="14"/>
      <c r="B43" s="14"/>
      <c r="C43" s="14"/>
      <c r="D43" s="14"/>
      <c r="E43" s="21"/>
      <c r="F43" s="14"/>
      <c r="G43" s="14"/>
      <c r="H43" s="14"/>
      <c r="I43" s="14"/>
      <c r="J43" s="14"/>
      <c r="K43" s="14"/>
      <c r="L43" s="21"/>
      <c r="M43" s="14"/>
      <c r="N43" s="14"/>
    </row>
    <row r="44" customFormat="false" ht="15" hidden="false" customHeight="false" outlineLevel="0" collapsed="false">
      <c r="A44" s="14"/>
      <c r="B44" s="14"/>
      <c r="C44" s="14"/>
      <c r="D44" s="14"/>
      <c r="E44" s="21"/>
      <c r="F44" s="14"/>
      <c r="G44" s="14"/>
      <c r="H44" s="14"/>
      <c r="I44" s="14"/>
      <c r="J44" s="14"/>
      <c r="K44" s="14"/>
      <c r="L44" s="21"/>
      <c r="M44" s="14"/>
      <c r="N44" s="14"/>
    </row>
    <row r="45" customFormat="false" ht="15" hidden="false" customHeight="false" outlineLevel="0" collapsed="false">
      <c r="A45" s="14"/>
      <c r="B45" s="14"/>
      <c r="C45" s="14"/>
      <c r="D45" s="14"/>
      <c r="E45" s="21"/>
      <c r="F45" s="14"/>
      <c r="G45" s="14"/>
      <c r="H45" s="14"/>
      <c r="I45" s="14"/>
      <c r="J45" s="14"/>
      <c r="K45" s="14"/>
      <c r="L45" s="21"/>
      <c r="M45" s="14"/>
      <c r="N45" s="14"/>
    </row>
    <row r="46" customFormat="false" ht="15" hidden="false" customHeight="false" outlineLevel="0" collapsed="false">
      <c r="A46" s="14"/>
      <c r="B46" s="14"/>
      <c r="C46" s="14"/>
      <c r="D46" s="14"/>
      <c r="E46" s="21"/>
      <c r="F46" s="14"/>
      <c r="G46" s="14"/>
      <c r="H46" s="14"/>
      <c r="I46" s="14"/>
      <c r="J46" s="14"/>
      <c r="K46" s="14"/>
      <c r="L46" s="21"/>
      <c r="M46" s="14"/>
      <c r="N46" s="14"/>
    </row>
    <row r="47" customFormat="false" ht="15" hidden="false" customHeight="false" outlineLevel="0" collapsed="false">
      <c r="A47" s="14"/>
      <c r="B47" s="14"/>
      <c r="C47" s="14"/>
      <c r="D47" s="14"/>
      <c r="E47" s="21"/>
      <c r="F47" s="14"/>
      <c r="G47" s="14"/>
      <c r="H47" s="14"/>
      <c r="I47" s="14"/>
      <c r="J47" s="14"/>
      <c r="K47" s="14"/>
      <c r="L47" s="21"/>
      <c r="M47" s="14"/>
      <c r="N47" s="14"/>
    </row>
    <row r="48" customFormat="false" ht="15" hidden="false" customHeight="false" outlineLevel="0" collapsed="false">
      <c r="A48" s="14"/>
      <c r="B48" s="14"/>
      <c r="C48" s="14"/>
      <c r="D48" s="14"/>
      <c r="E48" s="21"/>
      <c r="F48" s="14"/>
      <c r="G48" s="14"/>
      <c r="H48" s="14"/>
      <c r="I48" s="14"/>
      <c r="J48" s="14"/>
      <c r="K48" s="14"/>
      <c r="L48" s="21"/>
      <c r="M48" s="14"/>
      <c r="N48" s="14"/>
    </row>
    <row r="49" customFormat="false" ht="15" hidden="false" customHeight="false" outlineLevel="0" collapsed="false">
      <c r="A49" s="14"/>
      <c r="B49" s="14"/>
      <c r="C49" s="14"/>
      <c r="D49" s="14"/>
      <c r="E49" s="21"/>
      <c r="F49" s="14"/>
      <c r="G49" s="14"/>
      <c r="H49" s="14"/>
      <c r="I49" s="14"/>
      <c r="J49" s="14"/>
      <c r="K49" s="14"/>
      <c r="L49" s="21"/>
      <c r="M49" s="14"/>
      <c r="N49" s="14"/>
    </row>
    <row r="50" customFormat="false" ht="15" hidden="false" customHeight="false" outlineLevel="0" collapsed="false">
      <c r="A50" s="14"/>
      <c r="B50" s="14"/>
      <c r="C50" s="14"/>
      <c r="D50" s="14"/>
      <c r="E50" s="21"/>
      <c r="F50" s="14"/>
      <c r="G50" s="14"/>
      <c r="H50" s="14"/>
      <c r="I50" s="14"/>
      <c r="J50" s="14"/>
      <c r="K50" s="14"/>
      <c r="L50" s="21"/>
      <c r="M50" s="14"/>
      <c r="N50" s="14"/>
    </row>
    <row r="51" customFormat="false" ht="15" hidden="false" customHeight="false" outlineLevel="0" collapsed="false">
      <c r="A51" s="14"/>
      <c r="B51" s="14"/>
      <c r="C51" s="14"/>
      <c r="D51" s="14"/>
      <c r="E51" s="21"/>
      <c r="F51" s="14"/>
      <c r="G51" s="14"/>
      <c r="H51" s="14"/>
      <c r="I51" s="14"/>
      <c r="J51" s="14"/>
      <c r="K51" s="14"/>
      <c r="L51" s="21"/>
      <c r="M51" s="14"/>
      <c r="N51" s="14"/>
    </row>
    <row r="52" customFormat="false" ht="15" hidden="false" customHeight="false" outlineLevel="0" collapsed="false">
      <c r="A52" s="14"/>
      <c r="B52" s="14"/>
      <c r="C52" s="14"/>
      <c r="D52" s="14"/>
      <c r="E52" s="21"/>
      <c r="F52" s="14"/>
      <c r="G52" s="14"/>
      <c r="H52" s="14"/>
      <c r="I52" s="14"/>
      <c r="J52" s="14"/>
      <c r="K52" s="14"/>
      <c r="L52" s="21"/>
      <c r="M52" s="14"/>
      <c r="N52" s="14"/>
    </row>
    <row r="53" customFormat="false" ht="15" hidden="false" customHeight="false" outlineLevel="0" collapsed="false">
      <c r="A53" s="14"/>
      <c r="B53" s="14"/>
      <c r="C53" s="14"/>
      <c r="D53" s="14"/>
      <c r="E53" s="21"/>
      <c r="F53" s="14"/>
      <c r="G53" s="14"/>
      <c r="H53" s="14"/>
      <c r="I53" s="14"/>
      <c r="J53" s="14"/>
      <c r="K53" s="14"/>
      <c r="L53" s="21"/>
      <c r="M53" s="14"/>
      <c r="N53" s="14"/>
    </row>
    <row r="54" customFormat="false" ht="15" hidden="false" customHeight="false" outlineLevel="0" collapsed="false">
      <c r="A54" s="14"/>
      <c r="B54" s="14"/>
      <c r="C54" s="14"/>
      <c r="D54" s="14"/>
      <c r="E54" s="21"/>
      <c r="F54" s="14"/>
      <c r="G54" s="14"/>
      <c r="H54" s="14"/>
      <c r="I54" s="14"/>
      <c r="J54" s="14"/>
      <c r="K54" s="14"/>
      <c r="L54" s="21"/>
      <c r="M54" s="14"/>
      <c r="N54" s="14"/>
    </row>
    <row r="55" customFormat="false" ht="15" hidden="false" customHeight="false" outlineLevel="0" collapsed="false">
      <c r="A55" s="14"/>
      <c r="B55" s="14"/>
      <c r="C55" s="14"/>
      <c r="D55" s="14"/>
      <c r="E55" s="21"/>
      <c r="F55" s="14"/>
      <c r="G55" s="14"/>
      <c r="H55" s="14"/>
      <c r="I55" s="14"/>
      <c r="J55" s="14"/>
      <c r="K55" s="14"/>
      <c r="L55" s="21"/>
      <c r="M55" s="14"/>
      <c r="N55" s="14"/>
    </row>
    <row r="56" customFormat="false" ht="15" hidden="false" customHeight="false" outlineLevel="0" collapsed="false">
      <c r="A56" s="14"/>
      <c r="B56" s="14"/>
      <c r="C56" s="14"/>
      <c r="D56" s="14"/>
      <c r="E56" s="21"/>
      <c r="F56" s="14"/>
      <c r="G56" s="14"/>
      <c r="H56" s="14"/>
      <c r="I56" s="14"/>
      <c r="J56" s="14"/>
      <c r="K56" s="14"/>
      <c r="L56" s="21"/>
      <c r="M56" s="14"/>
      <c r="N56" s="14"/>
    </row>
    <row r="57" customFormat="false" ht="15" hidden="false" customHeight="false" outlineLevel="0" collapsed="false">
      <c r="A57" s="14"/>
      <c r="B57" s="14"/>
      <c r="C57" s="14"/>
      <c r="D57" s="14"/>
      <c r="E57" s="21"/>
      <c r="F57" s="14"/>
      <c r="G57" s="14"/>
      <c r="H57" s="14"/>
      <c r="I57" s="14"/>
      <c r="J57" s="14"/>
      <c r="K57" s="14"/>
      <c r="L57" s="21"/>
      <c r="M57" s="14"/>
      <c r="N57" s="14"/>
    </row>
    <row r="58" customFormat="false" ht="15" hidden="false" customHeight="false" outlineLevel="0" collapsed="false">
      <c r="A58" s="14"/>
      <c r="B58" s="14"/>
      <c r="C58" s="14"/>
      <c r="D58" s="14"/>
      <c r="E58" s="21"/>
      <c r="F58" s="14"/>
      <c r="G58" s="14"/>
      <c r="H58" s="14"/>
      <c r="I58" s="14"/>
      <c r="J58" s="14"/>
      <c r="K58" s="14"/>
      <c r="L58" s="21"/>
      <c r="M58" s="14"/>
      <c r="N58" s="14"/>
    </row>
    <row r="59" customFormat="false" ht="15" hidden="false" customHeight="false" outlineLevel="0" collapsed="false">
      <c r="A59" s="14"/>
      <c r="B59" s="14"/>
      <c r="C59" s="14"/>
      <c r="D59" s="14"/>
      <c r="E59" s="21"/>
      <c r="F59" s="14"/>
      <c r="G59" s="14"/>
      <c r="H59" s="14"/>
      <c r="I59" s="14"/>
      <c r="J59" s="14"/>
      <c r="K59" s="14"/>
      <c r="L59" s="21"/>
      <c r="M59" s="14"/>
      <c r="N59" s="14"/>
    </row>
    <row r="60" customFormat="false" ht="15" hidden="false" customHeight="false" outlineLevel="0" collapsed="false">
      <c r="A60" s="14"/>
      <c r="B60" s="14"/>
      <c r="C60" s="14"/>
      <c r="D60" s="14"/>
      <c r="E60" s="21"/>
      <c r="F60" s="14"/>
      <c r="G60" s="14"/>
      <c r="H60" s="14"/>
      <c r="I60" s="14"/>
      <c r="J60" s="14"/>
      <c r="K60" s="14"/>
      <c r="L60" s="21"/>
      <c r="M60" s="14"/>
      <c r="N60" s="14"/>
    </row>
    <row r="61" customFormat="false" ht="15" hidden="false" customHeight="false" outlineLevel="0" collapsed="false">
      <c r="A61" s="14"/>
      <c r="B61" s="14"/>
      <c r="C61" s="14"/>
      <c r="D61" s="14"/>
      <c r="E61" s="21"/>
      <c r="F61" s="14"/>
      <c r="G61" s="14"/>
      <c r="H61" s="14"/>
      <c r="I61" s="14"/>
      <c r="J61" s="14"/>
      <c r="K61" s="14"/>
      <c r="L61" s="21"/>
      <c r="M61" s="14"/>
      <c r="N61" s="14"/>
    </row>
    <row r="62" customFormat="false" ht="15" hidden="false" customHeight="false" outlineLevel="0" collapsed="false">
      <c r="A62" s="14"/>
      <c r="B62" s="14"/>
      <c r="C62" s="14"/>
      <c r="D62" s="14"/>
      <c r="E62" s="21"/>
      <c r="F62" s="14"/>
      <c r="G62" s="14"/>
      <c r="H62" s="14"/>
      <c r="I62" s="14"/>
      <c r="J62" s="14"/>
      <c r="K62" s="14"/>
      <c r="L62" s="21"/>
      <c r="M62" s="14"/>
      <c r="N62" s="14"/>
    </row>
    <row r="63" customFormat="false" ht="15" hidden="false" customHeight="false" outlineLevel="0" collapsed="false">
      <c r="A63" s="14"/>
      <c r="B63" s="14"/>
      <c r="C63" s="14"/>
      <c r="D63" s="14"/>
      <c r="E63" s="21"/>
      <c r="F63" s="14"/>
      <c r="G63" s="14"/>
      <c r="H63" s="14"/>
      <c r="I63" s="14"/>
      <c r="J63" s="14"/>
      <c r="K63" s="14"/>
      <c r="L63" s="21"/>
      <c r="M63" s="14"/>
      <c r="N63" s="14"/>
    </row>
    <row r="64" customFormat="false" ht="15" hidden="false" customHeight="false" outlineLevel="0" collapsed="false">
      <c r="A64" s="14"/>
      <c r="B64" s="14"/>
      <c r="C64" s="14"/>
      <c r="D64" s="14"/>
      <c r="E64" s="21"/>
      <c r="F64" s="14"/>
      <c r="G64" s="14"/>
      <c r="H64" s="14"/>
      <c r="I64" s="14"/>
      <c r="J64" s="14"/>
      <c r="K64" s="14"/>
      <c r="L64" s="21"/>
      <c r="M64" s="14"/>
      <c r="N64" s="14"/>
    </row>
    <row r="65" customFormat="false" ht="15" hidden="false" customHeight="false" outlineLevel="0" collapsed="false">
      <c r="A65" s="14"/>
      <c r="B65" s="14"/>
      <c r="C65" s="14"/>
      <c r="D65" s="14"/>
      <c r="E65" s="21"/>
      <c r="F65" s="14"/>
      <c r="G65" s="14"/>
      <c r="H65" s="14"/>
      <c r="I65" s="14"/>
      <c r="J65" s="14"/>
      <c r="K65" s="14"/>
      <c r="L65" s="21"/>
      <c r="M65" s="14"/>
      <c r="N65" s="14"/>
    </row>
    <row r="66" customFormat="false" ht="15" hidden="false" customHeight="false" outlineLevel="0" collapsed="false">
      <c r="A66" s="14"/>
      <c r="B66" s="14"/>
      <c r="C66" s="14"/>
      <c r="D66" s="14"/>
      <c r="E66" s="21"/>
      <c r="F66" s="14"/>
      <c r="G66" s="14"/>
      <c r="H66" s="14"/>
      <c r="I66" s="14"/>
      <c r="J66" s="14"/>
      <c r="K66" s="14"/>
      <c r="L66" s="21"/>
      <c r="M66" s="14"/>
      <c r="N66" s="14"/>
    </row>
    <row r="67" customFormat="false" ht="15" hidden="false" customHeight="false" outlineLevel="0" collapsed="false">
      <c r="A67" s="14"/>
      <c r="B67" s="14"/>
      <c r="C67" s="14"/>
      <c r="D67" s="14"/>
      <c r="E67" s="21"/>
      <c r="F67" s="14"/>
      <c r="G67" s="14"/>
      <c r="H67" s="14"/>
      <c r="I67" s="14"/>
      <c r="J67" s="14"/>
      <c r="K67" s="14"/>
      <c r="L67" s="21"/>
      <c r="M67" s="14"/>
      <c r="N67" s="14"/>
    </row>
    <row r="68" customFormat="false" ht="15" hidden="false" customHeight="false" outlineLevel="0" collapsed="false">
      <c r="A68" s="14"/>
      <c r="B68" s="14"/>
      <c r="C68" s="14"/>
      <c r="D68" s="14"/>
      <c r="E68" s="21"/>
      <c r="F68" s="14"/>
      <c r="G68" s="14"/>
      <c r="H68" s="14"/>
      <c r="I68" s="14"/>
      <c r="J68" s="14"/>
      <c r="K68" s="14"/>
      <c r="L68" s="21"/>
      <c r="M68" s="14"/>
      <c r="N68" s="14"/>
    </row>
    <row r="69" customFormat="false" ht="15" hidden="false" customHeight="false" outlineLevel="0" collapsed="false">
      <c r="A69" s="14"/>
      <c r="B69" s="14"/>
      <c r="C69" s="14"/>
      <c r="D69" s="14"/>
      <c r="E69" s="21"/>
      <c r="F69" s="14"/>
      <c r="G69" s="14"/>
      <c r="H69" s="14"/>
      <c r="I69" s="14"/>
      <c r="J69" s="14"/>
      <c r="K69" s="14"/>
      <c r="L69" s="21"/>
      <c r="M69" s="14"/>
      <c r="N69" s="14"/>
    </row>
    <row r="70" customFormat="false" ht="15" hidden="false" customHeight="false" outlineLevel="0" collapsed="false">
      <c r="A70" s="14"/>
      <c r="B70" s="14"/>
      <c r="C70" s="14"/>
      <c r="D70" s="14"/>
      <c r="E70" s="21"/>
      <c r="F70" s="14"/>
      <c r="G70" s="14"/>
      <c r="H70" s="14"/>
      <c r="I70" s="14"/>
      <c r="J70" s="14"/>
      <c r="K70" s="14"/>
      <c r="L70" s="21"/>
      <c r="M70" s="14"/>
      <c r="N70" s="14"/>
    </row>
    <row r="71" customFormat="false" ht="15" hidden="false" customHeight="false" outlineLevel="0" collapsed="false">
      <c r="A71" s="14"/>
      <c r="B71" s="14"/>
      <c r="C71" s="14"/>
      <c r="D71" s="14"/>
      <c r="E71" s="21"/>
      <c r="F71" s="14"/>
      <c r="G71" s="14"/>
      <c r="H71" s="14"/>
      <c r="I71" s="14"/>
      <c r="J71" s="14"/>
      <c r="K71" s="14"/>
      <c r="L71" s="21"/>
      <c r="M71" s="14"/>
      <c r="N71" s="14"/>
    </row>
    <row r="72" customFormat="false" ht="15" hidden="false" customHeight="false" outlineLevel="0" collapsed="false">
      <c r="A72" s="14"/>
      <c r="B72" s="14"/>
      <c r="C72" s="14"/>
      <c r="D72" s="14"/>
      <c r="E72" s="21"/>
      <c r="F72" s="14"/>
      <c r="G72" s="14"/>
      <c r="H72" s="14"/>
      <c r="I72" s="14"/>
      <c r="J72" s="14"/>
      <c r="K72" s="14"/>
      <c r="L72" s="21"/>
      <c r="M72" s="14"/>
      <c r="N72" s="14"/>
    </row>
    <row r="73" customFormat="false" ht="15" hidden="false" customHeight="false" outlineLevel="0" collapsed="false">
      <c r="A73" s="14"/>
      <c r="B73" s="14"/>
      <c r="C73" s="14"/>
      <c r="D73" s="14"/>
      <c r="E73" s="21"/>
      <c r="F73" s="14"/>
      <c r="G73" s="14"/>
      <c r="H73" s="14"/>
      <c r="I73" s="14"/>
      <c r="J73" s="14"/>
      <c r="K73" s="14"/>
      <c r="L73" s="21"/>
      <c r="M73" s="14"/>
      <c r="N73" s="14"/>
    </row>
    <row r="74" customFormat="false" ht="15" hidden="false" customHeight="false" outlineLevel="0" collapsed="false">
      <c r="A74" s="14"/>
      <c r="B74" s="14"/>
      <c r="C74" s="14"/>
      <c r="D74" s="14"/>
      <c r="E74" s="21"/>
      <c r="F74" s="14"/>
      <c r="G74" s="14"/>
      <c r="H74" s="14"/>
      <c r="I74" s="14"/>
      <c r="J74" s="14"/>
      <c r="K74" s="14"/>
      <c r="L74" s="21"/>
      <c r="M74" s="14"/>
      <c r="N74" s="14"/>
    </row>
    <row r="75" customFormat="false" ht="15" hidden="false" customHeight="false" outlineLevel="0" collapsed="false">
      <c r="A75" s="14"/>
      <c r="B75" s="14"/>
      <c r="C75" s="14"/>
      <c r="D75" s="14"/>
      <c r="E75" s="21"/>
      <c r="F75" s="14"/>
      <c r="G75" s="14"/>
      <c r="H75" s="14"/>
      <c r="I75" s="14"/>
      <c r="J75" s="14"/>
      <c r="K75" s="14"/>
      <c r="L75" s="21"/>
      <c r="M75" s="14"/>
      <c r="N75" s="14"/>
    </row>
    <row r="76" customFormat="false" ht="15" hidden="false" customHeight="false" outlineLevel="0" collapsed="false">
      <c r="A76" s="14"/>
      <c r="B76" s="14"/>
      <c r="C76" s="14"/>
      <c r="D76" s="14"/>
      <c r="E76" s="21"/>
      <c r="F76" s="14"/>
      <c r="G76" s="14"/>
      <c r="H76" s="14"/>
      <c r="I76" s="14"/>
      <c r="J76" s="14"/>
      <c r="K76" s="14"/>
      <c r="L76" s="21"/>
      <c r="M76" s="14"/>
      <c r="N76" s="14"/>
    </row>
    <row r="77" customFormat="false" ht="15" hidden="false" customHeight="false" outlineLevel="0" collapsed="false">
      <c r="A77" s="14"/>
      <c r="B77" s="14"/>
      <c r="C77" s="14"/>
      <c r="D77" s="14"/>
      <c r="E77" s="21"/>
      <c r="F77" s="14"/>
      <c r="G77" s="14"/>
      <c r="H77" s="14"/>
      <c r="I77" s="14"/>
      <c r="J77" s="14"/>
      <c r="K77" s="14"/>
      <c r="L77" s="21"/>
      <c r="M77" s="14"/>
      <c r="N77" s="14"/>
    </row>
    <row r="78" customFormat="false" ht="15" hidden="false" customHeight="false" outlineLevel="0" collapsed="false">
      <c r="A78" s="14"/>
      <c r="B78" s="14"/>
      <c r="C78" s="14"/>
      <c r="D78" s="14"/>
      <c r="E78" s="21"/>
      <c r="F78" s="14"/>
      <c r="G78" s="14"/>
      <c r="H78" s="14"/>
      <c r="I78" s="14"/>
      <c r="J78" s="14"/>
      <c r="K78" s="14"/>
      <c r="L78" s="21"/>
      <c r="M78" s="14"/>
      <c r="N78" s="14"/>
    </row>
    <row r="79" customFormat="false" ht="15" hidden="false" customHeight="false" outlineLevel="0" collapsed="false">
      <c r="A79" s="14"/>
      <c r="B79" s="14"/>
      <c r="C79" s="14"/>
      <c r="D79" s="14"/>
      <c r="E79" s="21"/>
      <c r="F79" s="14"/>
      <c r="G79" s="14"/>
      <c r="H79" s="14"/>
      <c r="I79" s="14"/>
      <c r="J79" s="14"/>
      <c r="K79" s="14"/>
      <c r="L79" s="21"/>
      <c r="M79" s="14"/>
      <c r="N79" s="14"/>
    </row>
    <row r="80" customFormat="false" ht="15" hidden="false" customHeight="false" outlineLevel="0" collapsed="false">
      <c r="A80" s="14"/>
      <c r="B80" s="14"/>
      <c r="C80" s="14"/>
      <c r="D80" s="14"/>
      <c r="E80" s="21"/>
      <c r="F80" s="14"/>
      <c r="G80" s="14"/>
      <c r="H80" s="14"/>
      <c r="I80" s="14"/>
      <c r="J80" s="14"/>
      <c r="K80" s="14"/>
      <c r="L80" s="21"/>
      <c r="M80" s="14"/>
      <c r="N80" s="14"/>
    </row>
    <row r="81" customFormat="false" ht="15" hidden="false" customHeight="false" outlineLevel="0" collapsed="false">
      <c r="A81" s="14"/>
      <c r="B81" s="14"/>
      <c r="C81" s="14"/>
      <c r="D81" s="14"/>
      <c r="E81" s="21"/>
      <c r="F81" s="14"/>
      <c r="G81" s="14"/>
      <c r="H81" s="14"/>
      <c r="I81" s="14"/>
      <c r="J81" s="14"/>
      <c r="K81" s="14"/>
      <c r="L81" s="21"/>
      <c r="M81" s="14"/>
      <c r="N81" s="14"/>
    </row>
    <row r="82" customFormat="false" ht="15" hidden="false" customHeight="false" outlineLevel="0" collapsed="false">
      <c r="A82" s="14"/>
      <c r="B82" s="14"/>
      <c r="C82" s="14"/>
      <c r="D82" s="14"/>
      <c r="E82" s="21"/>
      <c r="F82" s="14"/>
      <c r="G82" s="14"/>
      <c r="H82" s="14"/>
      <c r="I82" s="14"/>
      <c r="J82" s="14"/>
      <c r="K82" s="14"/>
      <c r="L82" s="21"/>
      <c r="M82" s="14"/>
      <c r="N82" s="14"/>
    </row>
    <row r="83" customFormat="false" ht="15" hidden="false" customHeight="false" outlineLevel="0" collapsed="false">
      <c r="A83" s="14"/>
      <c r="B83" s="14"/>
      <c r="C83" s="14"/>
      <c r="D83" s="14"/>
      <c r="E83" s="21"/>
      <c r="F83" s="14"/>
      <c r="G83" s="14"/>
      <c r="H83" s="14"/>
      <c r="I83" s="14"/>
      <c r="J83" s="14"/>
      <c r="K83" s="14"/>
      <c r="L83" s="21"/>
      <c r="M83" s="14"/>
      <c r="N83" s="14"/>
    </row>
    <row r="84" customFormat="false" ht="15" hidden="false" customHeight="false" outlineLevel="0" collapsed="false">
      <c r="A84" s="14"/>
      <c r="B84" s="14"/>
      <c r="C84" s="14"/>
      <c r="D84" s="14"/>
      <c r="E84" s="21"/>
      <c r="F84" s="14"/>
      <c r="G84" s="14"/>
      <c r="H84" s="14"/>
      <c r="I84" s="14"/>
      <c r="J84" s="14"/>
      <c r="K84" s="14"/>
      <c r="L84" s="21"/>
      <c r="M84" s="14"/>
      <c r="N84" s="14"/>
    </row>
    <row r="85" customFormat="false" ht="15" hidden="false" customHeight="false" outlineLevel="0" collapsed="false">
      <c r="A85" s="14"/>
      <c r="B85" s="14"/>
      <c r="C85" s="14"/>
      <c r="D85" s="14"/>
      <c r="E85" s="21"/>
      <c r="F85" s="14"/>
      <c r="G85" s="14"/>
      <c r="H85" s="14"/>
      <c r="I85" s="14"/>
      <c r="J85" s="14"/>
      <c r="K85" s="14"/>
      <c r="L85" s="21"/>
      <c r="M85" s="14"/>
      <c r="N85" s="14"/>
    </row>
    <row r="86" customFormat="false" ht="15" hidden="false" customHeight="false" outlineLevel="0" collapsed="false">
      <c r="A86" s="14"/>
      <c r="B86" s="14"/>
      <c r="C86" s="14"/>
      <c r="D86" s="14"/>
      <c r="E86" s="21"/>
      <c r="F86" s="14"/>
      <c r="G86" s="14"/>
      <c r="H86" s="14"/>
      <c r="I86" s="14"/>
      <c r="J86" s="14"/>
      <c r="K86" s="14"/>
      <c r="L86" s="21"/>
      <c r="M86" s="14"/>
      <c r="N86" s="14"/>
    </row>
    <row r="87" customFormat="false" ht="15" hidden="false" customHeight="false" outlineLevel="0" collapsed="false">
      <c r="A87" s="14"/>
      <c r="B87" s="14"/>
      <c r="C87" s="14"/>
      <c r="D87" s="14"/>
      <c r="E87" s="21"/>
      <c r="F87" s="14"/>
      <c r="G87" s="14"/>
      <c r="H87" s="14"/>
      <c r="I87" s="14"/>
      <c r="J87" s="14"/>
      <c r="K87" s="14"/>
      <c r="L87" s="21"/>
      <c r="M87" s="14"/>
      <c r="N87" s="14"/>
    </row>
    <row r="88" customFormat="false" ht="15" hidden="false" customHeight="false" outlineLevel="0" collapsed="false">
      <c r="A88" s="14"/>
      <c r="B88" s="14"/>
      <c r="C88" s="14"/>
      <c r="D88" s="14"/>
      <c r="E88" s="21"/>
      <c r="F88" s="14"/>
      <c r="G88" s="14"/>
      <c r="H88" s="14"/>
      <c r="I88" s="14"/>
      <c r="J88" s="14"/>
      <c r="K88" s="14"/>
      <c r="L88" s="21"/>
      <c r="M88" s="14"/>
      <c r="N88" s="14"/>
    </row>
    <row r="89" customFormat="false" ht="15" hidden="false" customHeight="false" outlineLevel="0" collapsed="false">
      <c r="A89" s="14"/>
      <c r="B89" s="14"/>
      <c r="C89" s="14"/>
      <c r="D89" s="14"/>
      <c r="E89" s="21"/>
      <c r="F89" s="14"/>
      <c r="G89" s="14"/>
      <c r="H89" s="14"/>
      <c r="I89" s="14"/>
      <c r="J89" s="14"/>
      <c r="K89" s="14"/>
      <c r="L89" s="21"/>
      <c r="M89" s="14"/>
      <c r="N89" s="14"/>
    </row>
    <row r="90" customFormat="false" ht="15" hidden="false" customHeight="false" outlineLevel="0" collapsed="false">
      <c r="A90" s="14"/>
      <c r="B90" s="14"/>
      <c r="C90" s="14"/>
      <c r="D90" s="14"/>
      <c r="E90" s="21"/>
      <c r="F90" s="14"/>
      <c r="G90" s="14"/>
      <c r="H90" s="14"/>
      <c r="I90" s="14"/>
      <c r="J90" s="14"/>
      <c r="K90" s="14"/>
      <c r="L90" s="21"/>
      <c r="M90" s="14"/>
      <c r="N90" s="14"/>
    </row>
    <row r="91" customFormat="false" ht="15" hidden="false" customHeight="false" outlineLevel="0" collapsed="false">
      <c r="A91" s="14"/>
      <c r="B91" s="14"/>
      <c r="C91" s="14"/>
      <c r="D91" s="14"/>
      <c r="E91" s="21"/>
      <c r="F91" s="14"/>
      <c r="G91" s="14"/>
      <c r="H91" s="14"/>
      <c r="I91" s="14"/>
      <c r="J91" s="14"/>
      <c r="K91" s="14"/>
      <c r="L91" s="21"/>
      <c r="M91" s="14"/>
      <c r="N91" s="14"/>
    </row>
    <row r="92" customFormat="false" ht="15" hidden="false" customHeight="false" outlineLevel="0" collapsed="false">
      <c r="A92" s="14"/>
      <c r="B92" s="14"/>
      <c r="C92" s="14"/>
      <c r="D92" s="14"/>
      <c r="E92" s="21"/>
      <c r="F92" s="14"/>
      <c r="G92" s="14"/>
      <c r="H92" s="14"/>
      <c r="I92" s="14"/>
      <c r="J92" s="14"/>
      <c r="K92" s="14"/>
      <c r="L92" s="21"/>
      <c r="M92" s="14"/>
      <c r="N92" s="14"/>
    </row>
    <row r="93" customFormat="false" ht="15" hidden="false" customHeight="false" outlineLevel="0" collapsed="false">
      <c r="A93" s="14"/>
      <c r="B93" s="14"/>
      <c r="C93" s="14"/>
      <c r="D93" s="14"/>
      <c r="E93" s="21"/>
      <c r="F93" s="14"/>
      <c r="G93" s="14"/>
      <c r="H93" s="14"/>
      <c r="I93" s="14"/>
      <c r="J93" s="14"/>
      <c r="K93" s="14"/>
      <c r="L93" s="21"/>
      <c r="M93" s="14"/>
      <c r="N93" s="14"/>
    </row>
    <row r="94" customFormat="false" ht="15" hidden="false" customHeight="false" outlineLevel="0" collapsed="false">
      <c r="A94" s="14"/>
      <c r="B94" s="14"/>
      <c r="C94" s="14"/>
      <c r="D94" s="14"/>
      <c r="E94" s="21"/>
      <c r="F94" s="14"/>
      <c r="G94" s="14"/>
      <c r="H94" s="14"/>
      <c r="I94" s="14"/>
      <c r="J94" s="14"/>
      <c r="K94" s="14"/>
      <c r="L94" s="21"/>
      <c r="M94" s="14"/>
      <c r="N94" s="14"/>
    </row>
    <row r="95" customFormat="false" ht="15" hidden="false" customHeight="false" outlineLevel="0" collapsed="false">
      <c r="A95" s="14"/>
      <c r="B95" s="14"/>
      <c r="C95" s="14"/>
      <c r="D95" s="14"/>
      <c r="E95" s="21"/>
      <c r="F95" s="14"/>
      <c r="G95" s="14"/>
      <c r="H95" s="14"/>
      <c r="I95" s="14"/>
      <c r="J95" s="14"/>
      <c r="K95" s="14"/>
      <c r="L95" s="21"/>
      <c r="M95" s="14"/>
      <c r="N95" s="14"/>
    </row>
    <row r="96" customFormat="false" ht="15" hidden="false" customHeight="false" outlineLevel="0" collapsed="false">
      <c r="A96" s="14"/>
      <c r="B96" s="14"/>
      <c r="C96" s="14"/>
      <c r="D96" s="14"/>
      <c r="E96" s="21"/>
      <c r="F96" s="14"/>
      <c r="G96" s="14"/>
      <c r="H96" s="14"/>
      <c r="I96" s="14"/>
      <c r="J96" s="14"/>
      <c r="K96" s="14"/>
      <c r="L96" s="21"/>
      <c r="M96" s="14"/>
      <c r="N96" s="14"/>
    </row>
    <row r="97" customFormat="false" ht="15" hidden="false" customHeight="false" outlineLevel="0" collapsed="false">
      <c r="A97" s="14"/>
      <c r="B97" s="14"/>
      <c r="C97" s="14"/>
      <c r="D97" s="14"/>
      <c r="E97" s="21"/>
      <c r="F97" s="14"/>
      <c r="G97" s="14"/>
      <c r="H97" s="14"/>
      <c r="I97" s="14"/>
      <c r="J97" s="14"/>
      <c r="K97" s="14"/>
      <c r="L97" s="21"/>
      <c r="M97" s="14"/>
      <c r="N97" s="14"/>
    </row>
    <row r="98" customFormat="false" ht="15" hidden="false" customHeight="false" outlineLevel="0" collapsed="false">
      <c r="A98" s="14"/>
      <c r="B98" s="14"/>
      <c r="C98" s="14"/>
      <c r="D98" s="14"/>
      <c r="E98" s="21"/>
      <c r="F98" s="14"/>
      <c r="G98" s="14"/>
      <c r="H98" s="14"/>
      <c r="I98" s="14"/>
      <c r="J98" s="14"/>
      <c r="K98" s="14"/>
      <c r="L98" s="21"/>
      <c r="M98" s="14"/>
      <c r="N98" s="14"/>
    </row>
    <row r="99" customFormat="false" ht="15" hidden="false" customHeight="false" outlineLevel="0" collapsed="false">
      <c r="A99" s="14"/>
      <c r="B99" s="14"/>
      <c r="C99" s="14"/>
      <c r="D99" s="14"/>
      <c r="E99" s="21"/>
      <c r="F99" s="14"/>
      <c r="G99" s="14"/>
      <c r="H99" s="14"/>
      <c r="I99" s="14"/>
      <c r="J99" s="14"/>
      <c r="K99" s="14"/>
      <c r="L99" s="21"/>
      <c r="M99" s="14"/>
      <c r="N99" s="14"/>
    </row>
    <row r="100" customFormat="false" ht="15" hidden="false" customHeight="false" outlineLevel="0" collapsed="false">
      <c r="A100" s="14"/>
      <c r="B100" s="14"/>
      <c r="C100" s="14"/>
      <c r="D100" s="14"/>
      <c r="E100" s="21"/>
      <c r="F100" s="14"/>
      <c r="G100" s="14"/>
      <c r="H100" s="14"/>
      <c r="I100" s="14"/>
      <c r="J100" s="14"/>
      <c r="K100" s="14"/>
      <c r="L100" s="21"/>
      <c r="M100" s="14"/>
      <c r="N100" s="14"/>
    </row>
    <row r="101" customFormat="false" ht="15" hidden="false" customHeight="false" outlineLevel="0" collapsed="false">
      <c r="A101" s="14"/>
      <c r="B101" s="14"/>
      <c r="C101" s="14"/>
      <c r="D101" s="14"/>
      <c r="E101" s="21"/>
      <c r="F101" s="14"/>
      <c r="G101" s="14"/>
      <c r="H101" s="14"/>
      <c r="I101" s="14"/>
      <c r="J101" s="14"/>
      <c r="K101" s="14"/>
      <c r="L101" s="21"/>
      <c r="M101" s="14"/>
      <c r="N101" s="14"/>
    </row>
    <row r="102" customFormat="false" ht="15" hidden="false" customHeight="false" outlineLevel="0" collapsed="false">
      <c r="A102" s="14"/>
      <c r="B102" s="14"/>
      <c r="C102" s="14"/>
      <c r="D102" s="14"/>
      <c r="E102" s="21"/>
      <c r="F102" s="14"/>
      <c r="G102" s="14"/>
      <c r="H102" s="14"/>
      <c r="I102" s="14"/>
      <c r="J102" s="14"/>
      <c r="K102" s="14"/>
      <c r="L102" s="21"/>
      <c r="M102" s="14"/>
      <c r="N102" s="14"/>
    </row>
    <row r="103" customFormat="false" ht="15" hidden="false" customHeight="false" outlineLevel="0" collapsed="false">
      <c r="A103" s="14"/>
      <c r="B103" s="14"/>
      <c r="C103" s="14"/>
      <c r="D103" s="14"/>
      <c r="E103" s="21"/>
      <c r="F103" s="14"/>
      <c r="G103" s="14"/>
      <c r="H103" s="14"/>
      <c r="I103" s="14"/>
      <c r="J103" s="14"/>
      <c r="K103" s="14"/>
      <c r="L103" s="21"/>
      <c r="M103" s="14"/>
      <c r="N103" s="14"/>
    </row>
    <row r="104" customFormat="false" ht="15" hidden="false" customHeight="false" outlineLevel="0" collapsed="false">
      <c r="A104" s="14"/>
      <c r="B104" s="14"/>
      <c r="C104" s="14"/>
      <c r="D104" s="14"/>
      <c r="E104" s="21"/>
      <c r="F104" s="14"/>
      <c r="G104" s="14"/>
      <c r="H104" s="14"/>
      <c r="I104" s="14"/>
      <c r="J104" s="14"/>
      <c r="K104" s="14"/>
      <c r="L104" s="21"/>
      <c r="M104" s="14"/>
      <c r="N104" s="14"/>
    </row>
    <row r="105" customFormat="false" ht="15" hidden="false" customHeight="false" outlineLevel="0" collapsed="false">
      <c r="A105" s="14"/>
      <c r="B105" s="14"/>
      <c r="C105" s="14"/>
      <c r="D105" s="14"/>
      <c r="E105" s="21"/>
      <c r="F105" s="14"/>
      <c r="G105" s="14"/>
      <c r="H105" s="14"/>
      <c r="I105" s="14"/>
      <c r="J105" s="14"/>
      <c r="K105" s="14"/>
      <c r="L105" s="21"/>
      <c r="M105" s="14"/>
      <c r="N105" s="14"/>
    </row>
    <row r="106" customFormat="false" ht="15" hidden="false" customHeight="false" outlineLevel="0" collapsed="false">
      <c r="A106" s="14"/>
      <c r="B106" s="14"/>
      <c r="C106" s="14"/>
      <c r="D106" s="14"/>
      <c r="E106" s="21"/>
      <c r="F106" s="14"/>
      <c r="G106" s="14"/>
      <c r="H106" s="14"/>
      <c r="I106" s="14"/>
      <c r="J106" s="14"/>
      <c r="K106" s="14"/>
      <c r="L106" s="21"/>
      <c r="M106" s="14"/>
      <c r="N106" s="14"/>
    </row>
    <row r="107" customFormat="false" ht="15" hidden="false" customHeight="false" outlineLevel="0" collapsed="false">
      <c r="A107" s="14"/>
      <c r="B107" s="14"/>
      <c r="C107" s="14"/>
      <c r="D107" s="14"/>
      <c r="E107" s="21"/>
      <c r="F107" s="14"/>
      <c r="G107" s="14"/>
      <c r="H107" s="14"/>
      <c r="I107" s="14"/>
      <c r="J107" s="14"/>
      <c r="K107" s="14"/>
      <c r="L107" s="21"/>
      <c r="M107" s="14"/>
      <c r="N107" s="14"/>
    </row>
    <row r="108" customFormat="false" ht="15" hidden="false" customHeight="false" outlineLevel="0" collapsed="false">
      <c r="A108" s="14"/>
      <c r="B108" s="14"/>
      <c r="C108" s="14"/>
      <c r="D108" s="14"/>
      <c r="E108" s="21"/>
      <c r="F108" s="14"/>
      <c r="G108" s="14"/>
      <c r="H108" s="14"/>
      <c r="I108" s="14"/>
      <c r="J108" s="14"/>
      <c r="K108" s="14"/>
      <c r="L108" s="21"/>
      <c r="M108" s="14"/>
      <c r="N108" s="14"/>
    </row>
    <row r="109" customFormat="false" ht="15" hidden="false" customHeight="false" outlineLevel="0" collapsed="false">
      <c r="A109" s="14"/>
      <c r="B109" s="14"/>
      <c r="C109" s="14"/>
      <c r="D109" s="14"/>
      <c r="E109" s="21"/>
      <c r="F109" s="14"/>
      <c r="G109" s="14"/>
      <c r="H109" s="14"/>
      <c r="I109" s="14"/>
      <c r="J109" s="14"/>
      <c r="K109" s="14"/>
      <c r="L109" s="21"/>
      <c r="M109" s="14"/>
      <c r="N109" s="14"/>
    </row>
    <row r="110" customFormat="false" ht="15" hidden="false" customHeight="false" outlineLevel="0" collapsed="false">
      <c r="A110" s="14"/>
      <c r="B110" s="14"/>
      <c r="C110" s="14"/>
      <c r="D110" s="14"/>
      <c r="E110" s="21"/>
      <c r="F110" s="14"/>
      <c r="G110" s="14"/>
      <c r="H110" s="14"/>
      <c r="I110" s="14"/>
      <c r="J110" s="14"/>
      <c r="K110" s="14"/>
      <c r="L110" s="21"/>
      <c r="M110" s="14"/>
      <c r="N110" s="14"/>
    </row>
    <row r="111" customFormat="false" ht="15" hidden="false" customHeight="false" outlineLevel="0" collapsed="false">
      <c r="A111" s="14"/>
      <c r="B111" s="14"/>
      <c r="C111" s="14"/>
      <c r="D111" s="14"/>
      <c r="E111" s="21"/>
      <c r="F111" s="14"/>
      <c r="G111" s="14"/>
      <c r="H111" s="14"/>
      <c r="I111" s="14"/>
      <c r="J111" s="14"/>
      <c r="K111" s="14"/>
      <c r="L111" s="21"/>
      <c r="M111" s="14"/>
      <c r="N111" s="14"/>
    </row>
    <row r="112" customFormat="false" ht="15" hidden="false" customHeight="false" outlineLevel="0" collapsed="false">
      <c r="A112" s="14"/>
      <c r="B112" s="14"/>
      <c r="C112" s="14"/>
      <c r="D112" s="14"/>
      <c r="E112" s="21"/>
      <c r="F112" s="14"/>
      <c r="G112" s="14"/>
      <c r="H112" s="14"/>
      <c r="I112" s="14"/>
      <c r="J112" s="14"/>
      <c r="K112" s="14"/>
      <c r="L112" s="21"/>
      <c r="M112" s="14"/>
      <c r="N112" s="14"/>
    </row>
    <row r="113" customFormat="false" ht="15" hidden="false" customHeight="false" outlineLevel="0" collapsed="false">
      <c r="A113" s="14"/>
      <c r="B113" s="14"/>
      <c r="C113" s="14"/>
      <c r="D113" s="14"/>
      <c r="E113" s="21"/>
      <c r="F113" s="14"/>
      <c r="G113" s="14"/>
      <c r="H113" s="14"/>
      <c r="I113" s="14"/>
      <c r="J113" s="14"/>
      <c r="K113" s="14"/>
      <c r="L113" s="21"/>
      <c r="M113" s="14"/>
      <c r="N113" s="14"/>
    </row>
    <row r="114" customFormat="false" ht="15" hidden="false" customHeight="false" outlineLevel="0" collapsed="false">
      <c r="A114" s="14"/>
      <c r="B114" s="14"/>
      <c r="C114" s="14"/>
      <c r="D114" s="14"/>
      <c r="E114" s="21"/>
      <c r="F114" s="14"/>
      <c r="G114" s="14"/>
      <c r="H114" s="14"/>
      <c r="I114" s="14"/>
      <c r="J114" s="14"/>
      <c r="K114" s="14"/>
      <c r="L114" s="21"/>
      <c r="M114" s="14"/>
      <c r="N114" s="14"/>
    </row>
    <row r="115" customFormat="false" ht="15" hidden="false" customHeight="false" outlineLevel="0" collapsed="false">
      <c r="A115" s="14"/>
      <c r="B115" s="14"/>
      <c r="C115" s="14"/>
      <c r="D115" s="14"/>
      <c r="E115" s="21"/>
      <c r="F115" s="14"/>
      <c r="G115" s="14"/>
      <c r="H115" s="14"/>
      <c r="I115" s="14"/>
      <c r="J115" s="14"/>
      <c r="K115" s="14"/>
      <c r="L115" s="21"/>
      <c r="M115" s="14"/>
      <c r="N115" s="14"/>
    </row>
    <row r="116" customFormat="false" ht="15" hidden="false" customHeight="false" outlineLevel="0" collapsed="false">
      <c r="A116" s="14"/>
      <c r="B116" s="14"/>
      <c r="C116" s="14"/>
      <c r="D116" s="14"/>
      <c r="E116" s="21"/>
      <c r="F116" s="14"/>
      <c r="G116" s="14"/>
      <c r="H116" s="14"/>
      <c r="I116" s="14"/>
      <c r="J116" s="14"/>
      <c r="K116" s="14"/>
      <c r="L116" s="21"/>
      <c r="M116" s="14"/>
      <c r="N116" s="14"/>
    </row>
    <row r="117" customFormat="false" ht="15" hidden="false" customHeight="false" outlineLevel="0" collapsed="false">
      <c r="A117" s="14"/>
      <c r="B117" s="14"/>
      <c r="C117" s="14"/>
      <c r="D117" s="14"/>
      <c r="E117" s="21"/>
      <c r="F117" s="14"/>
      <c r="G117" s="14"/>
      <c r="H117" s="14"/>
      <c r="I117" s="14"/>
      <c r="J117" s="14"/>
      <c r="K117" s="14"/>
      <c r="L117" s="21"/>
      <c r="M117" s="14"/>
      <c r="N117" s="14"/>
    </row>
    <row r="118" customFormat="false" ht="15" hidden="false" customHeight="false" outlineLevel="0" collapsed="false">
      <c r="A118" s="14"/>
      <c r="B118" s="14"/>
      <c r="C118" s="14"/>
      <c r="D118" s="14"/>
      <c r="E118" s="21"/>
      <c r="F118" s="14"/>
      <c r="G118" s="14"/>
      <c r="H118" s="14"/>
      <c r="I118" s="14"/>
      <c r="J118" s="14"/>
      <c r="K118" s="14"/>
      <c r="L118" s="21"/>
      <c r="M118" s="14"/>
      <c r="N118" s="14"/>
    </row>
    <row r="119" customFormat="false" ht="15" hidden="false" customHeight="false" outlineLevel="0" collapsed="false">
      <c r="A119" s="14"/>
      <c r="B119" s="14"/>
      <c r="C119" s="14"/>
      <c r="D119" s="14"/>
      <c r="E119" s="21"/>
      <c r="F119" s="14"/>
      <c r="G119" s="14"/>
      <c r="H119" s="14"/>
      <c r="I119" s="14"/>
      <c r="J119" s="14"/>
      <c r="K119" s="14"/>
      <c r="L119" s="21"/>
      <c r="M119" s="14"/>
      <c r="N119" s="14"/>
    </row>
    <row r="120" customFormat="false" ht="15" hidden="false" customHeight="false" outlineLevel="0" collapsed="false">
      <c r="A120" s="14"/>
      <c r="B120" s="14"/>
      <c r="C120" s="14"/>
      <c r="D120" s="14"/>
      <c r="E120" s="21"/>
      <c r="F120" s="14"/>
      <c r="G120" s="14"/>
      <c r="H120" s="14"/>
      <c r="I120" s="14"/>
      <c r="J120" s="14"/>
      <c r="K120" s="14"/>
      <c r="L120" s="21"/>
      <c r="M120" s="14"/>
      <c r="N120" s="14"/>
    </row>
    <row r="121" customFormat="false" ht="15" hidden="false" customHeight="false" outlineLevel="0" collapsed="false">
      <c r="A121" s="14"/>
      <c r="B121" s="14"/>
      <c r="C121" s="14"/>
      <c r="D121" s="14"/>
      <c r="E121" s="21"/>
      <c r="F121" s="14"/>
      <c r="G121" s="14"/>
      <c r="H121" s="14"/>
      <c r="I121" s="14"/>
      <c r="J121" s="14"/>
      <c r="K121" s="14"/>
      <c r="L121" s="21"/>
      <c r="M121" s="14"/>
      <c r="N121" s="14"/>
    </row>
    <row r="122" customFormat="false" ht="15" hidden="false" customHeight="false" outlineLevel="0" collapsed="false">
      <c r="A122" s="14"/>
      <c r="B122" s="14"/>
      <c r="C122" s="14"/>
      <c r="D122" s="14"/>
      <c r="E122" s="21"/>
      <c r="F122" s="14"/>
      <c r="G122" s="14"/>
      <c r="H122" s="14"/>
      <c r="I122" s="14"/>
      <c r="J122" s="14"/>
      <c r="K122" s="14"/>
      <c r="L122" s="21"/>
      <c r="M122" s="14"/>
      <c r="N122" s="14"/>
    </row>
    <row r="123" customFormat="false" ht="15" hidden="false" customHeight="false" outlineLevel="0" collapsed="false">
      <c r="A123" s="14"/>
      <c r="B123" s="14"/>
      <c r="C123" s="14"/>
      <c r="D123" s="14"/>
      <c r="E123" s="21"/>
      <c r="F123" s="14"/>
      <c r="G123" s="14"/>
      <c r="H123" s="14"/>
      <c r="I123" s="14"/>
      <c r="J123" s="14"/>
      <c r="K123" s="14"/>
      <c r="L123" s="21"/>
      <c r="M123" s="14"/>
      <c r="N123" s="14"/>
    </row>
    <row r="124" customFormat="false" ht="15" hidden="false" customHeight="false" outlineLevel="0" collapsed="false">
      <c r="A124" s="14"/>
      <c r="B124" s="14"/>
      <c r="C124" s="14"/>
      <c r="D124" s="14"/>
      <c r="E124" s="21"/>
      <c r="F124" s="14"/>
      <c r="G124" s="14"/>
      <c r="H124" s="14"/>
      <c r="I124" s="14"/>
      <c r="J124" s="14"/>
      <c r="K124" s="14"/>
      <c r="L124" s="21"/>
      <c r="M124" s="14"/>
      <c r="N124" s="14"/>
    </row>
    <row r="125" customFormat="false" ht="15" hidden="false" customHeight="false" outlineLevel="0" collapsed="false">
      <c r="A125" s="14"/>
      <c r="B125" s="14"/>
      <c r="C125" s="14"/>
      <c r="D125" s="14"/>
      <c r="E125" s="21"/>
      <c r="F125" s="14"/>
      <c r="G125" s="14"/>
      <c r="H125" s="14"/>
      <c r="I125" s="14"/>
      <c r="J125" s="14"/>
      <c r="K125" s="14"/>
      <c r="L125" s="21"/>
      <c r="M125" s="14"/>
      <c r="N125" s="14"/>
    </row>
    <row r="126" customFormat="false" ht="15" hidden="false" customHeight="false" outlineLevel="0" collapsed="false">
      <c r="A126" s="14"/>
      <c r="B126" s="14"/>
      <c r="C126" s="14"/>
      <c r="D126" s="14"/>
      <c r="E126" s="21"/>
      <c r="F126" s="14"/>
      <c r="G126" s="14"/>
      <c r="H126" s="14"/>
      <c r="I126" s="14"/>
      <c r="J126" s="14"/>
      <c r="K126" s="14"/>
      <c r="L126" s="21"/>
      <c r="M126" s="14"/>
      <c r="N126" s="14"/>
    </row>
    <row r="127" customFormat="false" ht="15" hidden="false" customHeight="false" outlineLevel="0" collapsed="false">
      <c r="A127" s="14"/>
      <c r="B127" s="14"/>
      <c r="C127" s="14"/>
      <c r="D127" s="14"/>
      <c r="E127" s="21"/>
      <c r="F127" s="14"/>
      <c r="G127" s="14"/>
      <c r="H127" s="14"/>
      <c r="I127" s="14"/>
      <c r="J127" s="14"/>
      <c r="K127" s="14"/>
      <c r="L127" s="21"/>
      <c r="M127" s="14"/>
      <c r="N127" s="14"/>
    </row>
    <row r="128" customFormat="false" ht="15" hidden="false" customHeight="false" outlineLevel="0" collapsed="false">
      <c r="A128" s="14"/>
      <c r="B128" s="14"/>
      <c r="C128" s="14"/>
      <c r="D128" s="14"/>
      <c r="E128" s="21"/>
      <c r="F128" s="14"/>
      <c r="G128" s="14"/>
      <c r="H128" s="14"/>
      <c r="I128" s="14"/>
      <c r="J128" s="14"/>
      <c r="K128" s="14"/>
      <c r="L128" s="21"/>
      <c r="M128" s="14"/>
      <c r="N128" s="14"/>
    </row>
    <row r="129" customFormat="false" ht="15" hidden="false" customHeight="false" outlineLevel="0" collapsed="false">
      <c r="A129" s="14"/>
      <c r="B129" s="14"/>
      <c r="C129" s="14"/>
      <c r="D129" s="14"/>
      <c r="E129" s="21"/>
      <c r="F129" s="14"/>
      <c r="G129" s="14"/>
      <c r="H129" s="14"/>
      <c r="I129" s="14"/>
      <c r="J129" s="14"/>
      <c r="K129" s="14"/>
      <c r="L129" s="21"/>
      <c r="M129" s="14"/>
      <c r="N129" s="14"/>
    </row>
    <row r="130" customFormat="false" ht="15" hidden="false" customHeight="false" outlineLevel="0" collapsed="false">
      <c r="A130" s="14"/>
      <c r="B130" s="14"/>
      <c r="C130" s="14"/>
      <c r="D130" s="14"/>
      <c r="E130" s="21"/>
      <c r="F130" s="14"/>
      <c r="G130" s="14"/>
      <c r="H130" s="14"/>
      <c r="I130" s="14"/>
      <c r="J130" s="14"/>
      <c r="K130" s="14"/>
      <c r="L130" s="21"/>
      <c r="M130" s="14"/>
      <c r="N130" s="14"/>
    </row>
    <row r="131" customFormat="false" ht="15" hidden="false" customHeight="false" outlineLevel="0" collapsed="false">
      <c r="A131" s="14"/>
      <c r="B131" s="14"/>
      <c r="C131" s="14"/>
      <c r="D131" s="14"/>
      <c r="E131" s="21"/>
      <c r="F131" s="14"/>
      <c r="G131" s="14"/>
      <c r="H131" s="14"/>
      <c r="I131" s="14"/>
      <c r="J131" s="14"/>
      <c r="K131" s="14"/>
      <c r="L131" s="21"/>
      <c r="M131" s="14"/>
      <c r="N131" s="14"/>
    </row>
    <row r="132" customFormat="false" ht="15" hidden="false" customHeight="false" outlineLevel="0" collapsed="false">
      <c r="A132" s="14"/>
      <c r="B132" s="14"/>
      <c r="C132" s="14"/>
      <c r="D132" s="14"/>
      <c r="E132" s="21"/>
      <c r="F132" s="14"/>
      <c r="G132" s="14"/>
      <c r="H132" s="14"/>
      <c r="I132" s="14"/>
      <c r="J132" s="14"/>
      <c r="K132" s="14"/>
      <c r="L132" s="21"/>
      <c r="M132" s="14"/>
      <c r="N132" s="14"/>
    </row>
    <row r="133" customFormat="false" ht="15" hidden="false" customHeight="false" outlineLevel="0" collapsed="false">
      <c r="A133" s="14"/>
      <c r="B133" s="14"/>
      <c r="C133" s="14"/>
      <c r="D133" s="14"/>
      <c r="E133" s="21"/>
      <c r="F133" s="14"/>
      <c r="G133" s="14"/>
      <c r="H133" s="14"/>
      <c r="I133" s="14"/>
      <c r="J133" s="14"/>
      <c r="K133" s="14"/>
      <c r="L133" s="21"/>
      <c r="M133" s="14"/>
      <c r="N133" s="14"/>
    </row>
    <row r="134" customFormat="false" ht="15" hidden="false" customHeight="false" outlineLevel="0" collapsed="false">
      <c r="A134" s="14"/>
      <c r="B134" s="14"/>
      <c r="C134" s="14"/>
      <c r="D134" s="14"/>
      <c r="E134" s="21"/>
      <c r="F134" s="14"/>
      <c r="G134" s="14"/>
      <c r="H134" s="14"/>
      <c r="I134" s="14"/>
      <c r="J134" s="14"/>
      <c r="K134" s="14"/>
      <c r="L134" s="21"/>
      <c r="M134" s="14"/>
      <c r="N134" s="14"/>
    </row>
    <row r="135" customFormat="false" ht="15" hidden="false" customHeight="false" outlineLevel="0" collapsed="false">
      <c r="A135" s="14"/>
      <c r="B135" s="14"/>
      <c r="C135" s="14"/>
      <c r="D135" s="14"/>
      <c r="E135" s="21"/>
      <c r="F135" s="14"/>
      <c r="G135" s="14"/>
      <c r="H135" s="14"/>
      <c r="I135" s="14"/>
      <c r="J135" s="14"/>
      <c r="K135" s="14"/>
      <c r="L135" s="21"/>
      <c r="M135" s="14"/>
      <c r="N135" s="14"/>
    </row>
    <row r="136" customFormat="false" ht="15" hidden="false" customHeight="false" outlineLevel="0" collapsed="false">
      <c r="A136" s="14"/>
      <c r="B136" s="14"/>
      <c r="C136" s="14"/>
      <c r="D136" s="14"/>
      <c r="E136" s="21"/>
      <c r="F136" s="14"/>
      <c r="G136" s="14"/>
      <c r="H136" s="14"/>
      <c r="I136" s="14"/>
      <c r="J136" s="14"/>
      <c r="K136" s="14"/>
      <c r="L136" s="21"/>
      <c r="M136" s="14"/>
      <c r="N136" s="14"/>
    </row>
    <row r="137" customFormat="false" ht="15" hidden="false" customHeight="false" outlineLevel="0" collapsed="false">
      <c r="A137" s="14"/>
      <c r="B137" s="14"/>
      <c r="C137" s="14"/>
      <c r="D137" s="14"/>
      <c r="E137" s="21"/>
      <c r="F137" s="14"/>
      <c r="G137" s="14"/>
      <c r="H137" s="14"/>
      <c r="I137" s="14"/>
      <c r="J137" s="14"/>
      <c r="K137" s="14"/>
      <c r="L137" s="21"/>
      <c r="M137" s="14"/>
      <c r="N137" s="14"/>
    </row>
    <row r="138" customFormat="false" ht="15" hidden="false" customHeight="false" outlineLevel="0" collapsed="false">
      <c r="A138" s="14"/>
      <c r="B138" s="14"/>
      <c r="C138" s="14"/>
      <c r="D138" s="14"/>
      <c r="E138" s="21"/>
      <c r="F138" s="14"/>
      <c r="G138" s="14"/>
      <c r="H138" s="14"/>
      <c r="I138" s="14"/>
      <c r="J138" s="14"/>
      <c r="K138" s="14"/>
      <c r="L138" s="21"/>
      <c r="M138" s="14"/>
      <c r="N138" s="14"/>
    </row>
    <row r="139" customFormat="false" ht="15" hidden="false" customHeight="false" outlineLevel="0" collapsed="false">
      <c r="A139" s="14"/>
      <c r="B139" s="14"/>
      <c r="C139" s="14"/>
      <c r="D139" s="14"/>
      <c r="E139" s="21"/>
      <c r="F139" s="14"/>
      <c r="G139" s="14"/>
      <c r="H139" s="14"/>
      <c r="I139" s="14"/>
      <c r="J139" s="14"/>
      <c r="K139" s="14"/>
      <c r="L139" s="21"/>
      <c r="M139" s="14"/>
      <c r="N139" s="14"/>
    </row>
    <row r="140" customFormat="false" ht="15" hidden="false" customHeight="false" outlineLevel="0" collapsed="false">
      <c r="A140" s="14"/>
      <c r="B140" s="14"/>
      <c r="C140" s="14"/>
      <c r="D140" s="14"/>
      <c r="E140" s="21"/>
      <c r="F140" s="14"/>
      <c r="G140" s="14"/>
      <c r="H140" s="14"/>
      <c r="I140" s="14"/>
      <c r="J140" s="14"/>
      <c r="K140" s="14"/>
      <c r="L140" s="21"/>
      <c r="M140" s="14"/>
      <c r="N140" s="14"/>
    </row>
    <row r="141" customFormat="false" ht="15" hidden="false" customHeight="false" outlineLevel="0" collapsed="false">
      <c r="A141" s="14"/>
      <c r="B141" s="14"/>
      <c r="C141" s="14"/>
      <c r="D141" s="14"/>
      <c r="E141" s="21"/>
      <c r="F141" s="14"/>
      <c r="G141" s="14"/>
      <c r="H141" s="14"/>
      <c r="I141" s="14"/>
      <c r="J141" s="14"/>
      <c r="K141" s="14"/>
      <c r="L141" s="21"/>
      <c r="M141" s="14"/>
      <c r="N141" s="14"/>
    </row>
    <row r="142" customFormat="false" ht="15" hidden="false" customHeight="false" outlineLevel="0" collapsed="false">
      <c r="A142" s="14"/>
      <c r="B142" s="14"/>
      <c r="C142" s="14"/>
      <c r="D142" s="14"/>
      <c r="E142" s="21"/>
      <c r="F142" s="14"/>
      <c r="G142" s="14"/>
      <c r="H142" s="14"/>
      <c r="I142" s="14"/>
      <c r="J142" s="14"/>
      <c r="K142" s="14"/>
      <c r="L142" s="21"/>
      <c r="M142" s="14"/>
      <c r="N142" s="14"/>
    </row>
    <row r="143" customFormat="false" ht="15" hidden="false" customHeight="false" outlineLevel="0" collapsed="false">
      <c r="A143" s="14"/>
      <c r="B143" s="14"/>
      <c r="C143" s="14"/>
      <c r="D143" s="14"/>
      <c r="E143" s="21"/>
      <c r="F143" s="14"/>
      <c r="G143" s="14"/>
      <c r="H143" s="14"/>
      <c r="I143" s="14"/>
      <c r="J143" s="14"/>
      <c r="K143" s="14"/>
      <c r="L143" s="21"/>
      <c r="M143" s="14"/>
      <c r="N143" s="14"/>
    </row>
    <row r="144" customFormat="false" ht="15" hidden="false" customHeight="false" outlineLevel="0" collapsed="false">
      <c r="A144" s="14"/>
      <c r="B144" s="14"/>
      <c r="C144" s="14"/>
      <c r="D144" s="14"/>
      <c r="E144" s="21"/>
      <c r="F144" s="14"/>
      <c r="G144" s="14"/>
      <c r="H144" s="14"/>
      <c r="I144" s="14"/>
      <c r="J144" s="14"/>
      <c r="K144" s="14"/>
      <c r="L144" s="21"/>
      <c r="M144" s="14"/>
      <c r="N144" s="14"/>
    </row>
    <row r="145" customFormat="false" ht="15" hidden="false" customHeight="false" outlineLevel="0" collapsed="false">
      <c r="A145" s="14"/>
      <c r="B145" s="14"/>
      <c r="C145" s="14"/>
      <c r="D145" s="14"/>
      <c r="E145" s="21"/>
      <c r="F145" s="14"/>
      <c r="G145" s="14"/>
      <c r="H145" s="14"/>
      <c r="I145" s="14"/>
      <c r="J145" s="14"/>
      <c r="K145" s="14"/>
      <c r="L145" s="21"/>
      <c r="M145" s="14"/>
      <c r="N145" s="14"/>
    </row>
    <row r="146" customFormat="false" ht="15" hidden="false" customHeight="false" outlineLevel="0" collapsed="false">
      <c r="A146" s="14"/>
      <c r="B146" s="14"/>
      <c r="C146" s="14"/>
      <c r="D146" s="14"/>
      <c r="E146" s="21"/>
      <c r="F146" s="14"/>
      <c r="G146" s="14"/>
      <c r="H146" s="14"/>
      <c r="I146" s="14"/>
      <c r="J146" s="14"/>
      <c r="K146" s="14"/>
      <c r="L146" s="21"/>
      <c r="M146" s="14"/>
      <c r="N146" s="14"/>
    </row>
    <row r="147" customFormat="false" ht="15" hidden="false" customHeight="false" outlineLevel="0" collapsed="false">
      <c r="A147" s="14"/>
      <c r="B147" s="14"/>
      <c r="C147" s="14"/>
      <c r="D147" s="14"/>
      <c r="E147" s="21"/>
      <c r="F147" s="14"/>
      <c r="G147" s="14"/>
      <c r="H147" s="14"/>
      <c r="I147" s="14"/>
      <c r="J147" s="14"/>
      <c r="K147" s="14"/>
      <c r="L147" s="21"/>
      <c r="M147" s="14"/>
      <c r="N147" s="14"/>
    </row>
    <row r="148" customFormat="false" ht="15" hidden="false" customHeight="false" outlineLevel="0" collapsed="false">
      <c r="A148" s="14"/>
      <c r="B148" s="14"/>
      <c r="C148" s="14"/>
      <c r="D148" s="14"/>
      <c r="E148" s="21"/>
      <c r="F148" s="14"/>
      <c r="G148" s="14"/>
      <c r="H148" s="14"/>
      <c r="I148" s="14"/>
      <c r="J148" s="14"/>
      <c r="K148" s="14"/>
      <c r="L148" s="21"/>
      <c r="M148" s="14"/>
      <c r="N148" s="14"/>
    </row>
    <row r="149" customFormat="false" ht="15" hidden="false" customHeight="false" outlineLevel="0" collapsed="false">
      <c r="A149" s="14"/>
      <c r="B149" s="14"/>
      <c r="C149" s="14"/>
      <c r="D149" s="14"/>
      <c r="E149" s="21"/>
      <c r="F149" s="14"/>
      <c r="G149" s="14"/>
      <c r="H149" s="14"/>
      <c r="I149" s="14"/>
      <c r="J149" s="14"/>
      <c r="K149" s="14"/>
      <c r="L149" s="21"/>
      <c r="M149" s="14"/>
      <c r="N149" s="14"/>
    </row>
    <row r="150" customFormat="false" ht="15" hidden="false" customHeight="false" outlineLevel="0" collapsed="false">
      <c r="A150" s="14"/>
      <c r="B150" s="14"/>
      <c r="C150" s="14"/>
      <c r="D150" s="14"/>
      <c r="E150" s="21"/>
      <c r="F150" s="14"/>
      <c r="G150" s="14"/>
      <c r="H150" s="14"/>
      <c r="I150" s="14"/>
      <c r="J150" s="14"/>
      <c r="K150" s="14"/>
      <c r="L150" s="21"/>
      <c r="M150" s="14"/>
      <c r="N150" s="14"/>
    </row>
    <row r="151" customFormat="false" ht="15" hidden="false" customHeight="false" outlineLevel="0" collapsed="false">
      <c r="A151" s="14"/>
      <c r="B151" s="14"/>
      <c r="C151" s="14"/>
      <c r="D151" s="14"/>
      <c r="E151" s="21"/>
      <c r="F151" s="14"/>
      <c r="G151" s="14"/>
      <c r="H151" s="14"/>
      <c r="I151" s="14"/>
      <c r="J151" s="14"/>
      <c r="K151" s="14"/>
      <c r="L151" s="21"/>
      <c r="M151" s="14"/>
      <c r="N151" s="14"/>
    </row>
    <row r="152" customFormat="false" ht="15" hidden="false" customHeight="false" outlineLevel="0" collapsed="false">
      <c r="A152" s="14"/>
      <c r="B152" s="14"/>
      <c r="C152" s="14"/>
      <c r="D152" s="14"/>
      <c r="E152" s="21"/>
      <c r="F152" s="14"/>
      <c r="G152" s="14"/>
      <c r="H152" s="14"/>
      <c r="I152" s="14"/>
      <c r="J152" s="14"/>
      <c r="K152" s="14"/>
      <c r="L152" s="21"/>
      <c r="M152" s="14"/>
      <c r="N152" s="14"/>
    </row>
    <row r="153" customFormat="false" ht="15" hidden="false" customHeight="false" outlineLevel="0" collapsed="false">
      <c r="A153" s="14"/>
      <c r="B153" s="14"/>
      <c r="C153" s="14"/>
      <c r="D153" s="14"/>
      <c r="E153" s="21"/>
      <c r="F153" s="14"/>
      <c r="G153" s="14"/>
      <c r="H153" s="14"/>
      <c r="I153" s="14"/>
      <c r="J153" s="14"/>
      <c r="K153" s="14"/>
      <c r="L153" s="21"/>
      <c r="M153" s="14"/>
      <c r="N153" s="14"/>
    </row>
    <row r="154" customFormat="false" ht="15" hidden="false" customHeight="false" outlineLevel="0" collapsed="false">
      <c r="A154" s="14"/>
      <c r="B154" s="14"/>
      <c r="C154" s="14"/>
      <c r="D154" s="14"/>
      <c r="E154" s="21"/>
      <c r="F154" s="14"/>
      <c r="G154" s="14"/>
      <c r="H154" s="14"/>
      <c r="I154" s="14"/>
      <c r="J154" s="14"/>
      <c r="K154" s="14"/>
      <c r="L154" s="21"/>
      <c r="M154" s="14"/>
      <c r="N154" s="14"/>
    </row>
    <row r="155" customFormat="false" ht="15" hidden="false" customHeight="false" outlineLevel="0" collapsed="false">
      <c r="A155" s="14"/>
      <c r="B155" s="14"/>
      <c r="C155" s="14"/>
      <c r="D155" s="14"/>
      <c r="E155" s="21"/>
      <c r="F155" s="14"/>
      <c r="G155" s="14"/>
      <c r="H155" s="14"/>
      <c r="I155" s="14"/>
      <c r="J155" s="14"/>
      <c r="K155" s="14"/>
      <c r="L155" s="21"/>
      <c r="M155" s="14"/>
      <c r="N155" s="14"/>
    </row>
  </sheetData>
  <mergeCells count="2">
    <mergeCell ref="A1:M1"/>
    <mergeCell ref="A2:M2"/>
  </mergeCells>
  <dataValidations count="4">
    <dataValidation allowBlank="false" errorStyle="stop" operator="between" showDropDown="false" showErrorMessage="false" showInputMessage="false" sqref="B6:B15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G6:G155" type="list">
      <formula1>Config!$AB$6:$AB$9</formula1>
      <formula2>0</formula2>
    </dataValidation>
    <dataValidation allowBlank="false" errorStyle="stop" operator="between" showDropDown="false" showErrorMessage="false" showInputMessage="false" sqref="J6:J155" type="list">
      <formula1>Config!$Q$6:$Q$12</formula1>
      <formula2>0</formula2>
    </dataValidation>
    <dataValidation allowBlank="false" errorStyle="stop" operator="between" showDropDown="false" showErrorMessage="false" showInputMessage="false" sqref="M6:M155" type="list">
      <formula1>Config!$AI$6:$AI$21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6"/>
    <col collapsed="false" customWidth="true" hidden="false" outlineLevel="0" max="3" min="3" style="0" width="24"/>
    <col collapsed="false" customWidth="true" hidden="false" outlineLevel="0" max="5" min="4" style="0" width="16"/>
    <col collapsed="false" customWidth="true" hidden="false" outlineLevel="0" max="6" min="6" style="0" width="52"/>
    <col collapsed="false" customWidth="true" hidden="false" outlineLevel="0" max="7" min="7" style="0" width="20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16"/>
    <col collapsed="false" customWidth="true" hidden="false" outlineLevel="0" max="11" min="11" style="0" width="18"/>
    <col collapsed="false" customWidth="true" hidden="false" outlineLevel="0" max="12" min="12" style="0" width="36"/>
  </cols>
  <sheetData>
    <row r="1" customFormat="false" ht="30" hidden="false" customHeight="true" outlineLevel="0" collapsed="false">
      <c r="A1" s="17" t="s">
        <v>567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568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119</v>
      </c>
      <c r="B5" s="3" t="s">
        <v>415</v>
      </c>
      <c r="C5" s="3" t="s">
        <v>569</v>
      </c>
      <c r="D5" s="3" t="s">
        <v>570</v>
      </c>
      <c r="E5" s="3" t="s">
        <v>571</v>
      </c>
      <c r="F5" s="3" t="s">
        <v>572</v>
      </c>
      <c r="G5" s="3" t="s">
        <v>123</v>
      </c>
      <c r="H5" s="3" t="s">
        <v>335</v>
      </c>
      <c r="I5" s="3" t="s">
        <v>336</v>
      </c>
      <c r="J5" s="3" t="s">
        <v>573</v>
      </c>
      <c r="K5" s="3" t="s">
        <v>490</v>
      </c>
      <c r="L5" s="3" t="s">
        <v>155</v>
      </c>
    </row>
    <row r="6" customFormat="false" ht="23.85" hidden="false" customHeight="false" outlineLevel="0" collapsed="false">
      <c r="A6" s="14" t="s">
        <v>168</v>
      </c>
      <c r="B6" s="14" t="s">
        <v>574</v>
      </c>
      <c r="C6" s="14" t="s">
        <v>575</v>
      </c>
      <c r="D6" s="14" t="s">
        <v>576</v>
      </c>
      <c r="E6" s="14" t="s">
        <v>577</v>
      </c>
      <c r="F6" s="14" t="s">
        <v>578</v>
      </c>
      <c r="G6" s="14" t="s">
        <v>187</v>
      </c>
      <c r="H6" s="14" t="s">
        <v>554</v>
      </c>
      <c r="I6" s="14" t="s">
        <v>92</v>
      </c>
      <c r="J6" s="14" t="n">
        <f aca="false">IF($A6="","",COUNTIF(Requirements_Register!$K$6:$K$255,$A6))</f>
        <v>5</v>
      </c>
      <c r="K6" s="14" t="str">
        <f aca="false">IF($A6="","",IF($J6&gt;0,"Covered","Gap"))</f>
        <v>Covered</v>
      </c>
      <c r="L6" s="14" t="s">
        <v>579</v>
      </c>
    </row>
    <row r="7" customFormat="false" ht="23.85" hidden="false" customHeight="false" outlineLevel="0" collapsed="false">
      <c r="A7" s="14" t="s">
        <v>208</v>
      </c>
      <c r="B7" s="14" t="s">
        <v>580</v>
      </c>
      <c r="C7" s="14" t="s">
        <v>581</v>
      </c>
      <c r="D7" s="14" t="s">
        <v>582</v>
      </c>
      <c r="E7" s="14" t="s">
        <v>583</v>
      </c>
      <c r="F7" s="14" t="s">
        <v>584</v>
      </c>
      <c r="G7" s="14" t="s">
        <v>210</v>
      </c>
      <c r="H7" s="14" t="s">
        <v>554</v>
      </c>
      <c r="I7" s="14" t="s">
        <v>92</v>
      </c>
      <c r="J7" s="14" t="n">
        <f aca="false">IF($A7="","",COUNTIF(Requirements_Register!$K$6:$K$255,$A7))</f>
        <v>3</v>
      </c>
      <c r="K7" s="14" t="str">
        <f aca="false">IF($A7="","",IF($J7&gt;0,"Covered","Gap"))</f>
        <v>Covered</v>
      </c>
      <c r="L7" s="14"/>
    </row>
    <row r="8" customFormat="false" ht="23.85" hidden="false" customHeight="false" outlineLevel="0" collapsed="false">
      <c r="A8" s="14" t="s">
        <v>221</v>
      </c>
      <c r="B8" s="14" t="s">
        <v>585</v>
      </c>
      <c r="C8" s="14" t="s">
        <v>586</v>
      </c>
      <c r="D8" s="14" t="s">
        <v>587</v>
      </c>
      <c r="E8" s="14" t="s">
        <v>588</v>
      </c>
      <c r="F8" s="14" t="s">
        <v>589</v>
      </c>
      <c r="G8" s="14" t="s">
        <v>225</v>
      </c>
      <c r="H8" s="14" t="s">
        <v>554</v>
      </c>
      <c r="I8" s="14" t="s">
        <v>88</v>
      </c>
      <c r="J8" s="14" t="n">
        <f aca="false">IF($A8="","",COUNTIF(Requirements_Register!$K$6:$K$255,$A8))</f>
        <v>3</v>
      </c>
      <c r="K8" s="14" t="str">
        <f aca="false">IF($A8="","",IF($J8&gt;0,"Covered","Gap"))</f>
        <v>Covered</v>
      </c>
      <c r="L8" s="14"/>
    </row>
    <row r="9" customFormat="false" ht="15" hidden="false" customHeight="false" outlineLevel="0" collapsed="false">
      <c r="A9" s="14" t="s">
        <v>232</v>
      </c>
      <c r="B9" s="14" t="s">
        <v>590</v>
      </c>
      <c r="C9" s="14" t="s">
        <v>591</v>
      </c>
      <c r="D9" s="14" t="s">
        <v>592</v>
      </c>
      <c r="E9" s="14" t="s">
        <v>593</v>
      </c>
      <c r="F9" s="14" t="s">
        <v>594</v>
      </c>
      <c r="G9" s="14" t="s">
        <v>257</v>
      </c>
      <c r="H9" s="14" t="s">
        <v>549</v>
      </c>
      <c r="I9" s="14" t="s">
        <v>80</v>
      </c>
      <c r="J9" s="14" t="n">
        <f aca="false">IF($A9="","",COUNTIF(Requirements_Register!$K$6:$K$255,$A9))</f>
        <v>4</v>
      </c>
      <c r="K9" s="14" t="str">
        <f aca="false">IF($A9="","",IF($J9&gt;0,"Covered","Gap"))</f>
        <v>Covered</v>
      </c>
      <c r="L9" s="14"/>
    </row>
    <row r="10" customFormat="false" ht="23.85" hidden="false" customHeight="false" outlineLevel="0" collapsed="false">
      <c r="A10" s="14" t="s">
        <v>255</v>
      </c>
      <c r="B10" s="14" t="s">
        <v>595</v>
      </c>
      <c r="C10" s="14" t="s">
        <v>596</v>
      </c>
      <c r="D10" s="14" t="s">
        <v>597</v>
      </c>
      <c r="E10" s="14" t="s">
        <v>598</v>
      </c>
      <c r="F10" s="14" t="s">
        <v>599</v>
      </c>
      <c r="G10" s="14" t="s">
        <v>259</v>
      </c>
      <c r="H10" s="14" t="s">
        <v>549</v>
      </c>
      <c r="I10" s="14" t="s">
        <v>80</v>
      </c>
      <c r="J10" s="14" t="n">
        <f aca="false">IF($A10="","",COUNTIF(Requirements_Register!$K$6:$K$255,$A10))</f>
        <v>5</v>
      </c>
      <c r="K10" s="14" t="str">
        <f aca="false">IF($A10="","",IF($J10&gt;0,"Covered","Gap"))</f>
        <v>Covered</v>
      </c>
      <c r="L10" s="14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/>
      <c r="H11" s="14"/>
      <c r="I11" s="14"/>
      <c r="J11" s="14" t="str">
        <f aca="false">IF($A11="","",COUNTIF(Requirements_Register!$K$6:$K$255,$A11))</f>
        <v/>
      </c>
      <c r="K11" s="14" t="str">
        <f aca="false">IF($A11="","",IF($J11&gt;0,"Covered","Gap"))</f>
        <v/>
      </c>
      <c r="L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 t="str">
        <f aca="false">IF($A12="","",COUNTIF(Requirements_Register!$K$6:$K$255,$A12))</f>
        <v/>
      </c>
      <c r="K12" s="14" t="str">
        <f aca="false">IF($A12="","",IF($J12&gt;0,"Covered","Gap"))</f>
        <v/>
      </c>
      <c r="L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 t="str">
        <f aca="false">IF($A13="","",COUNTIF(Requirements_Register!$K$6:$K$255,$A13))</f>
        <v/>
      </c>
      <c r="K13" s="14" t="str">
        <f aca="false">IF($A13="","",IF($J13&gt;0,"Covered","Gap"))</f>
        <v/>
      </c>
      <c r="L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 t="str">
        <f aca="false">IF($A14="","",COUNTIF(Requirements_Register!$K$6:$K$255,$A14))</f>
        <v/>
      </c>
      <c r="K14" s="14" t="str">
        <f aca="false">IF($A14="","",IF($J14&gt;0,"Covered","Gap"))</f>
        <v/>
      </c>
      <c r="L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 t="str">
        <f aca="false">IF($A15="","",COUNTIF(Requirements_Register!$K$6:$K$255,$A15))</f>
        <v/>
      </c>
      <c r="K15" s="14" t="str">
        <f aca="false">IF($A15="","",IF($J15&gt;0,"Covered","Gap"))</f>
        <v/>
      </c>
      <c r="L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 t="str">
        <f aca="false">IF($A16="","",COUNTIF(Requirements_Register!$K$6:$K$255,$A16))</f>
        <v/>
      </c>
      <c r="K16" s="14" t="str">
        <f aca="false">IF($A16="","",IF($J16&gt;0,"Covered","Gap"))</f>
        <v/>
      </c>
      <c r="L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 t="str">
        <f aca="false">IF($A17="","",COUNTIF(Requirements_Register!$K$6:$K$255,$A17))</f>
        <v/>
      </c>
      <c r="K17" s="14" t="str">
        <f aca="false">IF($A17="","",IF($J17&gt;0,"Covered","Gap"))</f>
        <v/>
      </c>
      <c r="L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 t="str">
        <f aca="false">IF($A18="","",COUNTIF(Requirements_Register!$K$6:$K$255,$A18))</f>
        <v/>
      </c>
      <c r="K18" s="14" t="str">
        <f aca="false">IF($A18="","",IF($J18&gt;0,"Covered","Gap"))</f>
        <v/>
      </c>
      <c r="L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 t="str">
        <f aca="false">IF($A19="","",COUNTIF(Requirements_Register!$K$6:$K$255,$A19))</f>
        <v/>
      </c>
      <c r="K19" s="14" t="str">
        <f aca="false">IF($A19="","",IF($J19&gt;0,"Covered","Gap"))</f>
        <v/>
      </c>
      <c r="L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 t="str">
        <f aca="false">IF($A20="","",COUNTIF(Requirements_Register!$K$6:$K$255,$A20))</f>
        <v/>
      </c>
      <c r="K20" s="14" t="str">
        <f aca="false">IF($A20="","",IF($J20&gt;0,"Covered","Gap"))</f>
        <v/>
      </c>
      <c r="L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 t="str">
        <f aca="false">IF($A21="","",COUNTIF(Requirements_Register!$K$6:$K$255,$A21))</f>
        <v/>
      </c>
      <c r="K21" s="14" t="str">
        <f aca="false">IF($A21="","",IF($J21&gt;0,"Covered","Gap"))</f>
        <v/>
      </c>
      <c r="L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 t="str">
        <f aca="false">IF($A22="","",COUNTIF(Requirements_Register!$K$6:$K$255,$A22))</f>
        <v/>
      </c>
      <c r="K22" s="14" t="str">
        <f aca="false">IF($A22="","",IF($J22&gt;0,"Covered","Gap"))</f>
        <v/>
      </c>
      <c r="L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 t="str">
        <f aca="false">IF($A23="","",COUNTIF(Requirements_Register!$K$6:$K$255,$A23))</f>
        <v/>
      </c>
      <c r="K23" s="14" t="str">
        <f aca="false">IF($A23="","",IF($J23&gt;0,"Covered","Gap"))</f>
        <v/>
      </c>
      <c r="L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 t="str">
        <f aca="false">IF($A24="","",COUNTIF(Requirements_Register!$K$6:$K$255,$A24))</f>
        <v/>
      </c>
      <c r="K24" s="14" t="str">
        <f aca="false">IF($A24="","",IF($J24&gt;0,"Covered","Gap"))</f>
        <v/>
      </c>
      <c r="L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 t="str">
        <f aca="false">IF($A25="","",COUNTIF(Requirements_Register!$K$6:$K$255,$A25))</f>
        <v/>
      </c>
      <c r="K25" s="14" t="str">
        <f aca="false">IF($A25="","",IF($J25&gt;0,"Covered","Gap"))</f>
        <v/>
      </c>
      <c r="L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 t="str">
        <f aca="false">IF($A26="","",COUNTIF(Requirements_Register!$K$6:$K$255,$A26))</f>
        <v/>
      </c>
      <c r="K26" s="14" t="str">
        <f aca="false">IF($A26="","",IF($J26&gt;0,"Covered","Gap"))</f>
        <v/>
      </c>
      <c r="L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 t="str">
        <f aca="false">IF($A27="","",COUNTIF(Requirements_Register!$K$6:$K$255,$A27))</f>
        <v/>
      </c>
      <c r="K27" s="14" t="str">
        <f aca="false">IF($A27="","",IF($J27&gt;0,"Covered","Gap"))</f>
        <v/>
      </c>
      <c r="L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 t="str">
        <f aca="false">IF($A28="","",COUNTIF(Requirements_Register!$K$6:$K$255,$A28))</f>
        <v/>
      </c>
      <c r="K28" s="14" t="str">
        <f aca="false">IF($A28="","",IF($J28&gt;0,"Covered","Gap"))</f>
        <v/>
      </c>
      <c r="L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 t="str">
        <f aca="false">IF($A29="","",COUNTIF(Requirements_Register!$K$6:$K$255,$A29))</f>
        <v/>
      </c>
      <c r="K29" s="14" t="str">
        <f aca="false">IF($A29="","",IF($J29&gt;0,"Covered","Gap"))</f>
        <v/>
      </c>
      <c r="L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 t="str">
        <f aca="false">IF($A30="","",COUNTIF(Requirements_Register!$K$6:$K$255,$A30))</f>
        <v/>
      </c>
      <c r="K30" s="14" t="str">
        <f aca="false">IF($A30="","",IF($J30&gt;0,"Covered","Gap"))</f>
        <v/>
      </c>
      <c r="L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 t="str">
        <f aca="false">IF($A31="","",COUNTIF(Requirements_Register!$K$6:$K$255,$A31))</f>
        <v/>
      </c>
      <c r="K31" s="14" t="str">
        <f aca="false">IF($A31="","",IF($J31&gt;0,"Covered","Gap"))</f>
        <v/>
      </c>
      <c r="L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 t="str">
        <f aca="false">IF($A32="","",COUNTIF(Requirements_Register!$K$6:$K$255,$A32))</f>
        <v/>
      </c>
      <c r="K32" s="14" t="str">
        <f aca="false">IF($A32="","",IF($J32&gt;0,"Covered","Gap"))</f>
        <v/>
      </c>
      <c r="L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 t="str">
        <f aca="false">IF($A33="","",COUNTIF(Requirements_Register!$K$6:$K$255,$A33))</f>
        <v/>
      </c>
      <c r="K33" s="14" t="str">
        <f aca="false">IF($A33="","",IF($J33&gt;0,"Covered","Gap"))</f>
        <v/>
      </c>
      <c r="L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 t="str">
        <f aca="false">IF($A34="","",COUNTIF(Requirements_Register!$K$6:$K$255,$A34))</f>
        <v/>
      </c>
      <c r="K34" s="14" t="str">
        <f aca="false">IF($A34="","",IF($J34&gt;0,"Covered","Gap"))</f>
        <v/>
      </c>
      <c r="L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 t="str">
        <f aca="false">IF($A35="","",COUNTIF(Requirements_Register!$K$6:$K$255,$A35))</f>
        <v/>
      </c>
      <c r="K35" s="14" t="str">
        <f aca="false">IF($A35="","",IF($J35&gt;0,"Covered","Gap"))</f>
        <v/>
      </c>
      <c r="L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 t="str">
        <f aca="false">IF($A36="","",COUNTIF(Requirements_Register!$K$6:$K$255,$A36))</f>
        <v/>
      </c>
      <c r="K36" s="14" t="str">
        <f aca="false">IF($A36="","",IF($J36&gt;0,"Covered","Gap"))</f>
        <v/>
      </c>
      <c r="L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 t="str">
        <f aca="false">IF($A37="","",COUNTIF(Requirements_Register!$K$6:$K$255,$A37))</f>
        <v/>
      </c>
      <c r="K37" s="14" t="str">
        <f aca="false">IF($A37="","",IF($J37&gt;0,"Covered","Gap"))</f>
        <v/>
      </c>
      <c r="L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 t="str">
        <f aca="false">IF($A38="","",COUNTIF(Requirements_Register!$K$6:$K$255,$A38))</f>
        <v/>
      </c>
      <c r="K38" s="14" t="str">
        <f aca="false">IF($A38="","",IF($J38&gt;0,"Covered","Gap"))</f>
        <v/>
      </c>
      <c r="L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 t="str">
        <f aca="false">IF($A39="","",COUNTIF(Requirements_Register!$K$6:$K$255,$A39))</f>
        <v/>
      </c>
      <c r="K39" s="14" t="str">
        <f aca="false">IF($A39="","",IF($J39&gt;0,"Covered","Gap"))</f>
        <v/>
      </c>
      <c r="L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 t="str">
        <f aca="false">IF($A40="","",COUNTIF(Requirements_Register!$K$6:$K$255,$A40))</f>
        <v/>
      </c>
      <c r="K40" s="14" t="str">
        <f aca="false">IF($A40="","",IF($J40&gt;0,"Covered","Gap"))</f>
        <v/>
      </c>
      <c r="L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 t="str">
        <f aca="false">IF($A41="","",COUNTIF(Requirements_Register!$K$6:$K$255,$A41))</f>
        <v/>
      </c>
      <c r="K41" s="14" t="str">
        <f aca="false">IF($A41="","",IF($J41&gt;0,"Covered","Gap"))</f>
        <v/>
      </c>
      <c r="L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 t="str">
        <f aca="false">IF($A42="","",COUNTIF(Requirements_Register!$K$6:$K$255,$A42))</f>
        <v/>
      </c>
      <c r="K42" s="14" t="str">
        <f aca="false">IF($A42="","",IF($J42&gt;0,"Covered","Gap"))</f>
        <v/>
      </c>
      <c r="L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 t="str">
        <f aca="false">IF($A43="","",COUNTIF(Requirements_Register!$K$6:$K$255,$A43))</f>
        <v/>
      </c>
      <c r="K43" s="14" t="str">
        <f aca="false">IF($A43="","",IF($J43&gt;0,"Covered","Gap"))</f>
        <v/>
      </c>
      <c r="L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 t="str">
        <f aca="false">IF($A44="","",COUNTIF(Requirements_Register!$K$6:$K$255,$A44))</f>
        <v/>
      </c>
      <c r="K44" s="14" t="str">
        <f aca="false">IF($A44="","",IF($J44&gt;0,"Covered","Gap"))</f>
        <v/>
      </c>
      <c r="L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 t="str">
        <f aca="false">IF($A45="","",COUNTIF(Requirements_Register!$K$6:$K$255,$A45))</f>
        <v/>
      </c>
      <c r="K45" s="14" t="str">
        <f aca="false">IF($A45="","",IF($J45&gt;0,"Covered","Gap"))</f>
        <v/>
      </c>
      <c r="L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 t="str">
        <f aca="false">IF($A46="","",COUNTIF(Requirements_Register!$K$6:$K$255,$A46))</f>
        <v/>
      </c>
      <c r="K46" s="14" t="str">
        <f aca="false">IF($A46="","",IF($J46&gt;0,"Covered","Gap"))</f>
        <v/>
      </c>
      <c r="L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 t="str">
        <f aca="false">IF($A47="","",COUNTIF(Requirements_Register!$K$6:$K$255,$A47))</f>
        <v/>
      </c>
      <c r="K47" s="14" t="str">
        <f aca="false">IF($A47="","",IF($J47&gt;0,"Covered","Gap"))</f>
        <v/>
      </c>
      <c r="L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 t="str">
        <f aca="false">IF($A48="","",COUNTIF(Requirements_Register!$K$6:$K$255,$A48))</f>
        <v/>
      </c>
      <c r="K48" s="14" t="str">
        <f aca="false">IF($A48="","",IF($J48&gt;0,"Covered","Gap"))</f>
        <v/>
      </c>
      <c r="L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 t="str">
        <f aca="false">IF($A49="","",COUNTIF(Requirements_Register!$K$6:$K$255,$A49))</f>
        <v/>
      </c>
      <c r="K49" s="14" t="str">
        <f aca="false">IF($A49="","",IF($J49&gt;0,"Covered","Gap"))</f>
        <v/>
      </c>
      <c r="L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 t="str">
        <f aca="false">IF($A50="","",COUNTIF(Requirements_Register!$K$6:$K$255,$A50))</f>
        <v/>
      </c>
      <c r="K50" s="14" t="str">
        <f aca="false">IF($A50="","",IF($J50&gt;0,"Covered","Gap"))</f>
        <v/>
      </c>
      <c r="L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 t="str">
        <f aca="false">IF($A51="","",COUNTIF(Requirements_Register!$K$6:$K$255,$A51))</f>
        <v/>
      </c>
      <c r="K51" s="14" t="str">
        <f aca="false">IF($A51="","",IF($J51&gt;0,"Covered","Gap"))</f>
        <v/>
      </c>
      <c r="L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 t="str">
        <f aca="false">IF($A52="","",COUNTIF(Requirements_Register!$K$6:$K$255,$A52))</f>
        <v/>
      </c>
      <c r="K52" s="14" t="str">
        <f aca="false">IF($A52="","",IF($J52&gt;0,"Covered","Gap"))</f>
        <v/>
      </c>
      <c r="L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 t="str">
        <f aca="false">IF($A53="","",COUNTIF(Requirements_Register!$K$6:$K$255,$A53))</f>
        <v/>
      </c>
      <c r="K53" s="14" t="str">
        <f aca="false">IF($A53="","",IF($J53&gt;0,"Covered","Gap"))</f>
        <v/>
      </c>
      <c r="L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 t="str">
        <f aca="false">IF($A54="","",COUNTIF(Requirements_Register!$K$6:$K$255,$A54))</f>
        <v/>
      </c>
      <c r="K54" s="14" t="str">
        <f aca="false">IF($A54="","",IF($J54&gt;0,"Covered","Gap"))</f>
        <v/>
      </c>
      <c r="L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 t="str">
        <f aca="false">IF($A55="","",COUNTIF(Requirements_Register!$K$6:$K$255,$A55))</f>
        <v/>
      </c>
      <c r="K55" s="14" t="str">
        <f aca="false">IF($A55="","",IF($J55&gt;0,"Covered","Gap"))</f>
        <v/>
      </c>
      <c r="L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 t="str">
        <f aca="false">IF($A56="","",COUNTIF(Requirements_Register!$K$6:$K$255,$A56))</f>
        <v/>
      </c>
      <c r="K56" s="14" t="str">
        <f aca="false">IF($A56="","",IF($J56&gt;0,"Covered","Gap"))</f>
        <v/>
      </c>
      <c r="L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 t="str">
        <f aca="false">IF($A57="","",COUNTIF(Requirements_Register!$K$6:$K$255,$A57))</f>
        <v/>
      </c>
      <c r="K57" s="14" t="str">
        <f aca="false">IF($A57="","",IF($J57&gt;0,"Covered","Gap"))</f>
        <v/>
      </c>
      <c r="L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 t="str">
        <f aca="false">IF($A58="","",COUNTIF(Requirements_Register!$K$6:$K$255,$A58))</f>
        <v/>
      </c>
      <c r="K58" s="14" t="str">
        <f aca="false">IF($A58="","",IF($J58&gt;0,"Covered","Gap"))</f>
        <v/>
      </c>
      <c r="L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 t="str">
        <f aca="false">IF($A59="","",COUNTIF(Requirements_Register!$K$6:$K$255,$A59))</f>
        <v/>
      </c>
      <c r="K59" s="14" t="str">
        <f aca="false">IF($A59="","",IF($J59&gt;0,"Covered","Gap"))</f>
        <v/>
      </c>
      <c r="L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 t="str">
        <f aca="false">IF($A60="","",COUNTIF(Requirements_Register!$K$6:$K$255,$A60))</f>
        <v/>
      </c>
      <c r="K60" s="14" t="str">
        <f aca="false">IF($A60="","",IF($J60&gt;0,"Covered","Gap"))</f>
        <v/>
      </c>
      <c r="L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 t="str">
        <f aca="false">IF($A61="","",COUNTIF(Requirements_Register!$K$6:$K$255,$A61))</f>
        <v/>
      </c>
      <c r="K61" s="14" t="str">
        <f aca="false">IF($A61="","",IF($J61&gt;0,"Covered","Gap"))</f>
        <v/>
      </c>
      <c r="L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 t="str">
        <f aca="false">IF($A62="","",COUNTIF(Requirements_Register!$K$6:$K$255,$A62))</f>
        <v/>
      </c>
      <c r="K62" s="14" t="str">
        <f aca="false">IF($A62="","",IF($J62&gt;0,"Covered","Gap"))</f>
        <v/>
      </c>
      <c r="L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 t="str">
        <f aca="false">IF($A63="","",COUNTIF(Requirements_Register!$K$6:$K$255,$A63))</f>
        <v/>
      </c>
      <c r="K63" s="14" t="str">
        <f aca="false">IF($A63="","",IF($J63&gt;0,"Covered","Gap"))</f>
        <v/>
      </c>
      <c r="L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 t="str">
        <f aca="false">IF($A64="","",COUNTIF(Requirements_Register!$K$6:$K$255,$A64))</f>
        <v/>
      </c>
      <c r="K64" s="14" t="str">
        <f aca="false">IF($A64="","",IF($J64&gt;0,"Covered","Gap"))</f>
        <v/>
      </c>
      <c r="L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 t="str">
        <f aca="false">IF($A65="","",COUNTIF(Requirements_Register!$K$6:$K$255,$A65))</f>
        <v/>
      </c>
      <c r="K65" s="14" t="str">
        <f aca="false">IF($A65="","",IF($J65&gt;0,"Covered","Gap"))</f>
        <v/>
      </c>
      <c r="L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 t="str">
        <f aca="false">IF($A66="","",COUNTIF(Requirements_Register!$K$6:$K$255,$A66))</f>
        <v/>
      </c>
      <c r="K66" s="14" t="str">
        <f aca="false">IF($A66="","",IF($J66&gt;0,"Covered","Gap"))</f>
        <v/>
      </c>
      <c r="L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 t="str">
        <f aca="false">IF($A67="","",COUNTIF(Requirements_Register!$K$6:$K$255,$A67))</f>
        <v/>
      </c>
      <c r="K67" s="14" t="str">
        <f aca="false">IF($A67="","",IF($J67&gt;0,"Covered","Gap"))</f>
        <v/>
      </c>
      <c r="L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 t="str">
        <f aca="false">IF($A68="","",COUNTIF(Requirements_Register!$K$6:$K$255,$A68))</f>
        <v/>
      </c>
      <c r="K68" s="14" t="str">
        <f aca="false">IF($A68="","",IF($J68&gt;0,"Covered","Gap"))</f>
        <v/>
      </c>
      <c r="L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 t="str">
        <f aca="false">IF($A69="","",COUNTIF(Requirements_Register!$K$6:$K$255,$A69))</f>
        <v/>
      </c>
      <c r="K69" s="14" t="str">
        <f aca="false">IF($A69="","",IF($J69&gt;0,"Covered","Gap"))</f>
        <v/>
      </c>
      <c r="L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 t="str">
        <f aca="false">IF($A70="","",COUNTIF(Requirements_Register!$K$6:$K$255,$A70))</f>
        <v/>
      </c>
      <c r="K70" s="14" t="str">
        <f aca="false">IF($A70="","",IF($J70&gt;0,"Covered","Gap"))</f>
        <v/>
      </c>
      <c r="L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 t="str">
        <f aca="false">IF($A71="","",COUNTIF(Requirements_Register!$K$6:$K$255,$A71))</f>
        <v/>
      </c>
      <c r="K71" s="14" t="str">
        <f aca="false">IF($A71="","",IF($J71&gt;0,"Covered","Gap"))</f>
        <v/>
      </c>
      <c r="L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 t="str">
        <f aca="false">IF($A72="","",COUNTIF(Requirements_Register!$K$6:$K$255,$A72))</f>
        <v/>
      </c>
      <c r="K72" s="14" t="str">
        <f aca="false">IF($A72="","",IF($J72&gt;0,"Covered","Gap"))</f>
        <v/>
      </c>
      <c r="L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 t="str">
        <f aca="false">IF($A73="","",COUNTIF(Requirements_Register!$K$6:$K$255,$A73))</f>
        <v/>
      </c>
      <c r="K73" s="14" t="str">
        <f aca="false">IF($A73="","",IF($J73&gt;0,"Covered","Gap"))</f>
        <v/>
      </c>
      <c r="L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 t="str">
        <f aca="false">IF($A74="","",COUNTIF(Requirements_Register!$K$6:$K$255,$A74))</f>
        <v/>
      </c>
      <c r="K74" s="14" t="str">
        <f aca="false">IF($A74="","",IF($J74&gt;0,"Covered","Gap"))</f>
        <v/>
      </c>
      <c r="L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 t="str">
        <f aca="false">IF($A75="","",COUNTIF(Requirements_Register!$K$6:$K$255,$A75))</f>
        <v/>
      </c>
      <c r="K75" s="14" t="str">
        <f aca="false">IF($A75="","",IF($J75&gt;0,"Covered","Gap"))</f>
        <v/>
      </c>
      <c r="L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 t="str">
        <f aca="false">IF($A76="","",COUNTIF(Requirements_Register!$K$6:$K$255,$A76))</f>
        <v/>
      </c>
      <c r="K76" s="14" t="str">
        <f aca="false">IF($A76="","",IF($J76&gt;0,"Covered","Gap"))</f>
        <v/>
      </c>
      <c r="L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 t="str">
        <f aca="false">IF($A77="","",COUNTIF(Requirements_Register!$K$6:$K$255,$A77))</f>
        <v/>
      </c>
      <c r="K77" s="14" t="str">
        <f aca="false">IF($A77="","",IF($J77&gt;0,"Covered","Gap"))</f>
        <v/>
      </c>
      <c r="L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 t="str">
        <f aca="false">IF($A78="","",COUNTIF(Requirements_Register!$K$6:$K$255,$A78))</f>
        <v/>
      </c>
      <c r="K78" s="14" t="str">
        <f aca="false">IF($A78="","",IF($J78&gt;0,"Covered","Gap"))</f>
        <v/>
      </c>
      <c r="L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 t="str">
        <f aca="false">IF($A79="","",COUNTIF(Requirements_Register!$K$6:$K$255,$A79))</f>
        <v/>
      </c>
      <c r="K79" s="14" t="str">
        <f aca="false">IF($A79="","",IF($J79&gt;0,"Covered","Gap"))</f>
        <v/>
      </c>
      <c r="L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 t="str">
        <f aca="false">IF($A80="","",COUNTIF(Requirements_Register!$K$6:$K$255,$A80))</f>
        <v/>
      </c>
      <c r="K80" s="14" t="str">
        <f aca="false">IF($A80="","",IF($J80&gt;0,"Covered","Gap"))</f>
        <v/>
      </c>
      <c r="L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 t="str">
        <f aca="false">IF($A81="","",COUNTIF(Requirements_Register!$K$6:$K$255,$A81))</f>
        <v/>
      </c>
      <c r="K81" s="14" t="str">
        <f aca="false">IF($A81="","",IF($J81&gt;0,"Covered","Gap"))</f>
        <v/>
      </c>
      <c r="L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 t="str">
        <f aca="false">IF($A82="","",COUNTIF(Requirements_Register!$K$6:$K$255,$A82))</f>
        <v/>
      </c>
      <c r="K82" s="14" t="str">
        <f aca="false">IF($A82="","",IF($J82&gt;0,"Covered","Gap"))</f>
        <v/>
      </c>
      <c r="L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 t="str">
        <f aca="false">IF($A83="","",COUNTIF(Requirements_Register!$K$6:$K$255,$A83))</f>
        <v/>
      </c>
      <c r="K83" s="14" t="str">
        <f aca="false">IF($A83="","",IF($J83&gt;0,"Covered","Gap"))</f>
        <v/>
      </c>
      <c r="L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 t="str">
        <f aca="false">IF($A84="","",COUNTIF(Requirements_Register!$K$6:$K$255,$A84))</f>
        <v/>
      </c>
      <c r="K84" s="14" t="str">
        <f aca="false">IF($A84="","",IF($J84&gt;0,"Covered","Gap"))</f>
        <v/>
      </c>
      <c r="L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 t="str">
        <f aca="false">IF($A85="","",COUNTIF(Requirements_Register!$K$6:$K$255,$A85))</f>
        <v/>
      </c>
      <c r="K85" s="14" t="str">
        <f aca="false">IF($A85="","",IF($J85&gt;0,"Covered","Gap"))</f>
        <v/>
      </c>
      <c r="L85" s="14"/>
    </row>
  </sheetData>
  <mergeCells count="2">
    <mergeCell ref="A1:L1"/>
    <mergeCell ref="A2:L2"/>
  </mergeCells>
  <dataValidations count="2">
    <dataValidation allowBlank="false" errorStyle="stop" operator="between" showDropDown="false" showErrorMessage="false" showInputMessage="false" sqref="H6:H85" type="list">
      <formula1>"Low,Medium,High"</formula1>
      <formula2>0</formula2>
    </dataValidation>
    <dataValidation allowBlank="false" errorStyle="stop" operator="between" showDropDown="false" showErrorMessage="false" showInputMessage="false" sqref="I6:I85" type="list">
      <formula1>"Draft,In Review,Approved,Baselined,Closed"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4"/>
    <col collapsed="false" customWidth="true" hidden="false" outlineLevel="0" max="4" min="3" style="0" width="22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8"/>
    <col collapsed="false" customWidth="true" hidden="false" outlineLevel="0" max="9" min="9" style="0" width="28"/>
    <col collapsed="false" customWidth="true" hidden="false" outlineLevel="0" max="10" min="10" style="0" width="40"/>
    <col collapsed="false" customWidth="true" hidden="false" outlineLevel="0" max="11" min="11" style="0" width="16"/>
    <col collapsed="false" customWidth="true" hidden="false" outlineLevel="0" max="12" min="12" style="0" width="36"/>
  </cols>
  <sheetData>
    <row r="1" customFormat="false" ht="30" hidden="false" customHeight="true" outlineLevel="0" collapsed="false">
      <c r="A1" s="17" t="s">
        <v>600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601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602</v>
      </c>
      <c r="B5" s="3" t="s">
        <v>603</v>
      </c>
      <c r="C5" s="3" t="s">
        <v>604</v>
      </c>
      <c r="D5" s="3" t="s">
        <v>121</v>
      </c>
      <c r="E5" s="3" t="s">
        <v>605</v>
      </c>
      <c r="F5" s="3" t="s">
        <v>606</v>
      </c>
      <c r="G5" s="3" t="s">
        <v>607</v>
      </c>
      <c r="H5" s="3" t="s">
        <v>608</v>
      </c>
      <c r="I5" s="3" t="s">
        <v>609</v>
      </c>
      <c r="J5" s="3" t="s">
        <v>610</v>
      </c>
      <c r="K5" s="3" t="s">
        <v>573</v>
      </c>
      <c r="L5" s="3" t="s">
        <v>155</v>
      </c>
    </row>
    <row r="6" customFormat="false" ht="15" hidden="false" customHeight="false" outlineLevel="0" collapsed="false">
      <c r="A6" s="14" t="s">
        <v>611</v>
      </c>
      <c r="B6" s="14" t="s">
        <v>173</v>
      </c>
      <c r="C6" s="14" t="s">
        <v>612</v>
      </c>
      <c r="D6" s="14" t="s">
        <v>173</v>
      </c>
      <c r="E6" s="14" t="s">
        <v>554</v>
      </c>
      <c r="F6" s="14" t="s">
        <v>554</v>
      </c>
      <c r="G6" s="14" t="s">
        <v>613</v>
      </c>
      <c r="H6" s="14" t="s">
        <v>614</v>
      </c>
      <c r="I6" s="14" t="s">
        <v>615</v>
      </c>
      <c r="J6" s="14" t="s">
        <v>616</v>
      </c>
      <c r="K6" s="14" t="n">
        <f aca="false">IF($B6="","",COUNTIF(Requirements_Register!$O$6:$O$255,$B6)+COUNTIF(Requirements_Register!$P$6:$P$255,$B6))</f>
        <v>7</v>
      </c>
      <c r="L6" s="14"/>
    </row>
    <row r="7" customFormat="false" ht="15" hidden="false" customHeight="false" outlineLevel="0" collapsed="false">
      <c r="A7" s="14" t="s">
        <v>617</v>
      </c>
      <c r="B7" s="14" t="s">
        <v>187</v>
      </c>
      <c r="C7" s="14" t="s">
        <v>165</v>
      </c>
      <c r="D7" s="14" t="s">
        <v>187</v>
      </c>
      <c r="E7" s="14" t="s">
        <v>554</v>
      </c>
      <c r="F7" s="14" t="s">
        <v>554</v>
      </c>
      <c r="G7" s="14" t="s">
        <v>613</v>
      </c>
      <c r="H7" s="14" t="s">
        <v>618</v>
      </c>
      <c r="I7" s="14" t="s">
        <v>619</v>
      </c>
      <c r="J7" s="14" t="s">
        <v>620</v>
      </c>
      <c r="K7" s="14" t="n">
        <f aca="false">IF($B7="","",COUNTIF(Requirements_Register!$O$6:$O$255,$B7)+COUNTIF(Requirements_Register!$P$6:$P$255,$B7))</f>
        <v>8</v>
      </c>
      <c r="L7" s="14"/>
    </row>
    <row r="8" customFormat="false" ht="15" hidden="false" customHeight="false" outlineLevel="0" collapsed="false">
      <c r="A8" s="14" t="s">
        <v>621</v>
      </c>
      <c r="B8" s="14" t="s">
        <v>170</v>
      </c>
      <c r="C8" s="14" t="s">
        <v>165</v>
      </c>
      <c r="D8" s="14" t="s">
        <v>170</v>
      </c>
      <c r="E8" s="14" t="s">
        <v>549</v>
      </c>
      <c r="F8" s="14" t="s">
        <v>554</v>
      </c>
      <c r="G8" s="14" t="s">
        <v>622</v>
      </c>
      <c r="H8" s="14" t="s">
        <v>623</v>
      </c>
      <c r="I8" s="14" t="s">
        <v>624</v>
      </c>
      <c r="J8" s="14" t="s">
        <v>625</v>
      </c>
      <c r="K8" s="14" t="n">
        <f aca="false">IF($B8="","",COUNTIF(Requirements_Register!$O$6:$O$255,$B8)+COUNTIF(Requirements_Register!$P$6:$P$255,$B8))</f>
        <v>0</v>
      </c>
      <c r="L8" s="14"/>
    </row>
    <row r="9" customFormat="false" ht="23.85" hidden="false" customHeight="false" outlineLevel="0" collapsed="false">
      <c r="A9" s="14" t="s">
        <v>626</v>
      </c>
      <c r="B9" s="14" t="s">
        <v>257</v>
      </c>
      <c r="C9" s="14" t="s">
        <v>304</v>
      </c>
      <c r="D9" s="14" t="s">
        <v>257</v>
      </c>
      <c r="E9" s="14" t="s">
        <v>554</v>
      </c>
      <c r="F9" s="14" t="s">
        <v>549</v>
      </c>
      <c r="G9" s="14" t="s">
        <v>613</v>
      </c>
      <c r="H9" s="14" t="s">
        <v>618</v>
      </c>
      <c r="I9" s="14" t="s">
        <v>627</v>
      </c>
      <c r="J9" s="14" t="s">
        <v>628</v>
      </c>
      <c r="K9" s="14" t="n">
        <f aca="false">IF($B9="","",COUNTIF(Requirements_Register!$O$6:$O$255,$B9)+COUNTIF(Requirements_Register!$P$6:$P$255,$B9))</f>
        <v>3</v>
      </c>
      <c r="L9" s="14"/>
    </row>
    <row r="10" customFormat="false" ht="15" hidden="false" customHeight="false" outlineLevel="0" collapsed="false">
      <c r="A10" s="14" t="s">
        <v>629</v>
      </c>
      <c r="B10" s="14" t="s">
        <v>212</v>
      </c>
      <c r="C10" s="14" t="s">
        <v>630</v>
      </c>
      <c r="D10" s="14" t="s">
        <v>212</v>
      </c>
      <c r="E10" s="14" t="s">
        <v>554</v>
      </c>
      <c r="F10" s="14" t="s">
        <v>554</v>
      </c>
      <c r="G10" s="14" t="s">
        <v>613</v>
      </c>
      <c r="H10" s="14" t="s">
        <v>618</v>
      </c>
      <c r="I10" s="14" t="s">
        <v>631</v>
      </c>
      <c r="J10" s="14" t="s">
        <v>632</v>
      </c>
      <c r="K10" s="14" t="n">
        <f aca="false">IF($B10="","",COUNTIF(Requirements_Register!$O$6:$O$255,$B10)+COUNTIF(Requirements_Register!$P$6:$P$255,$B10))</f>
        <v>4</v>
      </c>
      <c r="L10" s="14"/>
    </row>
    <row r="11" customFormat="false" ht="15" hidden="false" customHeight="false" outlineLevel="0" collapsed="false">
      <c r="A11" s="14" t="s">
        <v>633</v>
      </c>
      <c r="B11" s="14" t="s">
        <v>225</v>
      </c>
      <c r="C11" s="14" t="s">
        <v>217</v>
      </c>
      <c r="D11" s="14" t="s">
        <v>223</v>
      </c>
      <c r="E11" s="14" t="s">
        <v>554</v>
      </c>
      <c r="F11" s="14" t="s">
        <v>549</v>
      </c>
      <c r="G11" s="14" t="s">
        <v>622</v>
      </c>
      <c r="H11" s="14" t="s">
        <v>618</v>
      </c>
      <c r="I11" s="14" t="s">
        <v>634</v>
      </c>
      <c r="J11" s="14" t="s">
        <v>635</v>
      </c>
      <c r="K11" s="14" t="n">
        <f aca="false">IF($B11="","",COUNTIF(Requirements_Register!$O$6:$O$255,$B11)+COUNTIF(Requirements_Register!$P$6:$P$255,$B11))</f>
        <v>2</v>
      </c>
      <c r="L11" s="14"/>
    </row>
    <row r="12" customFormat="false" ht="15" hidden="false" customHeight="false" outlineLevel="0" collapsed="false">
      <c r="A12" s="14" t="s">
        <v>636</v>
      </c>
      <c r="B12" s="14" t="s">
        <v>249</v>
      </c>
      <c r="C12" s="14" t="s">
        <v>630</v>
      </c>
      <c r="D12" s="14" t="s">
        <v>249</v>
      </c>
      <c r="E12" s="14" t="s">
        <v>554</v>
      </c>
      <c r="F12" s="14" t="s">
        <v>549</v>
      </c>
      <c r="G12" s="14" t="s">
        <v>622</v>
      </c>
      <c r="H12" s="14" t="s">
        <v>618</v>
      </c>
      <c r="I12" s="14" t="s">
        <v>637</v>
      </c>
      <c r="J12" s="14" t="s">
        <v>638</v>
      </c>
      <c r="K12" s="14" t="n">
        <f aca="false">IF($B12="","",COUNTIF(Requirements_Register!$O$6:$O$255,$B12)+COUNTIF(Requirements_Register!$P$6:$P$255,$B12))</f>
        <v>1</v>
      </c>
      <c r="L12" s="14"/>
    </row>
    <row r="13" customFormat="false" ht="15" hidden="false" customHeight="false" outlineLevel="0" collapsed="false">
      <c r="A13" s="14" t="s">
        <v>639</v>
      </c>
      <c r="B13" s="14" t="s">
        <v>277</v>
      </c>
      <c r="C13" s="14" t="s">
        <v>272</v>
      </c>
      <c r="D13" s="14" t="s">
        <v>277</v>
      </c>
      <c r="E13" s="14" t="s">
        <v>554</v>
      </c>
      <c r="F13" s="14" t="s">
        <v>549</v>
      </c>
      <c r="G13" s="14" t="s">
        <v>613</v>
      </c>
      <c r="H13" s="14" t="s">
        <v>640</v>
      </c>
      <c r="I13" s="14" t="s">
        <v>641</v>
      </c>
      <c r="J13" s="14" t="s">
        <v>642</v>
      </c>
      <c r="K13" s="14" t="n">
        <f aca="false">IF($B13="","",COUNTIF(Requirements_Register!$O$6:$O$255,$B13)+COUNTIF(Requirements_Register!$P$6:$P$255,$B13))</f>
        <v>1</v>
      </c>
      <c r="L13" s="14"/>
    </row>
    <row r="14" customFormat="false" ht="15" hidden="false" customHeight="false" outlineLevel="0" collapsed="false">
      <c r="A14" s="14" t="s">
        <v>643</v>
      </c>
      <c r="B14" s="14" t="s">
        <v>210</v>
      </c>
      <c r="C14" s="14" t="s">
        <v>644</v>
      </c>
      <c r="D14" s="14" t="s">
        <v>210</v>
      </c>
      <c r="E14" s="14" t="s">
        <v>554</v>
      </c>
      <c r="F14" s="14" t="s">
        <v>549</v>
      </c>
      <c r="G14" s="14" t="s">
        <v>613</v>
      </c>
      <c r="H14" s="14" t="s">
        <v>640</v>
      </c>
      <c r="I14" s="14" t="s">
        <v>645</v>
      </c>
      <c r="J14" s="14" t="s">
        <v>646</v>
      </c>
      <c r="K14" s="14" t="n">
        <f aca="false">IF($B14="","",COUNTIF(Requirements_Register!$O$6:$O$255,$B14)+COUNTIF(Requirements_Register!$P$6:$P$255,$B14))</f>
        <v>2</v>
      </c>
      <c r="L14" s="14"/>
    </row>
    <row r="15" customFormat="false" ht="15" hidden="false" customHeight="false" outlineLevel="0" collapsed="false">
      <c r="A15" s="14" t="s">
        <v>647</v>
      </c>
      <c r="B15" s="14" t="s">
        <v>495</v>
      </c>
      <c r="C15" s="14" t="s">
        <v>648</v>
      </c>
      <c r="D15" s="14" t="s">
        <v>495</v>
      </c>
      <c r="E15" s="14" t="s">
        <v>549</v>
      </c>
      <c r="F15" s="14" t="s">
        <v>554</v>
      </c>
      <c r="G15" s="14" t="s">
        <v>613</v>
      </c>
      <c r="H15" s="14" t="s">
        <v>618</v>
      </c>
      <c r="I15" s="14" t="s">
        <v>649</v>
      </c>
      <c r="J15" s="14" t="s">
        <v>650</v>
      </c>
      <c r="K15" s="14" t="n">
        <f aca="false">IF($B15="","",COUNTIF(Requirements_Register!$O$6:$O$255,$B15)+COUNTIF(Requirements_Register!$P$6:$P$255,$B15))</f>
        <v>0</v>
      </c>
      <c r="L15" s="14"/>
    </row>
    <row r="16" customFormat="false" ht="15" hidden="false" customHeight="false" outlineLevel="0" collapsed="false">
      <c r="A16" s="14" t="s">
        <v>651</v>
      </c>
      <c r="B16" s="14" t="s">
        <v>286</v>
      </c>
      <c r="C16" s="14" t="s">
        <v>652</v>
      </c>
      <c r="D16" s="14" t="s">
        <v>286</v>
      </c>
      <c r="E16" s="14" t="s">
        <v>549</v>
      </c>
      <c r="F16" s="14" t="s">
        <v>549</v>
      </c>
      <c r="G16" s="14" t="s">
        <v>613</v>
      </c>
      <c r="H16" s="14" t="s">
        <v>640</v>
      </c>
      <c r="I16" s="14" t="s">
        <v>653</v>
      </c>
      <c r="J16" s="14" t="s">
        <v>654</v>
      </c>
      <c r="K16" s="14" t="n">
        <f aca="false">IF($B16="","",COUNTIF(Requirements_Register!$O$6:$O$255,$B16)+COUNTIF(Requirements_Register!$P$6:$P$255,$B16))</f>
        <v>1</v>
      </c>
      <c r="L16" s="14"/>
    </row>
    <row r="17" customFormat="false" ht="23.85" hidden="false" customHeight="false" outlineLevel="0" collapsed="false">
      <c r="A17" s="14" t="s">
        <v>655</v>
      </c>
      <c r="B17" s="14" t="s">
        <v>236</v>
      </c>
      <c r="C17" s="14" t="s">
        <v>630</v>
      </c>
      <c r="D17" s="14" t="s">
        <v>236</v>
      </c>
      <c r="E17" s="14" t="s">
        <v>554</v>
      </c>
      <c r="F17" s="14" t="s">
        <v>554</v>
      </c>
      <c r="G17" s="14" t="s">
        <v>613</v>
      </c>
      <c r="H17" s="14" t="s">
        <v>618</v>
      </c>
      <c r="I17" s="14" t="s">
        <v>656</v>
      </c>
      <c r="J17" s="14" t="s">
        <v>657</v>
      </c>
      <c r="K17" s="14" t="n">
        <f aca="false">IF($B17="","",COUNTIF(Requirements_Register!$O$6:$O$255,$B17)+COUNTIF(Requirements_Register!$P$6:$P$255,$B17))</f>
        <v>3</v>
      </c>
      <c r="L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 t="str">
        <f aca="false">IF($B18="","",COUNTIF(Requirements_Register!$O$6:$O$255,$B18)+COUNTIF(Requirements_Register!$P$6:$P$255,$B18))</f>
        <v/>
      </c>
      <c r="L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 t="str">
        <f aca="false">IF($B19="","",COUNTIF(Requirements_Register!$O$6:$O$255,$B19)+COUNTIF(Requirements_Register!$P$6:$P$255,$B19))</f>
        <v/>
      </c>
      <c r="L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 t="str">
        <f aca="false">IF($B20="","",COUNTIF(Requirements_Register!$O$6:$O$255,$B20)+COUNTIF(Requirements_Register!$P$6:$P$255,$B20))</f>
        <v/>
      </c>
      <c r="L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 t="str">
        <f aca="false">IF($B21="","",COUNTIF(Requirements_Register!$O$6:$O$255,$B21)+COUNTIF(Requirements_Register!$P$6:$P$255,$B21))</f>
        <v/>
      </c>
      <c r="L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 t="str">
        <f aca="false">IF($B22="","",COUNTIF(Requirements_Register!$O$6:$O$255,$B22)+COUNTIF(Requirements_Register!$P$6:$P$255,$B22))</f>
        <v/>
      </c>
      <c r="L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 t="str">
        <f aca="false">IF($B23="","",COUNTIF(Requirements_Register!$O$6:$O$255,$B23)+COUNTIF(Requirements_Register!$P$6:$P$255,$B23))</f>
        <v/>
      </c>
      <c r="L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 t="str">
        <f aca="false">IF($B24="","",COUNTIF(Requirements_Register!$O$6:$O$255,$B24)+COUNTIF(Requirements_Register!$P$6:$P$255,$B24))</f>
        <v/>
      </c>
      <c r="L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 t="str">
        <f aca="false">IF($B25="","",COUNTIF(Requirements_Register!$O$6:$O$255,$B25)+COUNTIF(Requirements_Register!$P$6:$P$255,$B25))</f>
        <v/>
      </c>
      <c r="L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 t="str">
        <f aca="false">IF($B26="","",COUNTIF(Requirements_Register!$O$6:$O$255,$B26)+COUNTIF(Requirements_Register!$P$6:$P$255,$B26))</f>
        <v/>
      </c>
      <c r="L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 t="str">
        <f aca="false">IF($B27="","",COUNTIF(Requirements_Register!$O$6:$O$255,$B27)+COUNTIF(Requirements_Register!$P$6:$P$255,$B27))</f>
        <v/>
      </c>
      <c r="L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 t="str">
        <f aca="false">IF($B28="","",COUNTIF(Requirements_Register!$O$6:$O$255,$B28)+COUNTIF(Requirements_Register!$P$6:$P$255,$B28))</f>
        <v/>
      </c>
      <c r="L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 t="str">
        <f aca="false">IF($B29="","",COUNTIF(Requirements_Register!$O$6:$O$255,$B29)+COUNTIF(Requirements_Register!$P$6:$P$255,$B29))</f>
        <v/>
      </c>
      <c r="L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 t="str">
        <f aca="false">IF($B30="","",COUNTIF(Requirements_Register!$O$6:$O$255,$B30)+COUNTIF(Requirements_Register!$P$6:$P$255,$B30))</f>
        <v/>
      </c>
      <c r="L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 t="str">
        <f aca="false">IF($B31="","",COUNTIF(Requirements_Register!$O$6:$O$255,$B31)+COUNTIF(Requirements_Register!$P$6:$P$255,$B31))</f>
        <v/>
      </c>
      <c r="L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 t="str">
        <f aca="false">IF($B32="","",COUNTIF(Requirements_Register!$O$6:$O$255,$B32)+COUNTIF(Requirements_Register!$P$6:$P$255,$B32))</f>
        <v/>
      </c>
      <c r="L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 t="str">
        <f aca="false">IF($B33="","",COUNTIF(Requirements_Register!$O$6:$O$255,$B33)+COUNTIF(Requirements_Register!$P$6:$P$255,$B33))</f>
        <v/>
      </c>
      <c r="L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 t="str">
        <f aca="false">IF($B34="","",COUNTIF(Requirements_Register!$O$6:$O$255,$B34)+COUNTIF(Requirements_Register!$P$6:$P$255,$B34))</f>
        <v/>
      </c>
      <c r="L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 t="str">
        <f aca="false">IF($B35="","",COUNTIF(Requirements_Register!$O$6:$O$255,$B35)+COUNTIF(Requirements_Register!$P$6:$P$255,$B35))</f>
        <v/>
      </c>
      <c r="L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 t="str">
        <f aca="false">IF($B36="","",COUNTIF(Requirements_Register!$O$6:$O$255,$B36)+COUNTIF(Requirements_Register!$P$6:$P$255,$B36))</f>
        <v/>
      </c>
      <c r="L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 t="str">
        <f aca="false">IF($B37="","",COUNTIF(Requirements_Register!$O$6:$O$255,$B37)+COUNTIF(Requirements_Register!$P$6:$P$255,$B37))</f>
        <v/>
      </c>
      <c r="L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 t="str">
        <f aca="false">IF($B38="","",COUNTIF(Requirements_Register!$O$6:$O$255,$B38)+COUNTIF(Requirements_Register!$P$6:$P$255,$B38))</f>
        <v/>
      </c>
      <c r="L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 t="str">
        <f aca="false">IF($B39="","",COUNTIF(Requirements_Register!$O$6:$O$255,$B39)+COUNTIF(Requirements_Register!$P$6:$P$255,$B39))</f>
        <v/>
      </c>
      <c r="L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 t="str">
        <f aca="false">IF($B40="","",COUNTIF(Requirements_Register!$O$6:$O$255,$B40)+COUNTIF(Requirements_Register!$P$6:$P$255,$B40))</f>
        <v/>
      </c>
      <c r="L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 t="str">
        <f aca="false">IF($B41="","",COUNTIF(Requirements_Register!$O$6:$O$255,$B41)+COUNTIF(Requirements_Register!$P$6:$P$255,$B41))</f>
        <v/>
      </c>
      <c r="L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 t="str">
        <f aca="false">IF($B42="","",COUNTIF(Requirements_Register!$O$6:$O$255,$B42)+COUNTIF(Requirements_Register!$P$6:$P$255,$B42))</f>
        <v/>
      </c>
      <c r="L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 t="str">
        <f aca="false">IF($B43="","",COUNTIF(Requirements_Register!$O$6:$O$255,$B43)+COUNTIF(Requirements_Register!$P$6:$P$255,$B43))</f>
        <v/>
      </c>
      <c r="L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 t="str">
        <f aca="false">IF($B44="","",COUNTIF(Requirements_Register!$O$6:$O$255,$B44)+COUNTIF(Requirements_Register!$P$6:$P$255,$B44))</f>
        <v/>
      </c>
      <c r="L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 t="str">
        <f aca="false">IF($B45="","",COUNTIF(Requirements_Register!$O$6:$O$255,$B45)+COUNTIF(Requirements_Register!$P$6:$P$255,$B45))</f>
        <v/>
      </c>
      <c r="L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 t="str">
        <f aca="false">IF($B46="","",COUNTIF(Requirements_Register!$O$6:$O$255,$B46)+COUNTIF(Requirements_Register!$P$6:$P$255,$B46))</f>
        <v/>
      </c>
      <c r="L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 t="str">
        <f aca="false">IF($B47="","",COUNTIF(Requirements_Register!$O$6:$O$255,$B47)+COUNTIF(Requirements_Register!$P$6:$P$255,$B47))</f>
        <v/>
      </c>
      <c r="L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 t="str">
        <f aca="false">IF($B48="","",COUNTIF(Requirements_Register!$O$6:$O$255,$B48)+COUNTIF(Requirements_Register!$P$6:$P$255,$B48))</f>
        <v/>
      </c>
      <c r="L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 t="str">
        <f aca="false">IF($B49="","",COUNTIF(Requirements_Register!$O$6:$O$255,$B49)+COUNTIF(Requirements_Register!$P$6:$P$255,$B49))</f>
        <v/>
      </c>
      <c r="L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 t="str">
        <f aca="false">IF($B50="","",COUNTIF(Requirements_Register!$O$6:$O$255,$B50)+COUNTIF(Requirements_Register!$P$6:$P$255,$B50))</f>
        <v/>
      </c>
      <c r="L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 t="str">
        <f aca="false">IF($B51="","",COUNTIF(Requirements_Register!$O$6:$O$255,$B51)+COUNTIF(Requirements_Register!$P$6:$P$255,$B51))</f>
        <v/>
      </c>
      <c r="L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 t="str">
        <f aca="false">IF($B52="","",COUNTIF(Requirements_Register!$O$6:$O$255,$B52)+COUNTIF(Requirements_Register!$P$6:$P$255,$B52))</f>
        <v/>
      </c>
      <c r="L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 t="str">
        <f aca="false">IF($B53="","",COUNTIF(Requirements_Register!$O$6:$O$255,$B53)+COUNTIF(Requirements_Register!$P$6:$P$255,$B53))</f>
        <v/>
      </c>
      <c r="L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 t="str">
        <f aca="false">IF($B54="","",COUNTIF(Requirements_Register!$O$6:$O$255,$B54)+COUNTIF(Requirements_Register!$P$6:$P$255,$B54))</f>
        <v/>
      </c>
      <c r="L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 t="str">
        <f aca="false">IF($B55="","",COUNTIF(Requirements_Register!$O$6:$O$255,$B55)+COUNTIF(Requirements_Register!$P$6:$P$255,$B55))</f>
        <v/>
      </c>
      <c r="L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 t="str">
        <f aca="false">IF($B56="","",COUNTIF(Requirements_Register!$O$6:$O$255,$B56)+COUNTIF(Requirements_Register!$P$6:$P$255,$B56))</f>
        <v/>
      </c>
      <c r="L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 t="str">
        <f aca="false">IF($B57="","",COUNTIF(Requirements_Register!$O$6:$O$255,$B57)+COUNTIF(Requirements_Register!$P$6:$P$255,$B57))</f>
        <v/>
      </c>
      <c r="L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 t="str">
        <f aca="false">IF($B58="","",COUNTIF(Requirements_Register!$O$6:$O$255,$B58)+COUNTIF(Requirements_Register!$P$6:$P$255,$B58))</f>
        <v/>
      </c>
      <c r="L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 t="str">
        <f aca="false">IF($B59="","",COUNTIF(Requirements_Register!$O$6:$O$255,$B59)+COUNTIF(Requirements_Register!$P$6:$P$255,$B59))</f>
        <v/>
      </c>
      <c r="L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 t="str">
        <f aca="false">IF($B60="","",COUNTIF(Requirements_Register!$O$6:$O$255,$B60)+COUNTIF(Requirements_Register!$P$6:$P$255,$B60))</f>
        <v/>
      </c>
      <c r="L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 t="str">
        <f aca="false">IF($B61="","",COUNTIF(Requirements_Register!$O$6:$O$255,$B61)+COUNTIF(Requirements_Register!$P$6:$P$255,$B61))</f>
        <v/>
      </c>
      <c r="L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 t="str">
        <f aca="false">IF($B62="","",COUNTIF(Requirements_Register!$O$6:$O$255,$B62)+COUNTIF(Requirements_Register!$P$6:$P$255,$B62))</f>
        <v/>
      </c>
      <c r="L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 t="str">
        <f aca="false">IF($B63="","",COUNTIF(Requirements_Register!$O$6:$O$255,$B63)+COUNTIF(Requirements_Register!$P$6:$P$255,$B63))</f>
        <v/>
      </c>
      <c r="L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 t="str">
        <f aca="false">IF($B64="","",COUNTIF(Requirements_Register!$O$6:$O$255,$B64)+COUNTIF(Requirements_Register!$P$6:$P$255,$B64))</f>
        <v/>
      </c>
      <c r="L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 t="str">
        <f aca="false">IF($B65="","",COUNTIF(Requirements_Register!$O$6:$O$255,$B65)+COUNTIF(Requirements_Register!$P$6:$P$255,$B65))</f>
        <v/>
      </c>
      <c r="L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 t="str">
        <f aca="false">IF($B66="","",COUNTIF(Requirements_Register!$O$6:$O$255,$B66)+COUNTIF(Requirements_Register!$P$6:$P$255,$B66))</f>
        <v/>
      </c>
      <c r="L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 t="str">
        <f aca="false">IF($B67="","",COUNTIF(Requirements_Register!$O$6:$O$255,$B67)+COUNTIF(Requirements_Register!$P$6:$P$255,$B67))</f>
        <v/>
      </c>
      <c r="L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 t="str">
        <f aca="false">IF($B68="","",COUNTIF(Requirements_Register!$O$6:$O$255,$B68)+COUNTIF(Requirements_Register!$P$6:$P$255,$B68))</f>
        <v/>
      </c>
      <c r="L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 t="str">
        <f aca="false">IF($B69="","",COUNTIF(Requirements_Register!$O$6:$O$255,$B69)+COUNTIF(Requirements_Register!$P$6:$P$255,$B69))</f>
        <v/>
      </c>
      <c r="L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 t="str">
        <f aca="false">IF($B70="","",COUNTIF(Requirements_Register!$O$6:$O$255,$B70)+COUNTIF(Requirements_Register!$P$6:$P$255,$B70))</f>
        <v/>
      </c>
      <c r="L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 t="str">
        <f aca="false">IF($B71="","",COUNTIF(Requirements_Register!$O$6:$O$255,$B71)+COUNTIF(Requirements_Register!$P$6:$P$255,$B71))</f>
        <v/>
      </c>
      <c r="L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 t="str">
        <f aca="false">IF($B72="","",COUNTIF(Requirements_Register!$O$6:$O$255,$B72)+COUNTIF(Requirements_Register!$P$6:$P$255,$B72))</f>
        <v/>
      </c>
      <c r="L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 t="str">
        <f aca="false">IF($B73="","",COUNTIF(Requirements_Register!$O$6:$O$255,$B73)+COUNTIF(Requirements_Register!$P$6:$P$255,$B73))</f>
        <v/>
      </c>
      <c r="L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 t="str">
        <f aca="false">IF($B74="","",COUNTIF(Requirements_Register!$O$6:$O$255,$B74)+COUNTIF(Requirements_Register!$P$6:$P$255,$B74))</f>
        <v/>
      </c>
      <c r="L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 t="str">
        <f aca="false">IF($B75="","",COUNTIF(Requirements_Register!$O$6:$O$255,$B75)+COUNTIF(Requirements_Register!$P$6:$P$255,$B75))</f>
        <v/>
      </c>
      <c r="L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 t="str">
        <f aca="false">IF($B76="","",COUNTIF(Requirements_Register!$O$6:$O$255,$B76)+COUNTIF(Requirements_Register!$P$6:$P$255,$B76))</f>
        <v/>
      </c>
      <c r="L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 t="str">
        <f aca="false">IF($B77="","",COUNTIF(Requirements_Register!$O$6:$O$255,$B77)+COUNTIF(Requirements_Register!$P$6:$P$255,$B77))</f>
        <v/>
      </c>
      <c r="L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 t="str">
        <f aca="false">IF($B78="","",COUNTIF(Requirements_Register!$O$6:$O$255,$B78)+COUNTIF(Requirements_Register!$P$6:$P$255,$B78))</f>
        <v/>
      </c>
      <c r="L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 t="str">
        <f aca="false">IF($B79="","",COUNTIF(Requirements_Register!$O$6:$O$255,$B79)+COUNTIF(Requirements_Register!$P$6:$P$255,$B79))</f>
        <v/>
      </c>
      <c r="L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 t="str">
        <f aca="false">IF($B80="","",COUNTIF(Requirements_Register!$O$6:$O$255,$B80)+COUNTIF(Requirements_Register!$P$6:$P$255,$B80))</f>
        <v/>
      </c>
      <c r="L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 t="str">
        <f aca="false">IF($B81="","",COUNTIF(Requirements_Register!$O$6:$O$255,$B81)+COUNTIF(Requirements_Register!$P$6:$P$255,$B81))</f>
        <v/>
      </c>
      <c r="L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 t="str">
        <f aca="false">IF($B82="","",COUNTIF(Requirements_Register!$O$6:$O$255,$B82)+COUNTIF(Requirements_Register!$P$6:$P$255,$B82))</f>
        <v/>
      </c>
      <c r="L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 t="str">
        <f aca="false">IF($B83="","",COUNTIF(Requirements_Register!$O$6:$O$255,$B83)+COUNTIF(Requirements_Register!$P$6:$P$255,$B83))</f>
        <v/>
      </c>
      <c r="L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 t="str">
        <f aca="false">IF($B84="","",COUNTIF(Requirements_Register!$O$6:$O$255,$B84)+COUNTIF(Requirements_Register!$P$6:$P$255,$B84))</f>
        <v/>
      </c>
      <c r="L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 t="str">
        <f aca="false">IF($B85="","",COUNTIF(Requirements_Register!$O$6:$O$255,$B85)+COUNTIF(Requirements_Register!$P$6:$P$255,$B85))</f>
        <v/>
      </c>
      <c r="L85" s="14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 t="str">
        <f aca="false">IF($B86="","",COUNTIF(Requirements_Register!$O$6:$O$255,$B86)+COUNTIF(Requirements_Register!$P$6:$P$255,$B86))</f>
        <v/>
      </c>
      <c r="L86" s="14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 t="str">
        <f aca="false">IF($B87="","",COUNTIF(Requirements_Register!$O$6:$O$255,$B87)+COUNTIF(Requirements_Register!$P$6:$P$255,$B87))</f>
        <v/>
      </c>
      <c r="L87" s="14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 t="str">
        <f aca="false">IF($B88="","",COUNTIF(Requirements_Register!$O$6:$O$255,$B88)+COUNTIF(Requirements_Register!$P$6:$P$255,$B88))</f>
        <v/>
      </c>
      <c r="L88" s="14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 t="str">
        <f aca="false">IF($B89="","",COUNTIF(Requirements_Register!$O$6:$O$255,$B89)+COUNTIF(Requirements_Register!$P$6:$P$255,$B89))</f>
        <v/>
      </c>
      <c r="L89" s="14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 t="str">
        <f aca="false">IF($B90="","",COUNTIF(Requirements_Register!$O$6:$O$255,$B90)+COUNTIF(Requirements_Register!$P$6:$P$255,$B90))</f>
        <v/>
      </c>
      <c r="L90" s="14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 t="str">
        <f aca="false">IF($B91="","",COUNTIF(Requirements_Register!$O$6:$O$255,$B91)+COUNTIF(Requirements_Register!$P$6:$P$255,$B91))</f>
        <v/>
      </c>
      <c r="L91" s="14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 t="str">
        <f aca="false">IF($B92="","",COUNTIF(Requirements_Register!$O$6:$O$255,$B92)+COUNTIF(Requirements_Register!$P$6:$P$255,$B92))</f>
        <v/>
      </c>
      <c r="L92" s="14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 t="str">
        <f aca="false">IF($B93="","",COUNTIF(Requirements_Register!$O$6:$O$255,$B93)+COUNTIF(Requirements_Register!$P$6:$P$255,$B93))</f>
        <v/>
      </c>
      <c r="L93" s="14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 t="str">
        <f aca="false">IF($B94="","",COUNTIF(Requirements_Register!$O$6:$O$255,$B94)+COUNTIF(Requirements_Register!$P$6:$P$255,$B94))</f>
        <v/>
      </c>
      <c r="L94" s="14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 t="str">
        <f aca="false">IF($B95="","",COUNTIF(Requirements_Register!$O$6:$O$255,$B95)+COUNTIF(Requirements_Register!$P$6:$P$255,$B95))</f>
        <v/>
      </c>
      <c r="L95" s="14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 t="str">
        <f aca="false">IF($B96="","",COUNTIF(Requirements_Register!$O$6:$O$255,$B96)+COUNTIF(Requirements_Register!$P$6:$P$255,$B96))</f>
        <v/>
      </c>
      <c r="L96" s="14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 t="str">
        <f aca="false">IF($B97="","",COUNTIF(Requirements_Register!$O$6:$O$255,$B97)+COUNTIF(Requirements_Register!$P$6:$P$255,$B97))</f>
        <v/>
      </c>
      <c r="L97" s="14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 t="str">
        <f aca="false">IF($B98="","",COUNTIF(Requirements_Register!$O$6:$O$255,$B98)+COUNTIF(Requirements_Register!$P$6:$P$255,$B98))</f>
        <v/>
      </c>
      <c r="L98" s="14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 t="str">
        <f aca="false">IF($B99="","",COUNTIF(Requirements_Register!$O$6:$O$255,$B99)+COUNTIF(Requirements_Register!$P$6:$P$255,$B99))</f>
        <v/>
      </c>
      <c r="L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 t="str">
        <f aca="false">IF($B100="","",COUNTIF(Requirements_Register!$O$6:$O$255,$B100)+COUNTIF(Requirements_Register!$P$6:$P$255,$B100))</f>
        <v/>
      </c>
      <c r="L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 t="str">
        <f aca="false">IF($B101="","",COUNTIF(Requirements_Register!$O$6:$O$255,$B101)+COUNTIF(Requirements_Register!$P$6:$P$255,$B101))</f>
        <v/>
      </c>
      <c r="L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 t="str">
        <f aca="false">IF($B102="","",COUNTIF(Requirements_Register!$O$6:$O$255,$B102)+COUNTIF(Requirements_Register!$P$6:$P$255,$B102))</f>
        <v/>
      </c>
      <c r="L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 t="str">
        <f aca="false">IF($B103="","",COUNTIF(Requirements_Register!$O$6:$O$255,$B103)+COUNTIF(Requirements_Register!$P$6:$P$255,$B103))</f>
        <v/>
      </c>
      <c r="L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 t="str">
        <f aca="false">IF($B104="","",COUNTIF(Requirements_Register!$O$6:$O$255,$B104)+COUNTIF(Requirements_Register!$P$6:$P$255,$B104))</f>
        <v/>
      </c>
      <c r="L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 t="str">
        <f aca="false">IF($B105="","",COUNTIF(Requirements_Register!$O$6:$O$255,$B105)+COUNTIF(Requirements_Register!$P$6:$P$255,$B105))</f>
        <v/>
      </c>
      <c r="L105" s="14"/>
    </row>
  </sheetData>
  <mergeCells count="2">
    <mergeCell ref="A1:L1"/>
    <mergeCell ref="A2:L2"/>
  </mergeCells>
  <dataValidations count="4">
    <dataValidation allowBlank="false" errorStyle="stop" operator="between" showDropDown="false" showErrorMessage="false" showInputMessage="false" sqref="E6:E105" type="list">
      <formula1>Config!$AF$6:$AF$8</formula1>
      <formula2>0</formula2>
    </dataValidation>
    <dataValidation allowBlank="false" errorStyle="stop" operator="between" showDropDown="false" showErrorMessage="false" showInputMessage="false" sqref="F6:F105" type="list">
      <formula1>Config!$AG$6:$AG$8</formula1>
      <formula2>0</formula2>
    </dataValidation>
    <dataValidation allowBlank="false" errorStyle="stop" operator="between" showDropDown="false" showErrorMessage="false" showInputMessage="false" sqref="G6:G105" type="list">
      <formula1>Config!$AH$6:$AH$9</formula1>
      <formula2>0</formula2>
    </dataValidation>
    <dataValidation allowBlank="false" errorStyle="stop" operator="between" showDropDown="false" showErrorMessage="false" showInputMessage="false" sqref="H6:H105" type="list">
      <formula1>Config!$AE$6:$AE$10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0"/>
    <col collapsed="false" customWidth="true" hidden="false" outlineLevel="0" max="3" min="3" style="0" width="32"/>
    <col collapsed="false" customWidth="true" hidden="false" outlineLevel="0" max="4" min="4" style="0" width="12"/>
    <col collapsed="false" customWidth="true" hidden="false" outlineLevel="0" max="5" min="5" style="0" width="22"/>
    <col collapsed="false" customWidth="true" hidden="false" outlineLevel="0" max="6" min="6" style="0" width="12"/>
    <col collapsed="false" customWidth="true" hidden="false" outlineLevel="0" max="7" min="7" style="0" width="60"/>
    <col collapsed="false" customWidth="true" hidden="false" outlineLevel="0" max="8" min="8" style="0" width="36"/>
    <col collapsed="false" customWidth="true" hidden="false" outlineLevel="0" max="10" min="9" style="0" width="16"/>
    <col collapsed="false" customWidth="true" hidden="false" outlineLevel="0" max="11" min="11" style="0" width="36"/>
  </cols>
  <sheetData>
    <row r="1" customFormat="false" ht="30" hidden="false" customHeight="true" outlineLevel="0" collapsed="false">
      <c r="A1" s="17" t="s">
        <v>658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659</v>
      </c>
      <c r="B2" s="2"/>
      <c r="C2" s="2"/>
      <c r="D2" s="2"/>
      <c r="E2" s="2"/>
      <c r="F2" s="2"/>
      <c r="G2" s="2"/>
      <c r="H2" s="2"/>
      <c r="I2" s="2"/>
      <c r="J2" s="2"/>
      <c r="K2" s="2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122</v>
      </c>
      <c r="B5" s="3" t="s">
        <v>660</v>
      </c>
      <c r="C5" s="3" t="s">
        <v>661</v>
      </c>
      <c r="D5" s="3" t="s">
        <v>662</v>
      </c>
      <c r="E5" s="3" t="s">
        <v>123</v>
      </c>
      <c r="F5" s="3" t="s">
        <v>663</v>
      </c>
      <c r="G5" s="3" t="s">
        <v>664</v>
      </c>
      <c r="H5" s="3" t="s">
        <v>665</v>
      </c>
      <c r="I5" s="3" t="s">
        <v>573</v>
      </c>
      <c r="J5" s="3" t="s">
        <v>666</v>
      </c>
      <c r="K5" s="3" t="s">
        <v>155</v>
      </c>
    </row>
    <row r="6" customFormat="false" ht="23.85" hidden="false" customHeight="false" outlineLevel="0" collapsed="false">
      <c r="A6" s="14" t="s">
        <v>171</v>
      </c>
      <c r="B6" s="14" t="s">
        <v>667</v>
      </c>
      <c r="C6" s="14" t="s">
        <v>668</v>
      </c>
      <c r="D6" s="21" t="n">
        <v>46120</v>
      </c>
      <c r="E6" s="14" t="s">
        <v>172</v>
      </c>
      <c r="F6" s="14" t="s">
        <v>554</v>
      </c>
      <c r="G6" s="14" t="s">
        <v>669</v>
      </c>
      <c r="H6" s="14" t="s">
        <v>670</v>
      </c>
      <c r="I6" s="14" t="n">
        <f aca="false">IF($A6="","",COUNTIF(Requirements_Register!$N$6:$N$255,$A6))</f>
        <v>1</v>
      </c>
      <c r="J6" s="14" t="str">
        <f aca="false">IF($A6="","",IF($I6&gt;0,"Used","Unused"))</f>
        <v>Used</v>
      </c>
      <c r="K6" s="14"/>
    </row>
    <row r="7" customFormat="false" ht="15" hidden="false" customHeight="false" outlineLevel="0" collapsed="false">
      <c r="A7" s="14" t="s">
        <v>185</v>
      </c>
      <c r="B7" s="14" t="s">
        <v>671</v>
      </c>
      <c r="C7" s="14" t="s">
        <v>672</v>
      </c>
      <c r="D7" s="21" t="n">
        <v>46124</v>
      </c>
      <c r="E7" s="14" t="s">
        <v>186</v>
      </c>
      <c r="F7" s="14" t="s">
        <v>554</v>
      </c>
      <c r="G7" s="14" t="s">
        <v>673</v>
      </c>
      <c r="H7" s="14" t="s">
        <v>674</v>
      </c>
      <c r="I7" s="14" t="n">
        <f aca="false">IF($A7="","",COUNTIF(Requirements_Register!$N$6:$N$255,$A7))</f>
        <v>2</v>
      </c>
      <c r="J7" s="14" t="str">
        <f aca="false">IF($A7="","",IF($I7&gt;0,"Used","Unused"))</f>
        <v>Used</v>
      </c>
      <c r="K7" s="14"/>
    </row>
    <row r="8" customFormat="false" ht="23.85" hidden="false" customHeight="false" outlineLevel="0" collapsed="false">
      <c r="A8" s="14" t="s">
        <v>200</v>
      </c>
      <c r="B8" s="14" t="s">
        <v>675</v>
      </c>
      <c r="C8" s="14" t="s">
        <v>676</v>
      </c>
      <c r="D8" s="21" t="n">
        <v>46130</v>
      </c>
      <c r="E8" s="14" t="s">
        <v>187</v>
      </c>
      <c r="F8" s="14" t="s">
        <v>549</v>
      </c>
      <c r="G8" s="14" t="s">
        <v>677</v>
      </c>
      <c r="H8" s="14" t="s">
        <v>678</v>
      </c>
      <c r="I8" s="14" t="n">
        <f aca="false">IF($A8="","",COUNTIF(Requirements_Register!$N$6:$N$255,$A8))</f>
        <v>2</v>
      </c>
      <c r="J8" s="14" t="str">
        <f aca="false">IF($A8="","",IF($I8&gt;0,"Used","Unused"))</f>
        <v>Used</v>
      </c>
      <c r="K8" s="14"/>
    </row>
    <row r="9" customFormat="false" ht="15" hidden="false" customHeight="false" outlineLevel="0" collapsed="false">
      <c r="A9" s="14" t="s">
        <v>211</v>
      </c>
      <c r="B9" s="14" t="s">
        <v>679</v>
      </c>
      <c r="C9" s="14" t="s">
        <v>680</v>
      </c>
      <c r="D9" s="21" t="n">
        <v>46132</v>
      </c>
      <c r="E9" s="14" t="s">
        <v>210</v>
      </c>
      <c r="F9" s="14" t="s">
        <v>554</v>
      </c>
      <c r="G9" s="14" t="s">
        <v>681</v>
      </c>
      <c r="H9" s="14" t="s">
        <v>682</v>
      </c>
      <c r="I9" s="14" t="n">
        <f aca="false">IF($A9="","",COUNTIF(Requirements_Register!$N$6:$N$255,$A9))</f>
        <v>2</v>
      </c>
      <c r="J9" s="14" t="str">
        <f aca="false">IF($A9="","",IF($I9&gt;0,"Used","Unused"))</f>
        <v>Used</v>
      </c>
      <c r="K9" s="14"/>
    </row>
    <row r="10" customFormat="false" ht="23.85" hidden="false" customHeight="false" outlineLevel="0" collapsed="false">
      <c r="A10" s="14" t="s">
        <v>224</v>
      </c>
      <c r="B10" s="14" t="s">
        <v>683</v>
      </c>
      <c r="C10" s="14" t="s">
        <v>684</v>
      </c>
      <c r="D10" s="21" t="n">
        <v>46144</v>
      </c>
      <c r="E10" s="14" t="s">
        <v>225</v>
      </c>
      <c r="F10" s="14" t="s">
        <v>549</v>
      </c>
      <c r="G10" s="14" t="s">
        <v>685</v>
      </c>
      <c r="H10" s="14" t="s">
        <v>686</v>
      </c>
      <c r="I10" s="14" t="n">
        <f aca="false">IF($A10="","",COUNTIF(Requirements_Register!$N$6:$N$255,$A10))</f>
        <v>2</v>
      </c>
      <c r="J10" s="14" t="str">
        <f aca="false">IF($A10="","",IF($I10&gt;0,"Used","Unused"))</f>
        <v>Used</v>
      </c>
      <c r="K10" s="14"/>
    </row>
    <row r="11" customFormat="false" ht="15" hidden="false" customHeight="false" outlineLevel="0" collapsed="false">
      <c r="A11" s="14" t="s">
        <v>235</v>
      </c>
      <c r="B11" s="14" t="s">
        <v>687</v>
      </c>
      <c r="C11" s="14" t="s">
        <v>688</v>
      </c>
      <c r="D11" s="21" t="n">
        <v>46150</v>
      </c>
      <c r="E11" s="14" t="s">
        <v>236</v>
      </c>
      <c r="F11" s="14" t="s">
        <v>554</v>
      </c>
      <c r="G11" s="14" t="s">
        <v>689</v>
      </c>
      <c r="H11" s="14" t="s">
        <v>690</v>
      </c>
      <c r="I11" s="14" t="n">
        <f aca="false">IF($A11="","",COUNTIF(Requirements_Register!$N$6:$N$255,$A11))</f>
        <v>3</v>
      </c>
      <c r="J11" s="14" t="str">
        <f aca="false">IF($A11="","",IF($I11&gt;0,"Used","Unused"))</f>
        <v>Used</v>
      </c>
      <c r="K11" s="14"/>
    </row>
    <row r="12" customFormat="false" ht="15" hidden="false" customHeight="false" outlineLevel="0" collapsed="false">
      <c r="A12" s="14" t="s">
        <v>250</v>
      </c>
      <c r="B12" s="14" t="s">
        <v>691</v>
      </c>
      <c r="C12" s="14" t="s">
        <v>692</v>
      </c>
      <c r="D12" s="21" t="n">
        <v>46152</v>
      </c>
      <c r="E12" s="14" t="s">
        <v>249</v>
      </c>
      <c r="F12" s="14" t="s">
        <v>549</v>
      </c>
      <c r="G12" s="14" t="s">
        <v>693</v>
      </c>
      <c r="H12" s="14" t="s">
        <v>694</v>
      </c>
      <c r="I12" s="14" t="n">
        <f aca="false">IF($A12="","",COUNTIF(Requirements_Register!$N$6:$N$255,$A12))</f>
        <v>1</v>
      </c>
      <c r="J12" s="14" t="str">
        <f aca="false">IF($A12="","",IF($I12&gt;0,"Used","Unused"))</f>
        <v>Used</v>
      </c>
      <c r="K12" s="14"/>
    </row>
    <row r="13" customFormat="false" ht="15" hidden="false" customHeight="false" outlineLevel="0" collapsed="false">
      <c r="A13" s="14" t="s">
        <v>258</v>
      </c>
      <c r="B13" s="14" t="s">
        <v>695</v>
      </c>
      <c r="C13" s="14" t="s">
        <v>696</v>
      </c>
      <c r="D13" s="21" t="n">
        <v>46156</v>
      </c>
      <c r="E13" s="14" t="s">
        <v>259</v>
      </c>
      <c r="F13" s="14" t="s">
        <v>554</v>
      </c>
      <c r="G13" s="14" t="s">
        <v>697</v>
      </c>
      <c r="H13" s="14" t="s">
        <v>698</v>
      </c>
      <c r="I13" s="14" t="n">
        <f aca="false">IF($A13="","",COUNTIF(Requirements_Register!$N$6:$N$255,$A13))</f>
        <v>2</v>
      </c>
      <c r="J13" s="14" t="str">
        <f aca="false">IF($A13="","",IF($I13&gt;0,"Used","Unused"))</f>
        <v>Used</v>
      </c>
      <c r="K13" s="14"/>
    </row>
    <row r="14" customFormat="false" ht="15" hidden="false" customHeight="false" outlineLevel="0" collapsed="false">
      <c r="A14" s="14" t="s">
        <v>278</v>
      </c>
      <c r="B14" s="14" t="s">
        <v>675</v>
      </c>
      <c r="C14" s="14" t="s">
        <v>699</v>
      </c>
      <c r="D14" s="21" t="n">
        <v>46159</v>
      </c>
      <c r="E14" s="14" t="s">
        <v>277</v>
      </c>
      <c r="F14" s="14" t="s">
        <v>549</v>
      </c>
      <c r="G14" s="14" t="s">
        <v>700</v>
      </c>
      <c r="H14" s="14" t="s">
        <v>701</v>
      </c>
      <c r="I14" s="14" t="n">
        <f aca="false">IF($A14="","",COUNTIF(Requirements_Register!$N$6:$N$255,$A14))</f>
        <v>1</v>
      </c>
      <c r="J14" s="14" t="str">
        <f aca="false">IF($A14="","",IF($I14&gt;0,"Used","Unused"))</f>
        <v>Used</v>
      </c>
      <c r="K14" s="14"/>
    </row>
    <row r="15" customFormat="false" ht="15" hidden="false" customHeight="false" outlineLevel="0" collapsed="false">
      <c r="A15" s="14" t="s">
        <v>285</v>
      </c>
      <c r="B15" s="14" t="s">
        <v>695</v>
      </c>
      <c r="C15" s="14" t="s">
        <v>702</v>
      </c>
      <c r="D15" s="21" t="n">
        <v>46162</v>
      </c>
      <c r="E15" s="14" t="s">
        <v>286</v>
      </c>
      <c r="F15" s="14" t="s">
        <v>549</v>
      </c>
      <c r="G15" s="14" t="s">
        <v>703</v>
      </c>
      <c r="H15" s="14" t="s">
        <v>704</v>
      </c>
      <c r="I15" s="14" t="n">
        <f aca="false">IF($A15="","",COUNTIF(Requirements_Register!$N$6:$N$255,$A15))</f>
        <v>1</v>
      </c>
      <c r="J15" s="14" t="str">
        <f aca="false">IF($A15="","",IF($I15&gt;0,"Used","Unused"))</f>
        <v>Used</v>
      </c>
      <c r="K15" s="14"/>
    </row>
    <row r="16" customFormat="false" ht="15" hidden="false" customHeight="false" outlineLevel="0" collapsed="false">
      <c r="A16" s="14" t="s">
        <v>292</v>
      </c>
      <c r="B16" s="14" t="s">
        <v>667</v>
      </c>
      <c r="C16" s="14" t="s">
        <v>705</v>
      </c>
      <c r="D16" s="21" t="n">
        <v>46167</v>
      </c>
      <c r="E16" s="14" t="s">
        <v>173</v>
      </c>
      <c r="F16" s="14" t="s">
        <v>566</v>
      </c>
      <c r="G16" s="14" t="s">
        <v>706</v>
      </c>
      <c r="H16" s="14" t="s">
        <v>707</v>
      </c>
      <c r="I16" s="14" t="n">
        <f aca="false">IF($A16="","",COUNTIF(Requirements_Register!$N$6:$N$255,$A16))</f>
        <v>2</v>
      </c>
      <c r="J16" s="14" t="str">
        <f aca="false">IF($A16="","",IF($I16&gt;0,"Used","Unused"))</f>
        <v>Used</v>
      </c>
      <c r="K16" s="14"/>
    </row>
    <row r="17" customFormat="false" ht="15" hidden="false" customHeight="false" outlineLevel="0" collapsed="false">
      <c r="A17" s="14" t="s">
        <v>312</v>
      </c>
      <c r="B17" s="14" t="s">
        <v>708</v>
      </c>
      <c r="C17" s="14" t="s">
        <v>709</v>
      </c>
      <c r="D17" s="21" t="n">
        <v>46170</v>
      </c>
      <c r="E17" s="14" t="s">
        <v>170</v>
      </c>
      <c r="F17" s="14" t="s">
        <v>549</v>
      </c>
      <c r="G17" s="14" t="s">
        <v>710</v>
      </c>
      <c r="H17" s="14" t="s">
        <v>711</v>
      </c>
      <c r="I17" s="14" t="n">
        <f aca="false">IF($A17="","",COUNTIF(Requirements_Register!$N$6:$N$255,$A17))</f>
        <v>1</v>
      </c>
      <c r="J17" s="14" t="str">
        <f aca="false">IF($A17="","",IF($I17&gt;0,"Used","Unused"))</f>
        <v>Used</v>
      </c>
      <c r="K17" s="14"/>
    </row>
    <row r="18" customFormat="false" ht="15" hidden="false" customHeight="false" outlineLevel="0" collapsed="false">
      <c r="A18" s="14"/>
      <c r="B18" s="14"/>
      <c r="C18" s="14"/>
      <c r="D18" s="21"/>
      <c r="E18" s="14"/>
      <c r="F18" s="14"/>
      <c r="G18" s="14"/>
      <c r="H18" s="14"/>
      <c r="I18" s="14" t="str">
        <f aca="false">IF($A18="","",COUNTIF(Requirements_Register!$N$6:$N$255,$A18))</f>
        <v/>
      </c>
      <c r="J18" s="14" t="str">
        <f aca="false">IF($A18="","",IF($I18&gt;0,"Used","Unused"))</f>
        <v/>
      </c>
      <c r="K18" s="14"/>
    </row>
    <row r="19" customFormat="false" ht="15" hidden="false" customHeight="false" outlineLevel="0" collapsed="false">
      <c r="A19" s="14"/>
      <c r="B19" s="14"/>
      <c r="C19" s="14"/>
      <c r="D19" s="21"/>
      <c r="E19" s="14"/>
      <c r="F19" s="14"/>
      <c r="G19" s="14"/>
      <c r="H19" s="14"/>
      <c r="I19" s="14" t="str">
        <f aca="false">IF($A19="","",COUNTIF(Requirements_Register!$N$6:$N$255,$A19))</f>
        <v/>
      </c>
      <c r="J19" s="14" t="str">
        <f aca="false">IF($A19="","",IF($I19&gt;0,"Used","Unused"))</f>
        <v/>
      </c>
      <c r="K19" s="14"/>
    </row>
    <row r="20" customFormat="false" ht="15" hidden="false" customHeight="false" outlineLevel="0" collapsed="false">
      <c r="A20" s="14"/>
      <c r="B20" s="14"/>
      <c r="C20" s="14"/>
      <c r="D20" s="21"/>
      <c r="E20" s="14"/>
      <c r="F20" s="14"/>
      <c r="G20" s="14"/>
      <c r="H20" s="14"/>
      <c r="I20" s="14" t="str">
        <f aca="false">IF($A20="","",COUNTIF(Requirements_Register!$N$6:$N$255,$A20))</f>
        <v/>
      </c>
      <c r="J20" s="14" t="str">
        <f aca="false">IF($A20="","",IF($I20&gt;0,"Used","Unused"))</f>
        <v/>
      </c>
      <c r="K20" s="14"/>
    </row>
    <row r="21" customFormat="false" ht="15" hidden="false" customHeight="false" outlineLevel="0" collapsed="false">
      <c r="A21" s="14"/>
      <c r="B21" s="14"/>
      <c r="C21" s="14"/>
      <c r="D21" s="21"/>
      <c r="E21" s="14"/>
      <c r="F21" s="14"/>
      <c r="G21" s="14"/>
      <c r="H21" s="14"/>
      <c r="I21" s="14" t="str">
        <f aca="false">IF($A21="","",COUNTIF(Requirements_Register!$N$6:$N$255,$A21))</f>
        <v/>
      </c>
      <c r="J21" s="14" t="str">
        <f aca="false">IF($A21="","",IF($I21&gt;0,"Used","Unused"))</f>
        <v/>
      </c>
      <c r="K21" s="14"/>
    </row>
    <row r="22" customFormat="false" ht="15" hidden="false" customHeight="false" outlineLevel="0" collapsed="false">
      <c r="A22" s="14"/>
      <c r="B22" s="14"/>
      <c r="C22" s="14"/>
      <c r="D22" s="21"/>
      <c r="E22" s="14"/>
      <c r="F22" s="14"/>
      <c r="G22" s="14"/>
      <c r="H22" s="14"/>
      <c r="I22" s="14" t="str">
        <f aca="false">IF($A22="","",COUNTIF(Requirements_Register!$N$6:$N$255,$A22))</f>
        <v/>
      </c>
      <c r="J22" s="14" t="str">
        <f aca="false">IF($A22="","",IF($I22&gt;0,"Used","Unused"))</f>
        <v/>
      </c>
      <c r="K22" s="14"/>
    </row>
    <row r="23" customFormat="false" ht="15" hidden="false" customHeight="false" outlineLevel="0" collapsed="false">
      <c r="A23" s="14"/>
      <c r="B23" s="14"/>
      <c r="C23" s="14"/>
      <c r="D23" s="21"/>
      <c r="E23" s="14"/>
      <c r="F23" s="14"/>
      <c r="G23" s="14"/>
      <c r="H23" s="14"/>
      <c r="I23" s="14" t="str">
        <f aca="false">IF($A23="","",COUNTIF(Requirements_Register!$N$6:$N$255,$A23))</f>
        <v/>
      </c>
      <c r="J23" s="14" t="str">
        <f aca="false">IF($A23="","",IF($I23&gt;0,"Used","Unused"))</f>
        <v/>
      </c>
      <c r="K23" s="14"/>
    </row>
    <row r="24" customFormat="false" ht="15" hidden="false" customHeight="false" outlineLevel="0" collapsed="false">
      <c r="A24" s="14"/>
      <c r="B24" s="14"/>
      <c r="C24" s="14"/>
      <c r="D24" s="21"/>
      <c r="E24" s="14"/>
      <c r="F24" s="14"/>
      <c r="G24" s="14"/>
      <c r="H24" s="14"/>
      <c r="I24" s="14" t="str">
        <f aca="false">IF($A24="","",COUNTIF(Requirements_Register!$N$6:$N$255,$A24))</f>
        <v/>
      </c>
      <c r="J24" s="14" t="str">
        <f aca="false">IF($A24="","",IF($I24&gt;0,"Used","Unused"))</f>
        <v/>
      </c>
      <c r="K24" s="14"/>
    </row>
    <row r="25" customFormat="false" ht="15" hidden="false" customHeight="false" outlineLevel="0" collapsed="false">
      <c r="A25" s="14"/>
      <c r="B25" s="14"/>
      <c r="C25" s="14"/>
      <c r="D25" s="21"/>
      <c r="E25" s="14"/>
      <c r="F25" s="14"/>
      <c r="G25" s="14"/>
      <c r="H25" s="14"/>
      <c r="I25" s="14" t="str">
        <f aca="false">IF($A25="","",COUNTIF(Requirements_Register!$N$6:$N$255,$A25))</f>
        <v/>
      </c>
      <c r="J25" s="14" t="str">
        <f aca="false">IF($A25="","",IF($I25&gt;0,"Used","Unused"))</f>
        <v/>
      </c>
      <c r="K25" s="14"/>
    </row>
    <row r="26" customFormat="false" ht="15" hidden="false" customHeight="false" outlineLevel="0" collapsed="false">
      <c r="A26" s="14"/>
      <c r="B26" s="14"/>
      <c r="C26" s="14"/>
      <c r="D26" s="21"/>
      <c r="E26" s="14"/>
      <c r="F26" s="14"/>
      <c r="G26" s="14"/>
      <c r="H26" s="14"/>
      <c r="I26" s="14" t="str">
        <f aca="false">IF($A26="","",COUNTIF(Requirements_Register!$N$6:$N$255,$A26))</f>
        <v/>
      </c>
      <c r="J26" s="14" t="str">
        <f aca="false">IF($A26="","",IF($I26&gt;0,"Used","Unused"))</f>
        <v/>
      </c>
      <c r="K26" s="14"/>
    </row>
    <row r="27" customFormat="false" ht="15" hidden="false" customHeight="false" outlineLevel="0" collapsed="false">
      <c r="A27" s="14"/>
      <c r="B27" s="14"/>
      <c r="C27" s="14"/>
      <c r="D27" s="21"/>
      <c r="E27" s="14"/>
      <c r="F27" s="14"/>
      <c r="G27" s="14"/>
      <c r="H27" s="14"/>
      <c r="I27" s="14" t="str">
        <f aca="false">IF($A27="","",COUNTIF(Requirements_Register!$N$6:$N$255,$A27))</f>
        <v/>
      </c>
      <c r="J27" s="14" t="str">
        <f aca="false">IF($A27="","",IF($I27&gt;0,"Used","Unused"))</f>
        <v/>
      </c>
      <c r="K27" s="14"/>
    </row>
    <row r="28" customFormat="false" ht="15" hidden="false" customHeight="false" outlineLevel="0" collapsed="false">
      <c r="A28" s="14"/>
      <c r="B28" s="14"/>
      <c r="C28" s="14"/>
      <c r="D28" s="21"/>
      <c r="E28" s="14"/>
      <c r="F28" s="14"/>
      <c r="G28" s="14"/>
      <c r="H28" s="14"/>
      <c r="I28" s="14" t="str">
        <f aca="false">IF($A28="","",COUNTIF(Requirements_Register!$N$6:$N$255,$A28))</f>
        <v/>
      </c>
      <c r="J28" s="14" t="str">
        <f aca="false">IF($A28="","",IF($I28&gt;0,"Used","Unused"))</f>
        <v/>
      </c>
      <c r="K28" s="14"/>
    </row>
    <row r="29" customFormat="false" ht="15" hidden="false" customHeight="false" outlineLevel="0" collapsed="false">
      <c r="A29" s="14"/>
      <c r="B29" s="14"/>
      <c r="C29" s="14"/>
      <c r="D29" s="21"/>
      <c r="E29" s="14"/>
      <c r="F29" s="14"/>
      <c r="G29" s="14"/>
      <c r="H29" s="14"/>
      <c r="I29" s="14" t="str">
        <f aca="false">IF($A29="","",COUNTIF(Requirements_Register!$N$6:$N$255,$A29))</f>
        <v/>
      </c>
      <c r="J29" s="14" t="str">
        <f aca="false">IF($A29="","",IF($I29&gt;0,"Used","Unused"))</f>
        <v/>
      </c>
      <c r="K29" s="14"/>
    </row>
    <row r="30" customFormat="false" ht="15" hidden="false" customHeight="false" outlineLevel="0" collapsed="false">
      <c r="A30" s="14"/>
      <c r="B30" s="14"/>
      <c r="C30" s="14"/>
      <c r="D30" s="21"/>
      <c r="E30" s="14"/>
      <c r="F30" s="14"/>
      <c r="G30" s="14"/>
      <c r="H30" s="14"/>
      <c r="I30" s="14" t="str">
        <f aca="false">IF($A30="","",COUNTIF(Requirements_Register!$N$6:$N$255,$A30))</f>
        <v/>
      </c>
      <c r="J30" s="14" t="str">
        <f aca="false">IF($A30="","",IF($I30&gt;0,"Used","Unused"))</f>
        <v/>
      </c>
      <c r="K30" s="14"/>
    </row>
    <row r="31" customFormat="false" ht="15" hidden="false" customHeight="false" outlineLevel="0" collapsed="false">
      <c r="A31" s="14"/>
      <c r="B31" s="14"/>
      <c r="C31" s="14"/>
      <c r="D31" s="21"/>
      <c r="E31" s="14"/>
      <c r="F31" s="14"/>
      <c r="G31" s="14"/>
      <c r="H31" s="14"/>
      <c r="I31" s="14" t="str">
        <f aca="false">IF($A31="","",COUNTIF(Requirements_Register!$N$6:$N$255,$A31))</f>
        <v/>
      </c>
      <c r="J31" s="14" t="str">
        <f aca="false">IF($A31="","",IF($I31&gt;0,"Used","Unused"))</f>
        <v/>
      </c>
      <c r="K31" s="14"/>
    </row>
    <row r="32" customFormat="false" ht="15" hidden="false" customHeight="false" outlineLevel="0" collapsed="false">
      <c r="A32" s="14"/>
      <c r="B32" s="14"/>
      <c r="C32" s="14"/>
      <c r="D32" s="21"/>
      <c r="E32" s="14"/>
      <c r="F32" s="14"/>
      <c r="G32" s="14"/>
      <c r="H32" s="14"/>
      <c r="I32" s="14" t="str">
        <f aca="false">IF($A32="","",COUNTIF(Requirements_Register!$N$6:$N$255,$A32))</f>
        <v/>
      </c>
      <c r="J32" s="14" t="str">
        <f aca="false">IF($A32="","",IF($I32&gt;0,"Used","Unused"))</f>
        <v/>
      </c>
      <c r="K32" s="14"/>
    </row>
    <row r="33" customFormat="false" ht="15" hidden="false" customHeight="false" outlineLevel="0" collapsed="false">
      <c r="A33" s="14"/>
      <c r="B33" s="14"/>
      <c r="C33" s="14"/>
      <c r="D33" s="21"/>
      <c r="E33" s="14"/>
      <c r="F33" s="14"/>
      <c r="G33" s="14"/>
      <c r="H33" s="14"/>
      <c r="I33" s="14" t="str">
        <f aca="false">IF($A33="","",COUNTIF(Requirements_Register!$N$6:$N$255,$A33))</f>
        <v/>
      </c>
      <c r="J33" s="14" t="str">
        <f aca="false">IF($A33="","",IF($I33&gt;0,"Used","Unused"))</f>
        <v/>
      </c>
      <c r="K33" s="14"/>
    </row>
    <row r="34" customFormat="false" ht="15" hidden="false" customHeight="false" outlineLevel="0" collapsed="false">
      <c r="A34" s="14"/>
      <c r="B34" s="14"/>
      <c r="C34" s="14"/>
      <c r="D34" s="21"/>
      <c r="E34" s="14"/>
      <c r="F34" s="14"/>
      <c r="G34" s="14"/>
      <c r="H34" s="14"/>
      <c r="I34" s="14" t="str">
        <f aca="false">IF($A34="","",COUNTIF(Requirements_Register!$N$6:$N$255,$A34))</f>
        <v/>
      </c>
      <c r="J34" s="14" t="str">
        <f aca="false">IF($A34="","",IF($I34&gt;0,"Used","Unused"))</f>
        <v/>
      </c>
      <c r="K34" s="14"/>
    </row>
    <row r="35" customFormat="false" ht="15" hidden="false" customHeight="false" outlineLevel="0" collapsed="false">
      <c r="A35" s="14"/>
      <c r="B35" s="14"/>
      <c r="C35" s="14"/>
      <c r="D35" s="21"/>
      <c r="E35" s="14"/>
      <c r="F35" s="14"/>
      <c r="G35" s="14"/>
      <c r="H35" s="14"/>
      <c r="I35" s="14" t="str">
        <f aca="false">IF($A35="","",COUNTIF(Requirements_Register!$N$6:$N$255,$A35))</f>
        <v/>
      </c>
      <c r="J35" s="14" t="str">
        <f aca="false">IF($A35="","",IF($I35&gt;0,"Used","Unused"))</f>
        <v/>
      </c>
      <c r="K35" s="14"/>
    </row>
    <row r="36" customFormat="false" ht="15" hidden="false" customHeight="false" outlineLevel="0" collapsed="false">
      <c r="A36" s="14"/>
      <c r="B36" s="14"/>
      <c r="C36" s="14"/>
      <c r="D36" s="21"/>
      <c r="E36" s="14"/>
      <c r="F36" s="14"/>
      <c r="G36" s="14"/>
      <c r="H36" s="14"/>
      <c r="I36" s="14" t="str">
        <f aca="false">IF($A36="","",COUNTIF(Requirements_Register!$N$6:$N$255,$A36))</f>
        <v/>
      </c>
      <c r="J36" s="14" t="str">
        <f aca="false">IF($A36="","",IF($I36&gt;0,"Used","Unused"))</f>
        <v/>
      </c>
      <c r="K36" s="14"/>
    </row>
    <row r="37" customFormat="false" ht="15" hidden="false" customHeight="false" outlineLevel="0" collapsed="false">
      <c r="A37" s="14"/>
      <c r="B37" s="14"/>
      <c r="C37" s="14"/>
      <c r="D37" s="21"/>
      <c r="E37" s="14"/>
      <c r="F37" s="14"/>
      <c r="G37" s="14"/>
      <c r="H37" s="14"/>
      <c r="I37" s="14" t="str">
        <f aca="false">IF($A37="","",COUNTIF(Requirements_Register!$N$6:$N$255,$A37))</f>
        <v/>
      </c>
      <c r="J37" s="14" t="str">
        <f aca="false">IF($A37="","",IF($I37&gt;0,"Used","Unused"))</f>
        <v/>
      </c>
      <c r="K37" s="14"/>
    </row>
    <row r="38" customFormat="false" ht="15" hidden="false" customHeight="false" outlineLevel="0" collapsed="false">
      <c r="A38" s="14"/>
      <c r="B38" s="14"/>
      <c r="C38" s="14"/>
      <c r="D38" s="21"/>
      <c r="E38" s="14"/>
      <c r="F38" s="14"/>
      <c r="G38" s="14"/>
      <c r="H38" s="14"/>
      <c r="I38" s="14" t="str">
        <f aca="false">IF($A38="","",COUNTIF(Requirements_Register!$N$6:$N$255,$A38))</f>
        <v/>
      </c>
      <c r="J38" s="14" t="str">
        <f aca="false">IF($A38="","",IF($I38&gt;0,"Used","Unused"))</f>
        <v/>
      </c>
      <c r="K38" s="14"/>
    </row>
    <row r="39" customFormat="false" ht="15" hidden="false" customHeight="false" outlineLevel="0" collapsed="false">
      <c r="A39" s="14"/>
      <c r="B39" s="14"/>
      <c r="C39" s="14"/>
      <c r="D39" s="21"/>
      <c r="E39" s="14"/>
      <c r="F39" s="14"/>
      <c r="G39" s="14"/>
      <c r="H39" s="14"/>
      <c r="I39" s="14" t="str">
        <f aca="false">IF($A39="","",COUNTIF(Requirements_Register!$N$6:$N$255,$A39))</f>
        <v/>
      </c>
      <c r="J39" s="14" t="str">
        <f aca="false">IF($A39="","",IF($I39&gt;0,"Used","Unused"))</f>
        <v/>
      </c>
      <c r="K39" s="14"/>
    </row>
    <row r="40" customFormat="false" ht="15" hidden="false" customHeight="false" outlineLevel="0" collapsed="false">
      <c r="A40" s="14"/>
      <c r="B40" s="14"/>
      <c r="C40" s="14"/>
      <c r="D40" s="21"/>
      <c r="E40" s="14"/>
      <c r="F40" s="14"/>
      <c r="G40" s="14"/>
      <c r="H40" s="14"/>
      <c r="I40" s="14" t="str">
        <f aca="false">IF($A40="","",COUNTIF(Requirements_Register!$N$6:$N$255,$A40))</f>
        <v/>
      </c>
      <c r="J40" s="14" t="str">
        <f aca="false">IF($A40="","",IF($I40&gt;0,"Used","Unused"))</f>
        <v/>
      </c>
      <c r="K40" s="14"/>
    </row>
    <row r="41" customFormat="false" ht="15" hidden="false" customHeight="false" outlineLevel="0" collapsed="false">
      <c r="A41" s="14"/>
      <c r="B41" s="14"/>
      <c r="C41" s="14"/>
      <c r="D41" s="21"/>
      <c r="E41" s="14"/>
      <c r="F41" s="14"/>
      <c r="G41" s="14"/>
      <c r="H41" s="14"/>
      <c r="I41" s="14" t="str">
        <f aca="false">IF($A41="","",COUNTIF(Requirements_Register!$N$6:$N$255,$A41))</f>
        <v/>
      </c>
      <c r="J41" s="14" t="str">
        <f aca="false">IF($A41="","",IF($I41&gt;0,"Used","Unused"))</f>
        <v/>
      </c>
      <c r="K41" s="14"/>
    </row>
    <row r="42" customFormat="false" ht="15" hidden="false" customHeight="false" outlineLevel="0" collapsed="false">
      <c r="A42" s="14"/>
      <c r="B42" s="14"/>
      <c r="C42" s="14"/>
      <c r="D42" s="21"/>
      <c r="E42" s="14"/>
      <c r="F42" s="14"/>
      <c r="G42" s="14"/>
      <c r="H42" s="14"/>
      <c r="I42" s="14" t="str">
        <f aca="false">IF($A42="","",COUNTIF(Requirements_Register!$N$6:$N$255,$A42))</f>
        <v/>
      </c>
      <c r="J42" s="14" t="str">
        <f aca="false">IF($A42="","",IF($I42&gt;0,"Used","Unused"))</f>
        <v/>
      </c>
      <c r="K42" s="14"/>
    </row>
    <row r="43" customFormat="false" ht="15" hidden="false" customHeight="false" outlineLevel="0" collapsed="false">
      <c r="A43" s="14"/>
      <c r="B43" s="14"/>
      <c r="C43" s="14"/>
      <c r="D43" s="21"/>
      <c r="E43" s="14"/>
      <c r="F43" s="14"/>
      <c r="G43" s="14"/>
      <c r="H43" s="14"/>
      <c r="I43" s="14" t="str">
        <f aca="false">IF($A43="","",COUNTIF(Requirements_Register!$N$6:$N$255,$A43))</f>
        <v/>
      </c>
      <c r="J43" s="14" t="str">
        <f aca="false">IF($A43="","",IF($I43&gt;0,"Used","Unused"))</f>
        <v/>
      </c>
      <c r="K43" s="14"/>
    </row>
    <row r="44" customFormat="false" ht="15" hidden="false" customHeight="false" outlineLevel="0" collapsed="false">
      <c r="A44" s="14"/>
      <c r="B44" s="14"/>
      <c r="C44" s="14"/>
      <c r="D44" s="21"/>
      <c r="E44" s="14"/>
      <c r="F44" s="14"/>
      <c r="G44" s="14"/>
      <c r="H44" s="14"/>
      <c r="I44" s="14" t="str">
        <f aca="false">IF($A44="","",COUNTIF(Requirements_Register!$N$6:$N$255,$A44))</f>
        <v/>
      </c>
      <c r="J44" s="14" t="str">
        <f aca="false">IF($A44="","",IF($I44&gt;0,"Used","Unused"))</f>
        <v/>
      </c>
      <c r="K44" s="14"/>
    </row>
    <row r="45" customFormat="false" ht="15" hidden="false" customHeight="false" outlineLevel="0" collapsed="false">
      <c r="A45" s="14"/>
      <c r="B45" s="14"/>
      <c r="C45" s="14"/>
      <c r="D45" s="21"/>
      <c r="E45" s="14"/>
      <c r="F45" s="14"/>
      <c r="G45" s="14"/>
      <c r="H45" s="14"/>
      <c r="I45" s="14" t="str">
        <f aca="false">IF($A45="","",COUNTIF(Requirements_Register!$N$6:$N$255,$A45))</f>
        <v/>
      </c>
      <c r="J45" s="14" t="str">
        <f aca="false">IF($A45="","",IF($I45&gt;0,"Used","Unused"))</f>
        <v/>
      </c>
      <c r="K45" s="14"/>
    </row>
    <row r="46" customFormat="false" ht="15" hidden="false" customHeight="false" outlineLevel="0" collapsed="false">
      <c r="A46" s="14"/>
      <c r="B46" s="14"/>
      <c r="C46" s="14"/>
      <c r="D46" s="21"/>
      <c r="E46" s="14"/>
      <c r="F46" s="14"/>
      <c r="G46" s="14"/>
      <c r="H46" s="14"/>
      <c r="I46" s="14" t="str">
        <f aca="false">IF($A46="","",COUNTIF(Requirements_Register!$N$6:$N$255,$A46))</f>
        <v/>
      </c>
      <c r="J46" s="14" t="str">
        <f aca="false">IF($A46="","",IF($I46&gt;0,"Used","Unused"))</f>
        <v/>
      </c>
      <c r="K46" s="14"/>
    </row>
    <row r="47" customFormat="false" ht="15" hidden="false" customHeight="false" outlineLevel="0" collapsed="false">
      <c r="A47" s="14"/>
      <c r="B47" s="14"/>
      <c r="C47" s="14"/>
      <c r="D47" s="21"/>
      <c r="E47" s="14"/>
      <c r="F47" s="14"/>
      <c r="G47" s="14"/>
      <c r="H47" s="14"/>
      <c r="I47" s="14" t="str">
        <f aca="false">IF($A47="","",COUNTIF(Requirements_Register!$N$6:$N$255,$A47))</f>
        <v/>
      </c>
      <c r="J47" s="14" t="str">
        <f aca="false">IF($A47="","",IF($I47&gt;0,"Used","Unused"))</f>
        <v/>
      </c>
      <c r="K47" s="14"/>
    </row>
    <row r="48" customFormat="false" ht="15" hidden="false" customHeight="false" outlineLevel="0" collapsed="false">
      <c r="A48" s="14"/>
      <c r="B48" s="14"/>
      <c r="C48" s="14"/>
      <c r="D48" s="21"/>
      <c r="E48" s="14"/>
      <c r="F48" s="14"/>
      <c r="G48" s="14"/>
      <c r="H48" s="14"/>
      <c r="I48" s="14" t="str">
        <f aca="false">IF($A48="","",COUNTIF(Requirements_Register!$N$6:$N$255,$A48))</f>
        <v/>
      </c>
      <c r="J48" s="14" t="str">
        <f aca="false">IF($A48="","",IF($I48&gt;0,"Used","Unused"))</f>
        <v/>
      </c>
      <c r="K48" s="14"/>
    </row>
    <row r="49" customFormat="false" ht="15" hidden="false" customHeight="false" outlineLevel="0" collapsed="false">
      <c r="A49" s="14"/>
      <c r="B49" s="14"/>
      <c r="C49" s="14"/>
      <c r="D49" s="21"/>
      <c r="E49" s="14"/>
      <c r="F49" s="14"/>
      <c r="G49" s="14"/>
      <c r="H49" s="14"/>
      <c r="I49" s="14" t="str">
        <f aca="false">IF($A49="","",COUNTIF(Requirements_Register!$N$6:$N$255,$A49))</f>
        <v/>
      </c>
      <c r="J49" s="14" t="str">
        <f aca="false">IF($A49="","",IF($I49&gt;0,"Used","Unused"))</f>
        <v/>
      </c>
      <c r="K49" s="14"/>
    </row>
    <row r="50" customFormat="false" ht="15" hidden="false" customHeight="false" outlineLevel="0" collapsed="false">
      <c r="A50" s="14"/>
      <c r="B50" s="14"/>
      <c r="C50" s="14"/>
      <c r="D50" s="21"/>
      <c r="E50" s="14"/>
      <c r="F50" s="14"/>
      <c r="G50" s="14"/>
      <c r="H50" s="14"/>
      <c r="I50" s="14" t="str">
        <f aca="false">IF($A50="","",COUNTIF(Requirements_Register!$N$6:$N$255,$A50))</f>
        <v/>
      </c>
      <c r="J50" s="14" t="str">
        <f aca="false">IF($A50="","",IF($I50&gt;0,"Used","Unused"))</f>
        <v/>
      </c>
      <c r="K50" s="14"/>
    </row>
    <row r="51" customFormat="false" ht="15" hidden="false" customHeight="false" outlineLevel="0" collapsed="false">
      <c r="A51" s="14"/>
      <c r="B51" s="14"/>
      <c r="C51" s="14"/>
      <c r="D51" s="21"/>
      <c r="E51" s="14"/>
      <c r="F51" s="14"/>
      <c r="G51" s="14"/>
      <c r="H51" s="14"/>
      <c r="I51" s="14" t="str">
        <f aca="false">IF($A51="","",COUNTIF(Requirements_Register!$N$6:$N$255,$A51))</f>
        <v/>
      </c>
      <c r="J51" s="14" t="str">
        <f aca="false">IF($A51="","",IF($I51&gt;0,"Used","Unused"))</f>
        <v/>
      </c>
      <c r="K51" s="14"/>
    </row>
    <row r="52" customFormat="false" ht="15" hidden="false" customHeight="false" outlineLevel="0" collapsed="false">
      <c r="A52" s="14"/>
      <c r="B52" s="14"/>
      <c r="C52" s="14"/>
      <c r="D52" s="21"/>
      <c r="E52" s="14"/>
      <c r="F52" s="14"/>
      <c r="G52" s="14"/>
      <c r="H52" s="14"/>
      <c r="I52" s="14" t="str">
        <f aca="false">IF($A52="","",COUNTIF(Requirements_Register!$N$6:$N$255,$A52))</f>
        <v/>
      </c>
      <c r="J52" s="14" t="str">
        <f aca="false">IF($A52="","",IF($I52&gt;0,"Used","Unused"))</f>
        <v/>
      </c>
      <c r="K52" s="14"/>
    </row>
    <row r="53" customFormat="false" ht="15" hidden="false" customHeight="false" outlineLevel="0" collapsed="false">
      <c r="A53" s="14"/>
      <c r="B53" s="14"/>
      <c r="C53" s="14"/>
      <c r="D53" s="21"/>
      <c r="E53" s="14"/>
      <c r="F53" s="14"/>
      <c r="G53" s="14"/>
      <c r="H53" s="14"/>
      <c r="I53" s="14" t="str">
        <f aca="false">IF($A53="","",COUNTIF(Requirements_Register!$N$6:$N$255,$A53))</f>
        <v/>
      </c>
      <c r="J53" s="14" t="str">
        <f aca="false">IF($A53="","",IF($I53&gt;0,"Used","Unused"))</f>
        <v/>
      </c>
      <c r="K53" s="14"/>
    </row>
    <row r="54" customFormat="false" ht="15" hidden="false" customHeight="false" outlineLevel="0" collapsed="false">
      <c r="A54" s="14"/>
      <c r="B54" s="14"/>
      <c r="C54" s="14"/>
      <c r="D54" s="21"/>
      <c r="E54" s="14"/>
      <c r="F54" s="14"/>
      <c r="G54" s="14"/>
      <c r="H54" s="14"/>
      <c r="I54" s="14" t="str">
        <f aca="false">IF($A54="","",COUNTIF(Requirements_Register!$N$6:$N$255,$A54))</f>
        <v/>
      </c>
      <c r="J54" s="14" t="str">
        <f aca="false">IF($A54="","",IF($I54&gt;0,"Used","Unused"))</f>
        <v/>
      </c>
      <c r="K54" s="14"/>
    </row>
    <row r="55" customFormat="false" ht="15" hidden="false" customHeight="false" outlineLevel="0" collapsed="false">
      <c r="A55" s="14"/>
      <c r="B55" s="14"/>
      <c r="C55" s="14"/>
      <c r="D55" s="21"/>
      <c r="E55" s="14"/>
      <c r="F55" s="14"/>
      <c r="G55" s="14"/>
      <c r="H55" s="14"/>
      <c r="I55" s="14" t="str">
        <f aca="false">IF($A55="","",COUNTIF(Requirements_Register!$N$6:$N$255,$A55))</f>
        <v/>
      </c>
      <c r="J55" s="14" t="str">
        <f aca="false">IF($A55="","",IF($I55&gt;0,"Used","Unused"))</f>
        <v/>
      </c>
      <c r="K55" s="14"/>
    </row>
    <row r="56" customFormat="false" ht="15" hidden="false" customHeight="false" outlineLevel="0" collapsed="false">
      <c r="A56" s="14"/>
      <c r="B56" s="14"/>
      <c r="C56" s="14"/>
      <c r="D56" s="21"/>
      <c r="E56" s="14"/>
      <c r="F56" s="14"/>
      <c r="G56" s="14"/>
      <c r="H56" s="14"/>
      <c r="I56" s="14" t="str">
        <f aca="false">IF($A56="","",COUNTIF(Requirements_Register!$N$6:$N$255,$A56))</f>
        <v/>
      </c>
      <c r="J56" s="14" t="str">
        <f aca="false">IF($A56="","",IF($I56&gt;0,"Used","Unused"))</f>
        <v/>
      </c>
      <c r="K56" s="14"/>
    </row>
    <row r="57" customFormat="false" ht="15" hidden="false" customHeight="false" outlineLevel="0" collapsed="false">
      <c r="A57" s="14"/>
      <c r="B57" s="14"/>
      <c r="C57" s="14"/>
      <c r="D57" s="21"/>
      <c r="E57" s="14"/>
      <c r="F57" s="14"/>
      <c r="G57" s="14"/>
      <c r="H57" s="14"/>
      <c r="I57" s="14" t="str">
        <f aca="false">IF($A57="","",COUNTIF(Requirements_Register!$N$6:$N$255,$A57))</f>
        <v/>
      </c>
      <c r="J57" s="14" t="str">
        <f aca="false">IF($A57="","",IF($I57&gt;0,"Used","Unused"))</f>
        <v/>
      </c>
      <c r="K57" s="14"/>
    </row>
    <row r="58" customFormat="false" ht="15" hidden="false" customHeight="false" outlineLevel="0" collapsed="false">
      <c r="A58" s="14"/>
      <c r="B58" s="14"/>
      <c r="C58" s="14"/>
      <c r="D58" s="21"/>
      <c r="E58" s="14"/>
      <c r="F58" s="14"/>
      <c r="G58" s="14"/>
      <c r="H58" s="14"/>
      <c r="I58" s="14" t="str">
        <f aca="false">IF($A58="","",COUNTIF(Requirements_Register!$N$6:$N$255,$A58))</f>
        <v/>
      </c>
      <c r="J58" s="14" t="str">
        <f aca="false">IF($A58="","",IF($I58&gt;0,"Used","Unused"))</f>
        <v/>
      </c>
      <c r="K58" s="14"/>
    </row>
    <row r="59" customFormat="false" ht="15" hidden="false" customHeight="false" outlineLevel="0" collapsed="false">
      <c r="A59" s="14"/>
      <c r="B59" s="14"/>
      <c r="C59" s="14"/>
      <c r="D59" s="21"/>
      <c r="E59" s="14"/>
      <c r="F59" s="14"/>
      <c r="G59" s="14"/>
      <c r="H59" s="14"/>
      <c r="I59" s="14" t="str">
        <f aca="false">IF($A59="","",COUNTIF(Requirements_Register!$N$6:$N$255,$A59))</f>
        <v/>
      </c>
      <c r="J59" s="14" t="str">
        <f aca="false">IF($A59="","",IF($I59&gt;0,"Used","Unused"))</f>
        <v/>
      </c>
      <c r="K59" s="14"/>
    </row>
    <row r="60" customFormat="false" ht="15" hidden="false" customHeight="false" outlineLevel="0" collapsed="false">
      <c r="A60" s="14"/>
      <c r="B60" s="14"/>
      <c r="C60" s="14"/>
      <c r="D60" s="21"/>
      <c r="E60" s="14"/>
      <c r="F60" s="14"/>
      <c r="G60" s="14"/>
      <c r="H60" s="14"/>
      <c r="I60" s="14" t="str">
        <f aca="false">IF($A60="","",COUNTIF(Requirements_Register!$N$6:$N$255,$A60))</f>
        <v/>
      </c>
      <c r="J60" s="14" t="str">
        <f aca="false">IF($A60="","",IF($I60&gt;0,"Used","Unused"))</f>
        <v/>
      </c>
      <c r="K60" s="14"/>
    </row>
    <row r="61" customFormat="false" ht="15" hidden="false" customHeight="false" outlineLevel="0" collapsed="false">
      <c r="A61" s="14"/>
      <c r="B61" s="14"/>
      <c r="C61" s="14"/>
      <c r="D61" s="21"/>
      <c r="E61" s="14"/>
      <c r="F61" s="14"/>
      <c r="G61" s="14"/>
      <c r="H61" s="14"/>
      <c r="I61" s="14" t="str">
        <f aca="false">IF($A61="","",COUNTIF(Requirements_Register!$N$6:$N$255,$A61))</f>
        <v/>
      </c>
      <c r="J61" s="14" t="str">
        <f aca="false">IF($A61="","",IF($I61&gt;0,"Used","Unused"))</f>
        <v/>
      </c>
      <c r="K61" s="14"/>
    </row>
    <row r="62" customFormat="false" ht="15" hidden="false" customHeight="false" outlineLevel="0" collapsed="false">
      <c r="A62" s="14"/>
      <c r="B62" s="14"/>
      <c r="C62" s="14"/>
      <c r="D62" s="21"/>
      <c r="E62" s="14"/>
      <c r="F62" s="14"/>
      <c r="G62" s="14"/>
      <c r="H62" s="14"/>
      <c r="I62" s="14" t="str">
        <f aca="false">IF($A62="","",COUNTIF(Requirements_Register!$N$6:$N$255,$A62))</f>
        <v/>
      </c>
      <c r="J62" s="14" t="str">
        <f aca="false">IF($A62="","",IF($I62&gt;0,"Used","Unused"))</f>
        <v/>
      </c>
      <c r="K62" s="14"/>
    </row>
    <row r="63" customFormat="false" ht="15" hidden="false" customHeight="false" outlineLevel="0" collapsed="false">
      <c r="A63" s="14"/>
      <c r="B63" s="14"/>
      <c r="C63" s="14"/>
      <c r="D63" s="21"/>
      <c r="E63" s="14"/>
      <c r="F63" s="14"/>
      <c r="G63" s="14"/>
      <c r="H63" s="14"/>
      <c r="I63" s="14" t="str">
        <f aca="false">IF($A63="","",COUNTIF(Requirements_Register!$N$6:$N$255,$A63))</f>
        <v/>
      </c>
      <c r="J63" s="14" t="str">
        <f aca="false">IF($A63="","",IF($I63&gt;0,"Used","Unused"))</f>
        <v/>
      </c>
      <c r="K63" s="14"/>
    </row>
    <row r="64" customFormat="false" ht="15" hidden="false" customHeight="false" outlineLevel="0" collapsed="false">
      <c r="A64" s="14"/>
      <c r="B64" s="14"/>
      <c r="C64" s="14"/>
      <c r="D64" s="21"/>
      <c r="E64" s="14"/>
      <c r="F64" s="14"/>
      <c r="G64" s="14"/>
      <c r="H64" s="14"/>
      <c r="I64" s="14" t="str">
        <f aca="false">IF($A64="","",COUNTIF(Requirements_Register!$N$6:$N$255,$A64))</f>
        <v/>
      </c>
      <c r="J64" s="14" t="str">
        <f aca="false">IF($A64="","",IF($I64&gt;0,"Used","Unused"))</f>
        <v/>
      </c>
      <c r="K64" s="14"/>
    </row>
    <row r="65" customFormat="false" ht="15" hidden="false" customHeight="false" outlineLevel="0" collapsed="false">
      <c r="A65" s="14"/>
      <c r="B65" s="14"/>
      <c r="C65" s="14"/>
      <c r="D65" s="21"/>
      <c r="E65" s="14"/>
      <c r="F65" s="14"/>
      <c r="G65" s="14"/>
      <c r="H65" s="14"/>
      <c r="I65" s="14" t="str">
        <f aca="false">IF($A65="","",COUNTIF(Requirements_Register!$N$6:$N$255,$A65))</f>
        <v/>
      </c>
      <c r="J65" s="14" t="str">
        <f aca="false">IF($A65="","",IF($I65&gt;0,"Used","Unused"))</f>
        <v/>
      </c>
      <c r="K65" s="14"/>
    </row>
    <row r="66" customFormat="false" ht="15" hidden="false" customHeight="false" outlineLevel="0" collapsed="false">
      <c r="A66" s="14"/>
      <c r="B66" s="14"/>
      <c r="C66" s="14"/>
      <c r="D66" s="21"/>
      <c r="E66" s="14"/>
      <c r="F66" s="14"/>
      <c r="G66" s="14"/>
      <c r="H66" s="14"/>
      <c r="I66" s="14" t="str">
        <f aca="false">IF($A66="","",COUNTIF(Requirements_Register!$N$6:$N$255,$A66))</f>
        <v/>
      </c>
      <c r="J66" s="14" t="str">
        <f aca="false">IF($A66="","",IF($I66&gt;0,"Used","Unused"))</f>
        <v/>
      </c>
      <c r="K66" s="14"/>
    </row>
    <row r="67" customFormat="false" ht="15" hidden="false" customHeight="false" outlineLevel="0" collapsed="false">
      <c r="A67" s="14"/>
      <c r="B67" s="14"/>
      <c r="C67" s="14"/>
      <c r="D67" s="21"/>
      <c r="E67" s="14"/>
      <c r="F67" s="14"/>
      <c r="G67" s="14"/>
      <c r="H67" s="14"/>
      <c r="I67" s="14" t="str">
        <f aca="false">IF($A67="","",COUNTIF(Requirements_Register!$N$6:$N$255,$A67))</f>
        <v/>
      </c>
      <c r="J67" s="14" t="str">
        <f aca="false">IF($A67="","",IF($I67&gt;0,"Used","Unused"))</f>
        <v/>
      </c>
      <c r="K67" s="14"/>
    </row>
    <row r="68" customFormat="false" ht="15" hidden="false" customHeight="false" outlineLevel="0" collapsed="false">
      <c r="A68" s="14"/>
      <c r="B68" s="14"/>
      <c r="C68" s="14"/>
      <c r="D68" s="21"/>
      <c r="E68" s="14"/>
      <c r="F68" s="14"/>
      <c r="G68" s="14"/>
      <c r="H68" s="14"/>
      <c r="I68" s="14" t="str">
        <f aca="false">IF($A68="","",COUNTIF(Requirements_Register!$N$6:$N$255,$A68))</f>
        <v/>
      </c>
      <c r="J68" s="14" t="str">
        <f aca="false">IF($A68="","",IF($I68&gt;0,"Used","Unused"))</f>
        <v/>
      </c>
      <c r="K68" s="14"/>
    </row>
    <row r="69" customFormat="false" ht="15" hidden="false" customHeight="false" outlineLevel="0" collapsed="false">
      <c r="A69" s="14"/>
      <c r="B69" s="14"/>
      <c r="C69" s="14"/>
      <c r="D69" s="21"/>
      <c r="E69" s="14"/>
      <c r="F69" s="14"/>
      <c r="G69" s="14"/>
      <c r="H69" s="14"/>
      <c r="I69" s="14" t="str">
        <f aca="false">IF($A69="","",COUNTIF(Requirements_Register!$N$6:$N$255,$A69))</f>
        <v/>
      </c>
      <c r="J69" s="14" t="str">
        <f aca="false">IF($A69="","",IF($I69&gt;0,"Used","Unused"))</f>
        <v/>
      </c>
      <c r="K69" s="14"/>
    </row>
    <row r="70" customFormat="false" ht="15" hidden="false" customHeight="false" outlineLevel="0" collapsed="false">
      <c r="A70" s="14"/>
      <c r="B70" s="14"/>
      <c r="C70" s="14"/>
      <c r="D70" s="21"/>
      <c r="E70" s="14"/>
      <c r="F70" s="14"/>
      <c r="G70" s="14"/>
      <c r="H70" s="14"/>
      <c r="I70" s="14" t="str">
        <f aca="false">IF($A70="","",COUNTIF(Requirements_Register!$N$6:$N$255,$A70))</f>
        <v/>
      </c>
      <c r="J70" s="14" t="str">
        <f aca="false">IF($A70="","",IF($I70&gt;0,"Used","Unused"))</f>
        <v/>
      </c>
      <c r="K70" s="14"/>
    </row>
    <row r="71" customFormat="false" ht="15" hidden="false" customHeight="false" outlineLevel="0" collapsed="false">
      <c r="A71" s="14"/>
      <c r="B71" s="14"/>
      <c r="C71" s="14"/>
      <c r="D71" s="21"/>
      <c r="E71" s="14"/>
      <c r="F71" s="14"/>
      <c r="G71" s="14"/>
      <c r="H71" s="14"/>
      <c r="I71" s="14" t="str">
        <f aca="false">IF($A71="","",COUNTIF(Requirements_Register!$N$6:$N$255,$A71))</f>
        <v/>
      </c>
      <c r="J71" s="14" t="str">
        <f aca="false">IF($A71="","",IF($I71&gt;0,"Used","Unused"))</f>
        <v/>
      </c>
      <c r="K71" s="14"/>
    </row>
    <row r="72" customFormat="false" ht="15" hidden="false" customHeight="false" outlineLevel="0" collapsed="false">
      <c r="A72" s="14"/>
      <c r="B72" s="14"/>
      <c r="C72" s="14"/>
      <c r="D72" s="21"/>
      <c r="E72" s="14"/>
      <c r="F72" s="14"/>
      <c r="G72" s="14"/>
      <c r="H72" s="14"/>
      <c r="I72" s="14" t="str">
        <f aca="false">IF($A72="","",COUNTIF(Requirements_Register!$N$6:$N$255,$A72))</f>
        <v/>
      </c>
      <c r="J72" s="14" t="str">
        <f aca="false">IF($A72="","",IF($I72&gt;0,"Used","Unused"))</f>
        <v/>
      </c>
      <c r="K72" s="14"/>
    </row>
    <row r="73" customFormat="false" ht="15" hidden="false" customHeight="false" outlineLevel="0" collapsed="false">
      <c r="A73" s="14"/>
      <c r="B73" s="14"/>
      <c r="C73" s="14"/>
      <c r="D73" s="21"/>
      <c r="E73" s="14"/>
      <c r="F73" s="14"/>
      <c r="G73" s="14"/>
      <c r="H73" s="14"/>
      <c r="I73" s="14" t="str">
        <f aca="false">IF($A73="","",COUNTIF(Requirements_Register!$N$6:$N$255,$A73))</f>
        <v/>
      </c>
      <c r="J73" s="14" t="str">
        <f aca="false">IF($A73="","",IF($I73&gt;0,"Used","Unused"))</f>
        <v/>
      </c>
      <c r="K73" s="14"/>
    </row>
    <row r="74" customFormat="false" ht="15" hidden="false" customHeight="false" outlineLevel="0" collapsed="false">
      <c r="A74" s="14"/>
      <c r="B74" s="14"/>
      <c r="C74" s="14"/>
      <c r="D74" s="21"/>
      <c r="E74" s="14"/>
      <c r="F74" s="14"/>
      <c r="G74" s="14"/>
      <c r="H74" s="14"/>
      <c r="I74" s="14" t="str">
        <f aca="false">IF($A74="","",COUNTIF(Requirements_Register!$N$6:$N$255,$A74))</f>
        <v/>
      </c>
      <c r="J74" s="14" t="str">
        <f aca="false">IF($A74="","",IF($I74&gt;0,"Used","Unused"))</f>
        <v/>
      </c>
      <c r="K74" s="14"/>
    </row>
    <row r="75" customFormat="false" ht="15" hidden="false" customHeight="false" outlineLevel="0" collapsed="false">
      <c r="A75" s="14"/>
      <c r="B75" s="14"/>
      <c r="C75" s="14"/>
      <c r="D75" s="21"/>
      <c r="E75" s="14"/>
      <c r="F75" s="14"/>
      <c r="G75" s="14"/>
      <c r="H75" s="14"/>
      <c r="I75" s="14" t="str">
        <f aca="false">IF($A75="","",COUNTIF(Requirements_Register!$N$6:$N$255,$A75))</f>
        <v/>
      </c>
      <c r="J75" s="14" t="str">
        <f aca="false">IF($A75="","",IF($I75&gt;0,"Used","Unused"))</f>
        <v/>
      </c>
      <c r="K75" s="14"/>
    </row>
    <row r="76" customFormat="false" ht="15" hidden="false" customHeight="false" outlineLevel="0" collapsed="false">
      <c r="A76" s="14"/>
      <c r="B76" s="14"/>
      <c r="C76" s="14"/>
      <c r="D76" s="21"/>
      <c r="E76" s="14"/>
      <c r="F76" s="14"/>
      <c r="G76" s="14"/>
      <c r="H76" s="14"/>
      <c r="I76" s="14" t="str">
        <f aca="false">IF($A76="","",COUNTIF(Requirements_Register!$N$6:$N$255,$A76))</f>
        <v/>
      </c>
      <c r="J76" s="14" t="str">
        <f aca="false">IF($A76="","",IF($I76&gt;0,"Used","Unused"))</f>
        <v/>
      </c>
      <c r="K76" s="14"/>
    </row>
    <row r="77" customFormat="false" ht="15" hidden="false" customHeight="false" outlineLevel="0" collapsed="false">
      <c r="A77" s="14"/>
      <c r="B77" s="14"/>
      <c r="C77" s="14"/>
      <c r="D77" s="21"/>
      <c r="E77" s="14"/>
      <c r="F77" s="14"/>
      <c r="G77" s="14"/>
      <c r="H77" s="14"/>
      <c r="I77" s="14" t="str">
        <f aca="false">IF($A77="","",COUNTIF(Requirements_Register!$N$6:$N$255,$A77))</f>
        <v/>
      </c>
      <c r="J77" s="14" t="str">
        <f aca="false">IF($A77="","",IF($I77&gt;0,"Used","Unused"))</f>
        <v/>
      </c>
      <c r="K77" s="14"/>
    </row>
    <row r="78" customFormat="false" ht="15" hidden="false" customHeight="false" outlineLevel="0" collapsed="false">
      <c r="A78" s="14"/>
      <c r="B78" s="14"/>
      <c r="C78" s="14"/>
      <c r="D78" s="21"/>
      <c r="E78" s="14"/>
      <c r="F78" s="14"/>
      <c r="G78" s="14"/>
      <c r="H78" s="14"/>
      <c r="I78" s="14" t="str">
        <f aca="false">IF($A78="","",COUNTIF(Requirements_Register!$N$6:$N$255,$A78))</f>
        <v/>
      </c>
      <c r="J78" s="14" t="str">
        <f aca="false">IF($A78="","",IF($I78&gt;0,"Used","Unused"))</f>
        <v/>
      </c>
      <c r="K78" s="14"/>
    </row>
    <row r="79" customFormat="false" ht="15" hidden="false" customHeight="false" outlineLevel="0" collapsed="false">
      <c r="A79" s="14"/>
      <c r="B79" s="14"/>
      <c r="C79" s="14"/>
      <c r="D79" s="21"/>
      <c r="E79" s="14"/>
      <c r="F79" s="14"/>
      <c r="G79" s="14"/>
      <c r="H79" s="14"/>
      <c r="I79" s="14" t="str">
        <f aca="false">IF($A79="","",COUNTIF(Requirements_Register!$N$6:$N$255,$A79))</f>
        <v/>
      </c>
      <c r="J79" s="14" t="str">
        <f aca="false">IF($A79="","",IF($I79&gt;0,"Used","Unused"))</f>
        <v/>
      </c>
      <c r="K79" s="14"/>
    </row>
    <row r="80" customFormat="false" ht="15" hidden="false" customHeight="false" outlineLevel="0" collapsed="false">
      <c r="A80" s="14"/>
      <c r="B80" s="14"/>
      <c r="C80" s="14"/>
      <c r="D80" s="21"/>
      <c r="E80" s="14"/>
      <c r="F80" s="14"/>
      <c r="G80" s="14"/>
      <c r="H80" s="14"/>
      <c r="I80" s="14" t="str">
        <f aca="false">IF($A80="","",COUNTIF(Requirements_Register!$N$6:$N$255,$A80))</f>
        <v/>
      </c>
      <c r="J80" s="14" t="str">
        <f aca="false">IF($A80="","",IF($I80&gt;0,"Used","Unused"))</f>
        <v/>
      </c>
      <c r="K80" s="14"/>
    </row>
    <row r="81" customFormat="false" ht="15" hidden="false" customHeight="false" outlineLevel="0" collapsed="false">
      <c r="A81" s="14"/>
      <c r="B81" s="14"/>
      <c r="C81" s="14"/>
      <c r="D81" s="21"/>
      <c r="E81" s="14"/>
      <c r="F81" s="14"/>
      <c r="G81" s="14"/>
      <c r="H81" s="14"/>
      <c r="I81" s="14" t="str">
        <f aca="false">IF($A81="","",COUNTIF(Requirements_Register!$N$6:$N$255,$A81))</f>
        <v/>
      </c>
      <c r="J81" s="14" t="str">
        <f aca="false">IF($A81="","",IF($I81&gt;0,"Used","Unused"))</f>
        <v/>
      </c>
      <c r="K81" s="14"/>
    </row>
    <row r="82" customFormat="false" ht="15" hidden="false" customHeight="false" outlineLevel="0" collapsed="false">
      <c r="A82" s="14"/>
      <c r="B82" s="14"/>
      <c r="C82" s="14"/>
      <c r="D82" s="21"/>
      <c r="E82" s="14"/>
      <c r="F82" s="14"/>
      <c r="G82" s="14"/>
      <c r="H82" s="14"/>
      <c r="I82" s="14" t="str">
        <f aca="false">IF($A82="","",COUNTIF(Requirements_Register!$N$6:$N$255,$A82))</f>
        <v/>
      </c>
      <c r="J82" s="14" t="str">
        <f aca="false">IF($A82="","",IF($I82&gt;0,"Used","Unused"))</f>
        <v/>
      </c>
      <c r="K82" s="14"/>
    </row>
    <row r="83" customFormat="false" ht="15" hidden="false" customHeight="false" outlineLevel="0" collapsed="false">
      <c r="A83" s="14"/>
      <c r="B83" s="14"/>
      <c r="C83" s="14"/>
      <c r="D83" s="21"/>
      <c r="E83" s="14"/>
      <c r="F83" s="14"/>
      <c r="G83" s="14"/>
      <c r="H83" s="14"/>
      <c r="I83" s="14" t="str">
        <f aca="false">IF($A83="","",COUNTIF(Requirements_Register!$N$6:$N$255,$A83))</f>
        <v/>
      </c>
      <c r="J83" s="14" t="str">
        <f aca="false">IF($A83="","",IF($I83&gt;0,"Used","Unused"))</f>
        <v/>
      </c>
      <c r="K83" s="14"/>
    </row>
    <row r="84" customFormat="false" ht="15" hidden="false" customHeight="false" outlineLevel="0" collapsed="false">
      <c r="A84" s="14"/>
      <c r="B84" s="14"/>
      <c r="C84" s="14"/>
      <c r="D84" s="21"/>
      <c r="E84" s="14"/>
      <c r="F84" s="14"/>
      <c r="G84" s="14"/>
      <c r="H84" s="14"/>
      <c r="I84" s="14" t="str">
        <f aca="false">IF($A84="","",COUNTIF(Requirements_Register!$N$6:$N$255,$A84))</f>
        <v/>
      </c>
      <c r="J84" s="14" t="str">
        <f aca="false">IF($A84="","",IF($I84&gt;0,"Used","Unused"))</f>
        <v/>
      </c>
      <c r="K84" s="14"/>
    </row>
    <row r="85" customFormat="false" ht="15" hidden="false" customHeight="false" outlineLevel="0" collapsed="false">
      <c r="A85" s="14"/>
      <c r="B85" s="14"/>
      <c r="C85" s="14"/>
      <c r="D85" s="21"/>
      <c r="E85" s="14"/>
      <c r="F85" s="14"/>
      <c r="G85" s="14"/>
      <c r="H85" s="14"/>
      <c r="I85" s="14" t="str">
        <f aca="false">IF($A85="","",COUNTIF(Requirements_Register!$N$6:$N$255,$A85))</f>
        <v/>
      </c>
      <c r="J85" s="14" t="str">
        <f aca="false">IF($A85="","",IF($I85&gt;0,"Used","Unused"))</f>
        <v/>
      </c>
      <c r="K85" s="14"/>
    </row>
    <row r="86" customFormat="false" ht="15" hidden="false" customHeight="false" outlineLevel="0" collapsed="false">
      <c r="A86" s="14"/>
      <c r="B86" s="14"/>
      <c r="C86" s="14"/>
      <c r="D86" s="21"/>
      <c r="E86" s="14"/>
      <c r="F86" s="14"/>
      <c r="G86" s="14"/>
      <c r="H86" s="14"/>
      <c r="I86" s="14" t="str">
        <f aca="false">IF($A86="","",COUNTIF(Requirements_Register!$N$6:$N$255,$A86))</f>
        <v/>
      </c>
      <c r="J86" s="14" t="str">
        <f aca="false">IF($A86="","",IF($I86&gt;0,"Used","Unused"))</f>
        <v/>
      </c>
      <c r="K86" s="14"/>
    </row>
    <row r="87" customFormat="false" ht="15" hidden="false" customHeight="false" outlineLevel="0" collapsed="false">
      <c r="A87" s="14"/>
      <c r="B87" s="14"/>
      <c r="C87" s="14"/>
      <c r="D87" s="21"/>
      <c r="E87" s="14"/>
      <c r="F87" s="14"/>
      <c r="G87" s="14"/>
      <c r="H87" s="14"/>
      <c r="I87" s="14" t="str">
        <f aca="false">IF($A87="","",COUNTIF(Requirements_Register!$N$6:$N$255,$A87))</f>
        <v/>
      </c>
      <c r="J87" s="14" t="str">
        <f aca="false">IF($A87="","",IF($I87&gt;0,"Used","Unused"))</f>
        <v/>
      </c>
      <c r="K87" s="14"/>
    </row>
    <row r="88" customFormat="false" ht="15" hidden="false" customHeight="false" outlineLevel="0" collapsed="false">
      <c r="A88" s="14"/>
      <c r="B88" s="14"/>
      <c r="C88" s="14"/>
      <c r="D88" s="21"/>
      <c r="E88" s="14"/>
      <c r="F88" s="14"/>
      <c r="G88" s="14"/>
      <c r="H88" s="14"/>
      <c r="I88" s="14" t="str">
        <f aca="false">IF($A88="","",COUNTIF(Requirements_Register!$N$6:$N$255,$A88))</f>
        <v/>
      </c>
      <c r="J88" s="14" t="str">
        <f aca="false">IF($A88="","",IF($I88&gt;0,"Used","Unused"))</f>
        <v/>
      </c>
      <c r="K88" s="14"/>
    </row>
    <row r="89" customFormat="false" ht="15" hidden="false" customHeight="false" outlineLevel="0" collapsed="false">
      <c r="A89" s="14"/>
      <c r="B89" s="14"/>
      <c r="C89" s="14"/>
      <c r="D89" s="21"/>
      <c r="E89" s="14"/>
      <c r="F89" s="14"/>
      <c r="G89" s="14"/>
      <c r="H89" s="14"/>
      <c r="I89" s="14" t="str">
        <f aca="false">IF($A89="","",COUNTIF(Requirements_Register!$N$6:$N$255,$A89))</f>
        <v/>
      </c>
      <c r="J89" s="14" t="str">
        <f aca="false">IF($A89="","",IF($I89&gt;0,"Used","Unused"))</f>
        <v/>
      </c>
      <c r="K89" s="14"/>
    </row>
    <row r="90" customFormat="false" ht="15" hidden="false" customHeight="false" outlineLevel="0" collapsed="false">
      <c r="A90" s="14"/>
      <c r="B90" s="14"/>
      <c r="C90" s="14"/>
      <c r="D90" s="21"/>
      <c r="E90" s="14"/>
      <c r="F90" s="14"/>
      <c r="G90" s="14"/>
      <c r="H90" s="14"/>
      <c r="I90" s="14" t="str">
        <f aca="false">IF($A90="","",COUNTIF(Requirements_Register!$N$6:$N$255,$A90))</f>
        <v/>
      </c>
      <c r="J90" s="14" t="str">
        <f aca="false">IF($A90="","",IF($I90&gt;0,"Used","Unused"))</f>
        <v/>
      </c>
      <c r="K90" s="14"/>
    </row>
    <row r="91" customFormat="false" ht="15" hidden="false" customHeight="false" outlineLevel="0" collapsed="false">
      <c r="A91" s="14"/>
      <c r="B91" s="14"/>
      <c r="C91" s="14"/>
      <c r="D91" s="21"/>
      <c r="E91" s="14"/>
      <c r="F91" s="14"/>
      <c r="G91" s="14"/>
      <c r="H91" s="14"/>
      <c r="I91" s="14" t="str">
        <f aca="false">IF($A91="","",COUNTIF(Requirements_Register!$N$6:$N$255,$A91))</f>
        <v/>
      </c>
      <c r="J91" s="14" t="str">
        <f aca="false">IF($A91="","",IF($I91&gt;0,"Used","Unused"))</f>
        <v/>
      </c>
      <c r="K91" s="14"/>
    </row>
    <row r="92" customFormat="false" ht="15" hidden="false" customHeight="false" outlineLevel="0" collapsed="false">
      <c r="A92" s="14"/>
      <c r="B92" s="14"/>
      <c r="C92" s="14"/>
      <c r="D92" s="21"/>
      <c r="E92" s="14"/>
      <c r="F92" s="14"/>
      <c r="G92" s="14"/>
      <c r="H92" s="14"/>
      <c r="I92" s="14" t="str">
        <f aca="false">IF($A92="","",COUNTIF(Requirements_Register!$N$6:$N$255,$A92))</f>
        <v/>
      </c>
      <c r="J92" s="14" t="str">
        <f aca="false">IF($A92="","",IF($I92&gt;0,"Used","Unused"))</f>
        <v/>
      </c>
      <c r="K92" s="14"/>
    </row>
    <row r="93" customFormat="false" ht="15" hidden="false" customHeight="false" outlineLevel="0" collapsed="false">
      <c r="A93" s="14"/>
      <c r="B93" s="14"/>
      <c r="C93" s="14"/>
      <c r="D93" s="21"/>
      <c r="E93" s="14"/>
      <c r="F93" s="14"/>
      <c r="G93" s="14"/>
      <c r="H93" s="14"/>
      <c r="I93" s="14" t="str">
        <f aca="false">IF($A93="","",COUNTIF(Requirements_Register!$N$6:$N$255,$A93))</f>
        <v/>
      </c>
      <c r="J93" s="14" t="str">
        <f aca="false">IF($A93="","",IF($I93&gt;0,"Used","Unused"))</f>
        <v/>
      </c>
      <c r="K93" s="14"/>
    </row>
    <row r="94" customFormat="false" ht="15" hidden="false" customHeight="false" outlineLevel="0" collapsed="false">
      <c r="A94" s="14"/>
      <c r="B94" s="14"/>
      <c r="C94" s="14"/>
      <c r="D94" s="21"/>
      <c r="E94" s="14"/>
      <c r="F94" s="14"/>
      <c r="G94" s="14"/>
      <c r="H94" s="14"/>
      <c r="I94" s="14" t="str">
        <f aca="false">IF($A94="","",COUNTIF(Requirements_Register!$N$6:$N$255,$A94))</f>
        <v/>
      </c>
      <c r="J94" s="14" t="str">
        <f aca="false">IF($A94="","",IF($I94&gt;0,"Used","Unused"))</f>
        <v/>
      </c>
      <c r="K94" s="14"/>
    </row>
    <row r="95" customFormat="false" ht="15" hidden="false" customHeight="false" outlineLevel="0" collapsed="false">
      <c r="A95" s="14"/>
      <c r="B95" s="14"/>
      <c r="C95" s="14"/>
      <c r="D95" s="21"/>
      <c r="E95" s="14"/>
      <c r="F95" s="14"/>
      <c r="G95" s="14"/>
      <c r="H95" s="14"/>
      <c r="I95" s="14" t="str">
        <f aca="false">IF($A95="","",COUNTIF(Requirements_Register!$N$6:$N$255,$A95))</f>
        <v/>
      </c>
      <c r="J95" s="14" t="str">
        <f aca="false">IF($A95="","",IF($I95&gt;0,"Used","Unused"))</f>
        <v/>
      </c>
      <c r="K95" s="14"/>
    </row>
    <row r="96" customFormat="false" ht="15" hidden="false" customHeight="false" outlineLevel="0" collapsed="false">
      <c r="A96" s="14"/>
      <c r="B96" s="14"/>
      <c r="C96" s="14"/>
      <c r="D96" s="21"/>
      <c r="E96" s="14"/>
      <c r="F96" s="14"/>
      <c r="G96" s="14"/>
      <c r="H96" s="14"/>
      <c r="I96" s="14" t="str">
        <f aca="false">IF($A96="","",COUNTIF(Requirements_Register!$N$6:$N$255,$A96))</f>
        <v/>
      </c>
      <c r="J96" s="14" t="str">
        <f aca="false">IF($A96="","",IF($I96&gt;0,"Used","Unused"))</f>
        <v/>
      </c>
      <c r="K96" s="14"/>
    </row>
    <row r="97" customFormat="false" ht="15" hidden="false" customHeight="false" outlineLevel="0" collapsed="false">
      <c r="A97" s="14"/>
      <c r="B97" s="14"/>
      <c r="C97" s="14"/>
      <c r="D97" s="21"/>
      <c r="E97" s="14"/>
      <c r="F97" s="14"/>
      <c r="G97" s="14"/>
      <c r="H97" s="14"/>
      <c r="I97" s="14" t="str">
        <f aca="false">IF($A97="","",COUNTIF(Requirements_Register!$N$6:$N$255,$A97))</f>
        <v/>
      </c>
      <c r="J97" s="14" t="str">
        <f aca="false">IF($A97="","",IF($I97&gt;0,"Used","Unused"))</f>
        <v/>
      </c>
      <c r="K97" s="14"/>
    </row>
    <row r="98" customFormat="false" ht="15" hidden="false" customHeight="false" outlineLevel="0" collapsed="false">
      <c r="A98" s="14"/>
      <c r="B98" s="14"/>
      <c r="C98" s="14"/>
      <c r="D98" s="21"/>
      <c r="E98" s="14"/>
      <c r="F98" s="14"/>
      <c r="G98" s="14"/>
      <c r="H98" s="14"/>
      <c r="I98" s="14" t="str">
        <f aca="false">IF($A98="","",COUNTIF(Requirements_Register!$N$6:$N$255,$A98))</f>
        <v/>
      </c>
      <c r="J98" s="14" t="str">
        <f aca="false">IF($A98="","",IF($I98&gt;0,"Used","Unused"))</f>
        <v/>
      </c>
      <c r="K98" s="14"/>
    </row>
    <row r="99" customFormat="false" ht="15" hidden="false" customHeight="false" outlineLevel="0" collapsed="false">
      <c r="A99" s="14"/>
      <c r="B99" s="14"/>
      <c r="C99" s="14"/>
      <c r="D99" s="21"/>
      <c r="E99" s="14"/>
      <c r="F99" s="14"/>
      <c r="G99" s="14"/>
      <c r="H99" s="14"/>
      <c r="I99" s="14" t="str">
        <f aca="false">IF($A99="","",COUNTIF(Requirements_Register!$N$6:$N$255,$A99))</f>
        <v/>
      </c>
      <c r="J99" s="14" t="str">
        <f aca="false">IF($A99="","",IF($I99&gt;0,"Used","Unused"))</f>
        <v/>
      </c>
      <c r="K99" s="14"/>
    </row>
    <row r="100" customFormat="false" ht="15" hidden="false" customHeight="false" outlineLevel="0" collapsed="false">
      <c r="A100" s="14"/>
      <c r="B100" s="14"/>
      <c r="C100" s="14"/>
      <c r="D100" s="21"/>
      <c r="E100" s="14"/>
      <c r="F100" s="14"/>
      <c r="G100" s="14"/>
      <c r="H100" s="14"/>
      <c r="I100" s="14" t="str">
        <f aca="false">IF($A100="","",COUNTIF(Requirements_Register!$N$6:$N$255,$A100))</f>
        <v/>
      </c>
      <c r="J100" s="14" t="str">
        <f aca="false">IF($A100="","",IF($I100&gt;0,"Used","Unused"))</f>
        <v/>
      </c>
      <c r="K100" s="14"/>
    </row>
    <row r="101" customFormat="false" ht="15" hidden="false" customHeight="false" outlineLevel="0" collapsed="false">
      <c r="A101" s="14"/>
      <c r="B101" s="14"/>
      <c r="C101" s="14"/>
      <c r="D101" s="21"/>
      <c r="E101" s="14"/>
      <c r="F101" s="14"/>
      <c r="G101" s="14"/>
      <c r="H101" s="14"/>
      <c r="I101" s="14" t="str">
        <f aca="false">IF($A101="","",COUNTIF(Requirements_Register!$N$6:$N$255,$A101))</f>
        <v/>
      </c>
      <c r="J101" s="14" t="str">
        <f aca="false">IF($A101="","",IF($I101&gt;0,"Used","Unused"))</f>
        <v/>
      </c>
      <c r="K101" s="14"/>
    </row>
    <row r="102" customFormat="false" ht="15" hidden="false" customHeight="false" outlineLevel="0" collapsed="false">
      <c r="A102" s="14"/>
      <c r="B102" s="14"/>
      <c r="C102" s="14"/>
      <c r="D102" s="21"/>
      <c r="E102" s="14"/>
      <c r="F102" s="14"/>
      <c r="G102" s="14"/>
      <c r="H102" s="14"/>
      <c r="I102" s="14" t="str">
        <f aca="false">IF($A102="","",COUNTIF(Requirements_Register!$N$6:$N$255,$A102))</f>
        <v/>
      </c>
      <c r="J102" s="14" t="str">
        <f aca="false">IF($A102="","",IF($I102&gt;0,"Used","Unused"))</f>
        <v/>
      </c>
      <c r="K102" s="14"/>
    </row>
    <row r="103" customFormat="false" ht="15" hidden="false" customHeight="false" outlineLevel="0" collapsed="false">
      <c r="A103" s="14"/>
      <c r="B103" s="14"/>
      <c r="C103" s="14"/>
      <c r="D103" s="21"/>
      <c r="E103" s="14"/>
      <c r="F103" s="14"/>
      <c r="G103" s="14"/>
      <c r="H103" s="14"/>
      <c r="I103" s="14" t="str">
        <f aca="false">IF($A103="","",COUNTIF(Requirements_Register!$N$6:$N$255,$A103))</f>
        <v/>
      </c>
      <c r="J103" s="14" t="str">
        <f aca="false">IF($A103="","",IF($I103&gt;0,"Used","Unused"))</f>
        <v/>
      </c>
      <c r="K103" s="14"/>
    </row>
    <row r="104" customFormat="false" ht="15" hidden="false" customHeight="false" outlineLevel="0" collapsed="false">
      <c r="A104" s="14"/>
      <c r="B104" s="14"/>
      <c r="C104" s="14"/>
      <c r="D104" s="21"/>
      <c r="E104" s="14"/>
      <c r="F104" s="14"/>
      <c r="G104" s="14"/>
      <c r="H104" s="14"/>
      <c r="I104" s="14" t="str">
        <f aca="false">IF($A104="","",COUNTIF(Requirements_Register!$N$6:$N$255,$A104))</f>
        <v/>
      </c>
      <c r="J104" s="14" t="str">
        <f aca="false">IF($A104="","",IF($I104&gt;0,"Used","Unused"))</f>
        <v/>
      </c>
      <c r="K104" s="14"/>
    </row>
    <row r="105" customFormat="false" ht="15" hidden="false" customHeight="false" outlineLevel="0" collapsed="false">
      <c r="A105" s="14"/>
      <c r="B105" s="14"/>
      <c r="C105" s="14"/>
      <c r="D105" s="21"/>
      <c r="E105" s="14"/>
      <c r="F105" s="14"/>
      <c r="G105" s="14"/>
      <c r="H105" s="14"/>
      <c r="I105" s="14" t="str">
        <f aca="false">IF($A105="","",COUNTIF(Requirements_Register!$N$6:$N$255,$A105))</f>
        <v/>
      </c>
      <c r="J105" s="14" t="str">
        <f aca="false">IF($A105="","",IF($I105&gt;0,"Used","Unused"))</f>
        <v/>
      </c>
      <c r="K105" s="14"/>
    </row>
  </sheetData>
  <mergeCells count="2">
    <mergeCell ref="A1:K1"/>
    <mergeCell ref="A2:K2"/>
  </mergeCells>
  <dataValidations count="2">
    <dataValidation allowBlank="false" errorStyle="stop" operator="between" showDropDown="false" showErrorMessage="false" showInputMessage="false" sqref="B6:B105" type="list">
      <formula1>Config!$Z$6:$Z$15</formula1>
      <formula2>0</formula2>
    </dataValidation>
    <dataValidation allowBlank="false" errorStyle="stop" operator="between" showDropDown="false" showErrorMessage="false" showInputMessage="false" sqref="F6:F105" type="list">
      <formula1>Config!$AA$6:$AA$8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6"/>
    <col collapsed="false" customWidth="true" hidden="false" outlineLevel="0" max="4" min="4" style="0" width="54"/>
    <col collapsed="false" customWidth="true" hidden="false" outlineLevel="0" max="6" min="5" style="0" width="12"/>
    <col collapsed="false" customWidth="true" hidden="false" outlineLevel="0" max="7" min="7" style="0" width="14"/>
    <col collapsed="false" customWidth="true" hidden="false" outlineLevel="0" max="8" min="8" style="0" width="10"/>
    <col collapsed="false" customWidth="true" hidden="false" outlineLevel="0" max="9" min="9" style="0" width="22"/>
    <col collapsed="false" customWidth="true" hidden="false" outlineLevel="0" max="10" min="10" style="0" width="14"/>
    <col collapsed="false" customWidth="true" hidden="false" outlineLevel="0" max="11" min="11" style="0" width="18"/>
    <col collapsed="false" customWidth="true" hidden="false" outlineLevel="0" max="12" min="12" style="0" width="56"/>
    <col collapsed="false" customWidth="true" hidden="false" outlineLevel="0" max="13" min="13" style="0" width="36"/>
  </cols>
  <sheetData>
    <row r="1" customFormat="false" ht="30" hidden="false" customHeight="true" outlineLevel="0" collapsed="false">
      <c r="A1" s="17" t="s">
        <v>712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713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714</v>
      </c>
      <c r="B5" s="3" t="s">
        <v>715</v>
      </c>
      <c r="C5" s="3" t="s">
        <v>716</v>
      </c>
      <c r="D5" s="3" t="s">
        <v>717</v>
      </c>
      <c r="E5" s="3" t="s">
        <v>718</v>
      </c>
      <c r="F5" s="3" t="s">
        <v>131</v>
      </c>
      <c r="G5" s="3" t="s">
        <v>719</v>
      </c>
      <c r="H5" s="3" t="s">
        <v>720</v>
      </c>
      <c r="I5" s="3" t="s">
        <v>123</v>
      </c>
      <c r="J5" s="3" t="s">
        <v>721</v>
      </c>
      <c r="K5" s="3" t="s">
        <v>336</v>
      </c>
      <c r="L5" s="3" t="s">
        <v>722</v>
      </c>
      <c r="M5" s="3" t="s">
        <v>155</v>
      </c>
    </row>
    <row r="6" customFormat="false" ht="23.85" hidden="false" customHeight="false" outlineLevel="0" collapsed="false">
      <c r="A6" s="14" t="s">
        <v>723</v>
      </c>
      <c r="B6" s="14" t="s">
        <v>724</v>
      </c>
      <c r="C6" s="14" t="s">
        <v>243</v>
      </c>
      <c r="D6" s="14" t="s">
        <v>725</v>
      </c>
      <c r="E6" s="14" t="n">
        <v>4</v>
      </c>
      <c r="F6" s="14" t="n">
        <v>5</v>
      </c>
      <c r="G6" s="14" t="n">
        <f aca="false">IF($A6="","",$E6*$F6)</f>
        <v>20</v>
      </c>
      <c r="H6" s="14" t="str">
        <f aca="false">IF($A6="","",IF($G6&gt;=16,"Red",IF($G6&gt;=8,"Amber","Green")))</f>
        <v>Red</v>
      </c>
      <c r="I6" s="14" t="s">
        <v>249</v>
      </c>
      <c r="J6" s="21" t="n">
        <v>46187</v>
      </c>
      <c r="K6" s="14" t="s">
        <v>561</v>
      </c>
      <c r="L6" s="14" t="s">
        <v>726</v>
      </c>
      <c r="M6" s="14"/>
    </row>
    <row r="7" customFormat="false" ht="15" hidden="false" customHeight="false" outlineLevel="0" collapsed="false">
      <c r="A7" s="14" t="s">
        <v>727</v>
      </c>
      <c r="B7" s="14" t="s">
        <v>728</v>
      </c>
      <c r="C7" s="14" t="s">
        <v>215</v>
      </c>
      <c r="D7" s="14" t="s">
        <v>729</v>
      </c>
      <c r="E7" s="14" t="n">
        <v>5</v>
      </c>
      <c r="F7" s="14" t="n">
        <v>4</v>
      </c>
      <c r="G7" s="14" t="n">
        <f aca="false">IF($A7="","",$E7*$F7)</f>
        <v>20</v>
      </c>
      <c r="H7" s="14" t="str">
        <f aca="false">IF($A7="","",IF($G7&gt;=16,"Red",IF($G7&gt;=8,"Amber","Green")))</f>
        <v>Red</v>
      </c>
      <c r="I7" s="14" t="s">
        <v>225</v>
      </c>
      <c r="J7" s="21" t="n">
        <v>46183</v>
      </c>
      <c r="K7" s="14" t="s">
        <v>561</v>
      </c>
      <c r="L7" s="14" t="s">
        <v>730</v>
      </c>
      <c r="M7" s="14"/>
    </row>
    <row r="8" customFormat="false" ht="15" hidden="false" customHeight="false" outlineLevel="0" collapsed="false">
      <c r="A8" s="14" t="s">
        <v>731</v>
      </c>
      <c r="B8" s="14" t="s">
        <v>732</v>
      </c>
      <c r="C8" s="14" t="s">
        <v>271</v>
      </c>
      <c r="D8" s="14" t="s">
        <v>733</v>
      </c>
      <c r="E8" s="14" t="n">
        <v>3</v>
      </c>
      <c r="F8" s="14" t="n">
        <v>4</v>
      </c>
      <c r="G8" s="14" t="n">
        <f aca="false">IF($A8="","",$E8*$F8)</f>
        <v>12</v>
      </c>
      <c r="H8" s="14" t="str">
        <f aca="false">IF($A8="","",IF($G8&gt;=16,"Red",IF($G8&gt;=8,"Amber","Green")))</f>
        <v>Amber</v>
      </c>
      <c r="I8" s="14" t="s">
        <v>277</v>
      </c>
      <c r="J8" s="21" t="n">
        <v>46194</v>
      </c>
      <c r="K8" s="14" t="s">
        <v>734</v>
      </c>
      <c r="L8" s="14" t="s">
        <v>735</v>
      </c>
      <c r="M8" s="14"/>
    </row>
    <row r="9" customFormat="false" ht="15" hidden="false" customHeight="false" outlineLevel="0" collapsed="false">
      <c r="A9" s="14" t="s">
        <v>736</v>
      </c>
      <c r="B9" s="14" t="s">
        <v>543</v>
      </c>
      <c r="C9" s="14" t="s">
        <v>287</v>
      </c>
      <c r="D9" s="14" t="s">
        <v>737</v>
      </c>
      <c r="E9" s="14" t="n">
        <v>1</v>
      </c>
      <c r="F9" s="14" t="n">
        <v>2</v>
      </c>
      <c r="G9" s="14" t="n">
        <f aca="false">IF($A9="","",$E9*$F9)</f>
        <v>2</v>
      </c>
      <c r="H9" s="14" t="str">
        <f aca="false">IF($A9="","",IF($G9&gt;=16,"Red",IF($G9&gt;=8,"Amber","Green")))</f>
        <v>Green</v>
      </c>
      <c r="I9" s="14" t="s">
        <v>173</v>
      </c>
      <c r="J9" s="21" t="n">
        <v>46174</v>
      </c>
      <c r="K9" s="14" t="s">
        <v>738</v>
      </c>
      <c r="L9" s="14" t="s">
        <v>739</v>
      </c>
      <c r="M9" s="14"/>
    </row>
    <row r="10" customFormat="false" ht="15" hidden="false" customHeight="false" outlineLevel="0" collapsed="false">
      <c r="A10" s="14" t="s">
        <v>740</v>
      </c>
      <c r="B10" s="14" t="s">
        <v>558</v>
      </c>
      <c r="C10" s="14" t="s">
        <v>279</v>
      </c>
      <c r="D10" s="14" t="s">
        <v>741</v>
      </c>
      <c r="E10" s="14" t="n">
        <v>3</v>
      </c>
      <c r="F10" s="14" t="n">
        <v>4</v>
      </c>
      <c r="G10" s="14" t="n">
        <f aca="false">IF($A10="","",$E10*$F10)</f>
        <v>12</v>
      </c>
      <c r="H10" s="14" t="str">
        <f aca="false">IF($A10="","",IF($G10&gt;=16,"Red",IF($G10&gt;=8,"Amber","Green")))</f>
        <v>Amber</v>
      </c>
      <c r="I10" s="14" t="s">
        <v>286</v>
      </c>
      <c r="J10" s="21" t="n">
        <v>46218</v>
      </c>
      <c r="K10" s="14" t="s">
        <v>561</v>
      </c>
      <c r="L10" s="14" t="s">
        <v>742</v>
      </c>
      <c r="M10" s="14"/>
    </row>
    <row r="11" customFormat="false" ht="15" hidden="false" customHeight="false" outlineLevel="0" collapsed="false">
      <c r="A11" s="14"/>
      <c r="B11" s="14"/>
      <c r="C11" s="14"/>
      <c r="D11" s="14"/>
      <c r="E11" s="14"/>
      <c r="F11" s="14"/>
      <c r="G11" s="14" t="str">
        <f aca="false">IF($A11="","",$E11*$F11)</f>
        <v/>
      </c>
      <c r="H11" s="14" t="str">
        <f aca="false">IF($A11="","",IF($G11&gt;=16,"Red",IF($G11&gt;=8,"Amber","Green")))</f>
        <v/>
      </c>
      <c r="I11" s="14"/>
      <c r="J11" s="21"/>
      <c r="K11" s="14"/>
      <c r="L11" s="14"/>
      <c r="M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 t="str">
        <f aca="false">IF($A12="","",$E12*$F12)</f>
        <v/>
      </c>
      <c r="H12" s="14" t="str">
        <f aca="false">IF($A12="","",IF($G12&gt;=16,"Red",IF($G12&gt;=8,"Amber","Green")))</f>
        <v/>
      </c>
      <c r="I12" s="14"/>
      <c r="J12" s="21"/>
      <c r="K12" s="14"/>
      <c r="L12" s="14"/>
      <c r="M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 t="str">
        <f aca="false">IF($A13="","",$E13*$F13)</f>
        <v/>
      </c>
      <c r="H13" s="14" t="str">
        <f aca="false">IF($A13="","",IF($G13&gt;=16,"Red",IF($G13&gt;=8,"Amber","Green")))</f>
        <v/>
      </c>
      <c r="I13" s="14"/>
      <c r="J13" s="21"/>
      <c r="K13" s="14"/>
      <c r="L13" s="14"/>
      <c r="M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 t="str">
        <f aca="false">IF($A14="","",$E14*$F14)</f>
        <v/>
      </c>
      <c r="H14" s="14" t="str">
        <f aca="false">IF($A14="","",IF($G14&gt;=16,"Red",IF($G14&gt;=8,"Amber","Green")))</f>
        <v/>
      </c>
      <c r="I14" s="14"/>
      <c r="J14" s="21"/>
      <c r="K14" s="14"/>
      <c r="L14" s="14"/>
      <c r="M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 t="str">
        <f aca="false">IF($A15="","",$E15*$F15)</f>
        <v/>
      </c>
      <c r="H15" s="14" t="str">
        <f aca="false">IF($A15="","",IF($G15&gt;=16,"Red",IF($G15&gt;=8,"Amber","Green")))</f>
        <v/>
      </c>
      <c r="I15" s="14"/>
      <c r="J15" s="21"/>
      <c r="K15" s="14"/>
      <c r="L15" s="14"/>
      <c r="M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 t="str">
        <f aca="false">IF($A16="","",$E16*$F16)</f>
        <v/>
      </c>
      <c r="H16" s="14" t="str">
        <f aca="false">IF($A16="","",IF($G16&gt;=16,"Red",IF($G16&gt;=8,"Amber","Green")))</f>
        <v/>
      </c>
      <c r="I16" s="14"/>
      <c r="J16" s="21"/>
      <c r="K16" s="14"/>
      <c r="L16" s="14"/>
      <c r="M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 t="str">
        <f aca="false">IF($A17="","",$E17*$F17)</f>
        <v/>
      </c>
      <c r="H17" s="14" t="str">
        <f aca="false">IF($A17="","",IF($G17&gt;=16,"Red",IF($G17&gt;=8,"Amber","Green")))</f>
        <v/>
      </c>
      <c r="I17" s="14"/>
      <c r="J17" s="21"/>
      <c r="K17" s="14"/>
      <c r="L17" s="14"/>
      <c r="M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 t="str">
        <f aca="false">IF($A18="","",$E18*$F18)</f>
        <v/>
      </c>
      <c r="H18" s="14" t="str">
        <f aca="false">IF($A18="","",IF($G18&gt;=16,"Red",IF($G18&gt;=8,"Amber","Green")))</f>
        <v/>
      </c>
      <c r="I18" s="14"/>
      <c r="J18" s="21"/>
      <c r="K18" s="14"/>
      <c r="L18" s="14"/>
      <c r="M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 t="str">
        <f aca="false">IF($A19="","",$E19*$F19)</f>
        <v/>
      </c>
      <c r="H19" s="14" t="str">
        <f aca="false">IF($A19="","",IF($G19&gt;=16,"Red",IF($G19&gt;=8,"Amber","Green")))</f>
        <v/>
      </c>
      <c r="I19" s="14"/>
      <c r="J19" s="21"/>
      <c r="K19" s="14"/>
      <c r="L19" s="14"/>
      <c r="M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 t="str">
        <f aca="false">IF($A20="","",$E20*$F20)</f>
        <v/>
      </c>
      <c r="H20" s="14" t="str">
        <f aca="false">IF($A20="","",IF($G20&gt;=16,"Red",IF($G20&gt;=8,"Amber","Green")))</f>
        <v/>
      </c>
      <c r="I20" s="14"/>
      <c r="J20" s="21"/>
      <c r="K20" s="14"/>
      <c r="L20" s="14"/>
      <c r="M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 t="str">
        <f aca="false">IF($A21="","",$E21*$F21)</f>
        <v/>
      </c>
      <c r="H21" s="14" t="str">
        <f aca="false">IF($A21="","",IF($G21&gt;=16,"Red",IF($G21&gt;=8,"Amber","Green")))</f>
        <v/>
      </c>
      <c r="I21" s="14"/>
      <c r="J21" s="21"/>
      <c r="K21" s="14"/>
      <c r="L21" s="14"/>
      <c r="M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 t="str">
        <f aca="false">IF($A22="","",$E22*$F22)</f>
        <v/>
      </c>
      <c r="H22" s="14" t="str">
        <f aca="false">IF($A22="","",IF($G22&gt;=16,"Red",IF($G22&gt;=8,"Amber","Green")))</f>
        <v/>
      </c>
      <c r="I22" s="14"/>
      <c r="J22" s="21"/>
      <c r="K22" s="14"/>
      <c r="L22" s="14"/>
      <c r="M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 t="str">
        <f aca="false">IF($A23="","",$E23*$F23)</f>
        <v/>
      </c>
      <c r="H23" s="14" t="str">
        <f aca="false">IF($A23="","",IF($G23&gt;=16,"Red",IF($G23&gt;=8,"Amber","Green")))</f>
        <v/>
      </c>
      <c r="I23" s="14"/>
      <c r="J23" s="21"/>
      <c r="K23" s="14"/>
      <c r="L23" s="14"/>
      <c r="M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 t="str">
        <f aca="false">IF($A24="","",$E24*$F24)</f>
        <v/>
      </c>
      <c r="H24" s="14" t="str">
        <f aca="false">IF($A24="","",IF($G24&gt;=16,"Red",IF($G24&gt;=8,"Amber","Green")))</f>
        <v/>
      </c>
      <c r="I24" s="14"/>
      <c r="J24" s="21"/>
      <c r="K24" s="14"/>
      <c r="L24" s="14"/>
      <c r="M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 t="str">
        <f aca="false">IF($A25="","",$E25*$F25)</f>
        <v/>
      </c>
      <c r="H25" s="14" t="str">
        <f aca="false">IF($A25="","",IF($G25&gt;=16,"Red",IF($G25&gt;=8,"Amber","Green")))</f>
        <v/>
      </c>
      <c r="I25" s="14"/>
      <c r="J25" s="21"/>
      <c r="K25" s="14"/>
      <c r="L25" s="14"/>
      <c r="M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 t="str">
        <f aca="false">IF($A26="","",$E26*$F26)</f>
        <v/>
      </c>
      <c r="H26" s="14" t="str">
        <f aca="false">IF($A26="","",IF($G26&gt;=16,"Red",IF($G26&gt;=8,"Amber","Green")))</f>
        <v/>
      </c>
      <c r="I26" s="14"/>
      <c r="J26" s="21"/>
      <c r="K26" s="14"/>
      <c r="L26" s="14"/>
      <c r="M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 t="str">
        <f aca="false">IF($A27="","",$E27*$F27)</f>
        <v/>
      </c>
      <c r="H27" s="14" t="str">
        <f aca="false">IF($A27="","",IF($G27&gt;=16,"Red",IF($G27&gt;=8,"Amber","Green")))</f>
        <v/>
      </c>
      <c r="I27" s="14"/>
      <c r="J27" s="21"/>
      <c r="K27" s="14"/>
      <c r="L27" s="14"/>
      <c r="M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 t="str">
        <f aca="false">IF($A28="","",$E28*$F28)</f>
        <v/>
      </c>
      <c r="H28" s="14" t="str">
        <f aca="false">IF($A28="","",IF($G28&gt;=16,"Red",IF($G28&gt;=8,"Amber","Green")))</f>
        <v/>
      </c>
      <c r="I28" s="14"/>
      <c r="J28" s="21"/>
      <c r="K28" s="14"/>
      <c r="L28" s="14"/>
      <c r="M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 t="str">
        <f aca="false">IF($A29="","",$E29*$F29)</f>
        <v/>
      </c>
      <c r="H29" s="14" t="str">
        <f aca="false">IF($A29="","",IF($G29&gt;=16,"Red",IF($G29&gt;=8,"Amber","Green")))</f>
        <v/>
      </c>
      <c r="I29" s="14"/>
      <c r="J29" s="21"/>
      <c r="K29" s="14"/>
      <c r="L29" s="14"/>
      <c r="M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 t="str">
        <f aca="false">IF($A30="","",$E30*$F30)</f>
        <v/>
      </c>
      <c r="H30" s="14" t="str">
        <f aca="false">IF($A30="","",IF($G30&gt;=16,"Red",IF($G30&gt;=8,"Amber","Green")))</f>
        <v/>
      </c>
      <c r="I30" s="14"/>
      <c r="J30" s="21"/>
      <c r="K30" s="14"/>
      <c r="L30" s="14"/>
      <c r="M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 t="str">
        <f aca="false">IF($A31="","",$E31*$F31)</f>
        <v/>
      </c>
      <c r="H31" s="14" t="str">
        <f aca="false">IF($A31="","",IF($G31&gt;=16,"Red",IF($G31&gt;=8,"Amber","Green")))</f>
        <v/>
      </c>
      <c r="I31" s="14"/>
      <c r="J31" s="21"/>
      <c r="K31" s="14"/>
      <c r="L31" s="14"/>
      <c r="M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 t="str">
        <f aca="false">IF($A32="","",$E32*$F32)</f>
        <v/>
      </c>
      <c r="H32" s="14" t="str">
        <f aca="false">IF($A32="","",IF($G32&gt;=16,"Red",IF($G32&gt;=8,"Amber","Green")))</f>
        <v/>
      </c>
      <c r="I32" s="14"/>
      <c r="J32" s="21"/>
      <c r="K32" s="14"/>
      <c r="L32" s="14"/>
      <c r="M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 t="str">
        <f aca="false">IF($A33="","",$E33*$F33)</f>
        <v/>
      </c>
      <c r="H33" s="14" t="str">
        <f aca="false">IF($A33="","",IF($G33&gt;=16,"Red",IF($G33&gt;=8,"Amber","Green")))</f>
        <v/>
      </c>
      <c r="I33" s="14"/>
      <c r="J33" s="21"/>
      <c r="K33" s="14"/>
      <c r="L33" s="14"/>
      <c r="M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 t="str">
        <f aca="false">IF($A34="","",$E34*$F34)</f>
        <v/>
      </c>
      <c r="H34" s="14" t="str">
        <f aca="false">IF($A34="","",IF($G34&gt;=16,"Red",IF($G34&gt;=8,"Amber","Green")))</f>
        <v/>
      </c>
      <c r="I34" s="14"/>
      <c r="J34" s="21"/>
      <c r="K34" s="14"/>
      <c r="L34" s="14"/>
      <c r="M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 t="str">
        <f aca="false">IF($A35="","",$E35*$F35)</f>
        <v/>
      </c>
      <c r="H35" s="14" t="str">
        <f aca="false">IF($A35="","",IF($G35&gt;=16,"Red",IF($G35&gt;=8,"Amber","Green")))</f>
        <v/>
      </c>
      <c r="I35" s="14"/>
      <c r="J35" s="21"/>
      <c r="K35" s="14"/>
      <c r="L35" s="14"/>
      <c r="M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 t="str">
        <f aca="false">IF($A36="","",$E36*$F36)</f>
        <v/>
      </c>
      <c r="H36" s="14" t="str">
        <f aca="false">IF($A36="","",IF($G36&gt;=16,"Red",IF($G36&gt;=8,"Amber","Green")))</f>
        <v/>
      </c>
      <c r="I36" s="14"/>
      <c r="J36" s="21"/>
      <c r="K36" s="14"/>
      <c r="L36" s="14"/>
      <c r="M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 t="str">
        <f aca="false">IF($A37="","",$E37*$F37)</f>
        <v/>
      </c>
      <c r="H37" s="14" t="str">
        <f aca="false">IF($A37="","",IF($G37&gt;=16,"Red",IF($G37&gt;=8,"Amber","Green")))</f>
        <v/>
      </c>
      <c r="I37" s="14"/>
      <c r="J37" s="21"/>
      <c r="K37" s="14"/>
      <c r="L37" s="14"/>
      <c r="M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 t="str">
        <f aca="false">IF($A38="","",$E38*$F38)</f>
        <v/>
      </c>
      <c r="H38" s="14" t="str">
        <f aca="false">IF($A38="","",IF($G38&gt;=16,"Red",IF($G38&gt;=8,"Amber","Green")))</f>
        <v/>
      </c>
      <c r="I38" s="14"/>
      <c r="J38" s="21"/>
      <c r="K38" s="14"/>
      <c r="L38" s="14"/>
      <c r="M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 t="str">
        <f aca="false">IF($A39="","",$E39*$F39)</f>
        <v/>
      </c>
      <c r="H39" s="14" t="str">
        <f aca="false">IF($A39="","",IF($G39&gt;=16,"Red",IF($G39&gt;=8,"Amber","Green")))</f>
        <v/>
      </c>
      <c r="I39" s="14"/>
      <c r="J39" s="21"/>
      <c r="K39" s="14"/>
      <c r="L39" s="14"/>
      <c r="M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 t="str">
        <f aca="false">IF($A40="","",$E40*$F40)</f>
        <v/>
      </c>
      <c r="H40" s="14" t="str">
        <f aca="false">IF($A40="","",IF($G40&gt;=16,"Red",IF($G40&gt;=8,"Amber","Green")))</f>
        <v/>
      </c>
      <c r="I40" s="14"/>
      <c r="J40" s="21"/>
      <c r="K40" s="14"/>
      <c r="L40" s="14"/>
      <c r="M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 t="str">
        <f aca="false">IF($A41="","",$E41*$F41)</f>
        <v/>
      </c>
      <c r="H41" s="14" t="str">
        <f aca="false">IF($A41="","",IF($G41&gt;=16,"Red",IF($G41&gt;=8,"Amber","Green")))</f>
        <v/>
      </c>
      <c r="I41" s="14"/>
      <c r="J41" s="21"/>
      <c r="K41" s="14"/>
      <c r="L41" s="14"/>
      <c r="M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 t="str">
        <f aca="false">IF($A42="","",$E42*$F42)</f>
        <v/>
      </c>
      <c r="H42" s="14" t="str">
        <f aca="false">IF($A42="","",IF($G42&gt;=16,"Red",IF($G42&gt;=8,"Amber","Green")))</f>
        <v/>
      </c>
      <c r="I42" s="14"/>
      <c r="J42" s="21"/>
      <c r="K42" s="14"/>
      <c r="L42" s="14"/>
      <c r="M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 t="str">
        <f aca="false">IF($A43="","",$E43*$F43)</f>
        <v/>
      </c>
      <c r="H43" s="14" t="str">
        <f aca="false">IF($A43="","",IF($G43&gt;=16,"Red",IF($G43&gt;=8,"Amber","Green")))</f>
        <v/>
      </c>
      <c r="I43" s="14"/>
      <c r="J43" s="21"/>
      <c r="K43" s="14"/>
      <c r="L43" s="14"/>
      <c r="M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 t="str">
        <f aca="false">IF($A44="","",$E44*$F44)</f>
        <v/>
      </c>
      <c r="H44" s="14" t="str">
        <f aca="false">IF($A44="","",IF($G44&gt;=16,"Red",IF($G44&gt;=8,"Amber","Green")))</f>
        <v/>
      </c>
      <c r="I44" s="14"/>
      <c r="J44" s="21"/>
      <c r="K44" s="14"/>
      <c r="L44" s="14"/>
      <c r="M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 t="str">
        <f aca="false">IF($A45="","",$E45*$F45)</f>
        <v/>
      </c>
      <c r="H45" s="14" t="str">
        <f aca="false">IF($A45="","",IF($G45&gt;=16,"Red",IF($G45&gt;=8,"Amber","Green")))</f>
        <v/>
      </c>
      <c r="I45" s="14"/>
      <c r="J45" s="21"/>
      <c r="K45" s="14"/>
      <c r="L45" s="14"/>
      <c r="M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 t="str">
        <f aca="false">IF($A46="","",$E46*$F46)</f>
        <v/>
      </c>
      <c r="H46" s="14" t="str">
        <f aca="false">IF($A46="","",IF($G46&gt;=16,"Red",IF($G46&gt;=8,"Amber","Green")))</f>
        <v/>
      </c>
      <c r="I46" s="14"/>
      <c r="J46" s="21"/>
      <c r="K46" s="14"/>
      <c r="L46" s="14"/>
      <c r="M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 t="str">
        <f aca="false">IF($A47="","",$E47*$F47)</f>
        <v/>
      </c>
      <c r="H47" s="14" t="str">
        <f aca="false">IF($A47="","",IF($G47&gt;=16,"Red",IF($G47&gt;=8,"Amber","Green")))</f>
        <v/>
      </c>
      <c r="I47" s="14"/>
      <c r="J47" s="21"/>
      <c r="K47" s="14"/>
      <c r="L47" s="14"/>
      <c r="M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 t="str">
        <f aca="false">IF($A48="","",$E48*$F48)</f>
        <v/>
      </c>
      <c r="H48" s="14" t="str">
        <f aca="false">IF($A48="","",IF($G48&gt;=16,"Red",IF($G48&gt;=8,"Amber","Green")))</f>
        <v/>
      </c>
      <c r="I48" s="14"/>
      <c r="J48" s="21"/>
      <c r="K48" s="14"/>
      <c r="L48" s="14"/>
      <c r="M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 t="str">
        <f aca="false">IF($A49="","",$E49*$F49)</f>
        <v/>
      </c>
      <c r="H49" s="14" t="str">
        <f aca="false">IF($A49="","",IF($G49&gt;=16,"Red",IF($G49&gt;=8,"Amber","Green")))</f>
        <v/>
      </c>
      <c r="I49" s="14"/>
      <c r="J49" s="21"/>
      <c r="K49" s="14"/>
      <c r="L49" s="14"/>
      <c r="M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 t="str">
        <f aca="false">IF($A50="","",$E50*$F50)</f>
        <v/>
      </c>
      <c r="H50" s="14" t="str">
        <f aca="false">IF($A50="","",IF($G50&gt;=16,"Red",IF($G50&gt;=8,"Amber","Green")))</f>
        <v/>
      </c>
      <c r="I50" s="14"/>
      <c r="J50" s="21"/>
      <c r="K50" s="14"/>
      <c r="L50" s="14"/>
      <c r="M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 t="str">
        <f aca="false">IF($A51="","",$E51*$F51)</f>
        <v/>
      </c>
      <c r="H51" s="14" t="str">
        <f aca="false">IF($A51="","",IF($G51&gt;=16,"Red",IF($G51&gt;=8,"Amber","Green")))</f>
        <v/>
      </c>
      <c r="I51" s="14"/>
      <c r="J51" s="21"/>
      <c r="K51" s="14"/>
      <c r="L51" s="14"/>
      <c r="M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 t="str">
        <f aca="false">IF($A52="","",$E52*$F52)</f>
        <v/>
      </c>
      <c r="H52" s="14" t="str">
        <f aca="false">IF($A52="","",IF($G52&gt;=16,"Red",IF($G52&gt;=8,"Amber","Green")))</f>
        <v/>
      </c>
      <c r="I52" s="14"/>
      <c r="J52" s="21"/>
      <c r="K52" s="14"/>
      <c r="L52" s="14"/>
      <c r="M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 t="str">
        <f aca="false">IF($A53="","",$E53*$F53)</f>
        <v/>
      </c>
      <c r="H53" s="14" t="str">
        <f aca="false">IF($A53="","",IF($G53&gt;=16,"Red",IF($G53&gt;=8,"Amber","Green")))</f>
        <v/>
      </c>
      <c r="I53" s="14"/>
      <c r="J53" s="21"/>
      <c r="K53" s="14"/>
      <c r="L53" s="14"/>
      <c r="M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 t="str">
        <f aca="false">IF($A54="","",$E54*$F54)</f>
        <v/>
      </c>
      <c r="H54" s="14" t="str">
        <f aca="false">IF($A54="","",IF($G54&gt;=16,"Red",IF($G54&gt;=8,"Amber","Green")))</f>
        <v/>
      </c>
      <c r="I54" s="14"/>
      <c r="J54" s="21"/>
      <c r="K54" s="14"/>
      <c r="L54" s="14"/>
      <c r="M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 t="str">
        <f aca="false">IF($A55="","",$E55*$F55)</f>
        <v/>
      </c>
      <c r="H55" s="14" t="str">
        <f aca="false">IF($A55="","",IF($G55&gt;=16,"Red",IF($G55&gt;=8,"Amber","Green")))</f>
        <v/>
      </c>
      <c r="I55" s="14"/>
      <c r="J55" s="21"/>
      <c r="K55" s="14"/>
      <c r="L55" s="14"/>
      <c r="M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 t="str">
        <f aca="false">IF($A56="","",$E56*$F56)</f>
        <v/>
      </c>
      <c r="H56" s="14" t="str">
        <f aca="false">IF($A56="","",IF($G56&gt;=16,"Red",IF($G56&gt;=8,"Amber","Green")))</f>
        <v/>
      </c>
      <c r="I56" s="14"/>
      <c r="J56" s="21"/>
      <c r="K56" s="14"/>
      <c r="L56" s="14"/>
      <c r="M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 t="str">
        <f aca="false">IF($A57="","",$E57*$F57)</f>
        <v/>
      </c>
      <c r="H57" s="14" t="str">
        <f aca="false">IF($A57="","",IF($G57&gt;=16,"Red",IF($G57&gt;=8,"Amber","Green")))</f>
        <v/>
      </c>
      <c r="I57" s="14"/>
      <c r="J57" s="21"/>
      <c r="K57" s="14"/>
      <c r="L57" s="14"/>
      <c r="M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 t="str">
        <f aca="false">IF($A58="","",$E58*$F58)</f>
        <v/>
      </c>
      <c r="H58" s="14" t="str">
        <f aca="false">IF($A58="","",IF($G58&gt;=16,"Red",IF($G58&gt;=8,"Amber","Green")))</f>
        <v/>
      </c>
      <c r="I58" s="14"/>
      <c r="J58" s="21"/>
      <c r="K58" s="14"/>
      <c r="L58" s="14"/>
      <c r="M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 t="str">
        <f aca="false">IF($A59="","",$E59*$F59)</f>
        <v/>
      </c>
      <c r="H59" s="14" t="str">
        <f aca="false">IF($A59="","",IF($G59&gt;=16,"Red",IF($G59&gt;=8,"Amber","Green")))</f>
        <v/>
      </c>
      <c r="I59" s="14"/>
      <c r="J59" s="21"/>
      <c r="K59" s="14"/>
      <c r="L59" s="14"/>
      <c r="M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 t="str">
        <f aca="false">IF($A60="","",$E60*$F60)</f>
        <v/>
      </c>
      <c r="H60" s="14" t="str">
        <f aca="false">IF($A60="","",IF($G60&gt;=16,"Red",IF($G60&gt;=8,"Amber","Green")))</f>
        <v/>
      </c>
      <c r="I60" s="14"/>
      <c r="J60" s="21"/>
      <c r="K60" s="14"/>
      <c r="L60" s="14"/>
      <c r="M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 t="str">
        <f aca="false">IF($A61="","",$E61*$F61)</f>
        <v/>
      </c>
      <c r="H61" s="14" t="str">
        <f aca="false">IF($A61="","",IF($G61&gt;=16,"Red",IF($G61&gt;=8,"Amber","Green")))</f>
        <v/>
      </c>
      <c r="I61" s="14"/>
      <c r="J61" s="21"/>
      <c r="K61" s="14"/>
      <c r="L61" s="14"/>
      <c r="M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 t="str">
        <f aca="false">IF($A62="","",$E62*$F62)</f>
        <v/>
      </c>
      <c r="H62" s="14" t="str">
        <f aca="false">IF($A62="","",IF($G62&gt;=16,"Red",IF($G62&gt;=8,"Amber","Green")))</f>
        <v/>
      </c>
      <c r="I62" s="14"/>
      <c r="J62" s="21"/>
      <c r="K62" s="14"/>
      <c r="L62" s="14"/>
      <c r="M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 t="str">
        <f aca="false">IF($A63="","",$E63*$F63)</f>
        <v/>
      </c>
      <c r="H63" s="14" t="str">
        <f aca="false">IF($A63="","",IF($G63&gt;=16,"Red",IF($G63&gt;=8,"Amber","Green")))</f>
        <v/>
      </c>
      <c r="I63" s="14"/>
      <c r="J63" s="21"/>
      <c r="K63" s="14"/>
      <c r="L63" s="14"/>
      <c r="M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 t="str">
        <f aca="false">IF($A64="","",$E64*$F64)</f>
        <v/>
      </c>
      <c r="H64" s="14" t="str">
        <f aca="false">IF($A64="","",IF($G64&gt;=16,"Red",IF($G64&gt;=8,"Amber","Green")))</f>
        <v/>
      </c>
      <c r="I64" s="14"/>
      <c r="J64" s="21"/>
      <c r="K64" s="14"/>
      <c r="L64" s="14"/>
      <c r="M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 t="str">
        <f aca="false">IF($A65="","",$E65*$F65)</f>
        <v/>
      </c>
      <c r="H65" s="14" t="str">
        <f aca="false">IF($A65="","",IF($G65&gt;=16,"Red",IF($G65&gt;=8,"Amber","Green")))</f>
        <v/>
      </c>
      <c r="I65" s="14"/>
      <c r="J65" s="21"/>
      <c r="K65" s="14"/>
      <c r="L65" s="14"/>
      <c r="M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 t="str">
        <f aca="false">IF($A66="","",$E66*$F66)</f>
        <v/>
      </c>
      <c r="H66" s="14" t="str">
        <f aca="false">IF($A66="","",IF($G66&gt;=16,"Red",IF($G66&gt;=8,"Amber","Green")))</f>
        <v/>
      </c>
      <c r="I66" s="14"/>
      <c r="J66" s="21"/>
      <c r="K66" s="14"/>
      <c r="L66" s="14"/>
      <c r="M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 t="str">
        <f aca="false">IF($A67="","",$E67*$F67)</f>
        <v/>
      </c>
      <c r="H67" s="14" t="str">
        <f aca="false">IF($A67="","",IF($G67&gt;=16,"Red",IF($G67&gt;=8,"Amber","Green")))</f>
        <v/>
      </c>
      <c r="I67" s="14"/>
      <c r="J67" s="21"/>
      <c r="K67" s="14"/>
      <c r="L67" s="14"/>
      <c r="M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 t="str">
        <f aca="false">IF($A68="","",$E68*$F68)</f>
        <v/>
      </c>
      <c r="H68" s="14" t="str">
        <f aca="false">IF($A68="","",IF($G68&gt;=16,"Red",IF($G68&gt;=8,"Amber","Green")))</f>
        <v/>
      </c>
      <c r="I68" s="14"/>
      <c r="J68" s="21"/>
      <c r="K68" s="14"/>
      <c r="L68" s="14"/>
      <c r="M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 t="str">
        <f aca="false">IF($A69="","",$E69*$F69)</f>
        <v/>
      </c>
      <c r="H69" s="14" t="str">
        <f aca="false">IF($A69="","",IF($G69&gt;=16,"Red",IF($G69&gt;=8,"Amber","Green")))</f>
        <v/>
      </c>
      <c r="I69" s="14"/>
      <c r="J69" s="21"/>
      <c r="K69" s="14"/>
      <c r="L69" s="14"/>
      <c r="M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 t="str">
        <f aca="false">IF($A70="","",$E70*$F70)</f>
        <v/>
      </c>
      <c r="H70" s="14" t="str">
        <f aca="false">IF($A70="","",IF($G70&gt;=16,"Red",IF($G70&gt;=8,"Amber","Green")))</f>
        <v/>
      </c>
      <c r="I70" s="14"/>
      <c r="J70" s="21"/>
      <c r="K70" s="14"/>
      <c r="L70" s="14"/>
      <c r="M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 t="str">
        <f aca="false">IF($A71="","",$E71*$F71)</f>
        <v/>
      </c>
      <c r="H71" s="14" t="str">
        <f aca="false">IF($A71="","",IF($G71&gt;=16,"Red",IF($G71&gt;=8,"Amber","Green")))</f>
        <v/>
      </c>
      <c r="I71" s="14"/>
      <c r="J71" s="21"/>
      <c r="K71" s="14"/>
      <c r="L71" s="14"/>
      <c r="M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 t="str">
        <f aca="false">IF($A72="","",$E72*$F72)</f>
        <v/>
      </c>
      <c r="H72" s="14" t="str">
        <f aca="false">IF($A72="","",IF($G72&gt;=16,"Red",IF($G72&gt;=8,"Amber","Green")))</f>
        <v/>
      </c>
      <c r="I72" s="14"/>
      <c r="J72" s="21"/>
      <c r="K72" s="14"/>
      <c r="L72" s="14"/>
      <c r="M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 t="str">
        <f aca="false">IF($A73="","",$E73*$F73)</f>
        <v/>
      </c>
      <c r="H73" s="14" t="str">
        <f aca="false">IF($A73="","",IF($G73&gt;=16,"Red",IF($G73&gt;=8,"Amber","Green")))</f>
        <v/>
      </c>
      <c r="I73" s="14"/>
      <c r="J73" s="21"/>
      <c r="K73" s="14"/>
      <c r="L73" s="14"/>
      <c r="M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 t="str">
        <f aca="false">IF($A74="","",$E74*$F74)</f>
        <v/>
      </c>
      <c r="H74" s="14" t="str">
        <f aca="false">IF($A74="","",IF($G74&gt;=16,"Red",IF($G74&gt;=8,"Amber","Green")))</f>
        <v/>
      </c>
      <c r="I74" s="14"/>
      <c r="J74" s="21"/>
      <c r="K74" s="14"/>
      <c r="L74" s="14"/>
      <c r="M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 t="str">
        <f aca="false">IF($A75="","",$E75*$F75)</f>
        <v/>
      </c>
      <c r="H75" s="14" t="str">
        <f aca="false">IF($A75="","",IF($G75&gt;=16,"Red",IF($G75&gt;=8,"Amber","Green")))</f>
        <v/>
      </c>
      <c r="I75" s="14"/>
      <c r="J75" s="21"/>
      <c r="K75" s="14"/>
      <c r="L75" s="14"/>
      <c r="M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 t="str">
        <f aca="false">IF($A76="","",$E76*$F76)</f>
        <v/>
      </c>
      <c r="H76" s="14" t="str">
        <f aca="false">IF($A76="","",IF($G76&gt;=16,"Red",IF($G76&gt;=8,"Amber","Green")))</f>
        <v/>
      </c>
      <c r="I76" s="14"/>
      <c r="J76" s="21"/>
      <c r="K76" s="14"/>
      <c r="L76" s="14"/>
      <c r="M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 t="str">
        <f aca="false">IF($A77="","",$E77*$F77)</f>
        <v/>
      </c>
      <c r="H77" s="14" t="str">
        <f aca="false">IF($A77="","",IF($G77&gt;=16,"Red",IF($G77&gt;=8,"Amber","Green")))</f>
        <v/>
      </c>
      <c r="I77" s="14"/>
      <c r="J77" s="21"/>
      <c r="K77" s="14"/>
      <c r="L77" s="14"/>
      <c r="M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 t="str">
        <f aca="false">IF($A78="","",$E78*$F78)</f>
        <v/>
      </c>
      <c r="H78" s="14" t="str">
        <f aca="false">IF($A78="","",IF($G78&gt;=16,"Red",IF($G78&gt;=8,"Amber","Green")))</f>
        <v/>
      </c>
      <c r="I78" s="14"/>
      <c r="J78" s="21"/>
      <c r="K78" s="14"/>
      <c r="L78" s="14"/>
      <c r="M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 t="str">
        <f aca="false">IF($A79="","",$E79*$F79)</f>
        <v/>
      </c>
      <c r="H79" s="14" t="str">
        <f aca="false">IF($A79="","",IF($G79&gt;=16,"Red",IF($G79&gt;=8,"Amber","Green")))</f>
        <v/>
      </c>
      <c r="I79" s="14"/>
      <c r="J79" s="21"/>
      <c r="K79" s="14"/>
      <c r="L79" s="14"/>
      <c r="M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 t="str">
        <f aca="false">IF($A80="","",$E80*$F80)</f>
        <v/>
      </c>
      <c r="H80" s="14" t="str">
        <f aca="false">IF($A80="","",IF($G80&gt;=16,"Red",IF($G80&gt;=8,"Amber","Green")))</f>
        <v/>
      </c>
      <c r="I80" s="14"/>
      <c r="J80" s="21"/>
      <c r="K80" s="14"/>
      <c r="L80" s="14"/>
      <c r="M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 t="str">
        <f aca="false">IF($A81="","",$E81*$F81)</f>
        <v/>
      </c>
      <c r="H81" s="14" t="str">
        <f aca="false">IF($A81="","",IF($G81&gt;=16,"Red",IF($G81&gt;=8,"Amber","Green")))</f>
        <v/>
      </c>
      <c r="I81" s="14"/>
      <c r="J81" s="21"/>
      <c r="K81" s="14"/>
      <c r="L81" s="14"/>
      <c r="M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 t="str">
        <f aca="false">IF($A82="","",$E82*$F82)</f>
        <v/>
      </c>
      <c r="H82" s="14" t="str">
        <f aca="false">IF($A82="","",IF($G82&gt;=16,"Red",IF($G82&gt;=8,"Amber","Green")))</f>
        <v/>
      </c>
      <c r="I82" s="14"/>
      <c r="J82" s="21"/>
      <c r="K82" s="14"/>
      <c r="L82" s="14"/>
      <c r="M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 t="str">
        <f aca="false">IF($A83="","",$E83*$F83)</f>
        <v/>
      </c>
      <c r="H83" s="14" t="str">
        <f aca="false">IF($A83="","",IF($G83&gt;=16,"Red",IF($G83&gt;=8,"Amber","Green")))</f>
        <v/>
      </c>
      <c r="I83" s="14"/>
      <c r="J83" s="21"/>
      <c r="K83" s="14"/>
      <c r="L83" s="14"/>
      <c r="M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 t="str">
        <f aca="false">IF($A84="","",$E84*$F84)</f>
        <v/>
      </c>
      <c r="H84" s="14" t="str">
        <f aca="false">IF($A84="","",IF($G84&gt;=16,"Red",IF($G84&gt;=8,"Amber","Green")))</f>
        <v/>
      </c>
      <c r="I84" s="14"/>
      <c r="J84" s="21"/>
      <c r="K84" s="14"/>
      <c r="L84" s="14"/>
      <c r="M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 t="str">
        <f aca="false">IF($A85="","",$E85*$F85)</f>
        <v/>
      </c>
      <c r="H85" s="14" t="str">
        <f aca="false">IF($A85="","",IF($G85&gt;=16,"Red",IF($G85&gt;=8,"Amber","Green")))</f>
        <v/>
      </c>
      <c r="I85" s="14"/>
      <c r="J85" s="21"/>
      <c r="K85" s="14"/>
      <c r="L85" s="14"/>
      <c r="M85" s="14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 t="str">
        <f aca="false">IF($A86="","",$E86*$F86)</f>
        <v/>
      </c>
      <c r="H86" s="14" t="str">
        <f aca="false">IF($A86="","",IF($G86&gt;=16,"Red",IF($G86&gt;=8,"Amber","Green")))</f>
        <v/>
      </c>
      <c r="I86" s="14"/>
      <c r="J86" s="21"/>
      <c r="K86" s="14"/>
      <c r="L86" s="14"/>
      <c r="M86" s="14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 t="str">
        <f aca="false">IF($A87="","",$E87*$F87)</f>
        <v/>
      </c>
      <c r="H87" s="14" t="str">
        <f aca="false">IF($A87="","",IF($G87&gt;=16,"Red",IF($G87&gt;=8,"Amber","Green")))</f>
        <v/>
      </c>
      <c r="I87" s="14"/>
      <c r="J87" s="21"/>
      <c r="K87" s="14"/>
      <c r="L87" s="14"/>
      <c r="M87" s="14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 t="str">
        <f aca="false">IF($A88="","",$E88*$F88)</f>
        <v/>
      </c>
      <c r="H88" s="14" t="str">
        <f aca="false">IF($A88="","",IF($G88&gt;=16,"Red",IF($G88&gt;=8,"Amber","Green")))</f>
        <v/>
      </c>
      <c r="I88" s="14"/>
      <c r="J88" s="21"/>
      <c r="K88" s="14"/>
      <c r="L88" s="14"/>
      <c r="M88" s="14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 t="str">
        <f aca="false">IF($A89="","",$E89*$F89)</f>
        <v/>
      </c>
      <c r="H89" s="14" t="str">
        <f aca="false">IF($A89="","",IF($G89&gt;=16,"Red",IF($G89&gt;=8,"Amber","Green")))</f>
        <v/>
      </c>
      <c r="I89" s="14"/>
      <c r="J89" s="21"/>
      <c r="K89" s="14"/>
      <c r="L89" s="14"/>
      <c r="M89" s="14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 t="str">
        <f aca="false">IF($A90="","",$E90*$F90)</f>
        <v/>
      </c>
      <c r="H90" s="14" t="str">
        <f aca="false">IF($A90="","",IF($G90&gt;=16,"Red",IF($G90&gt;=8,"Amber","Green")))</f>
        <v/>
      </c>
      <c r="I90" s="14"/>
      <c r="J90" s="21"/>
      <c r="K90" s="14"/>
      <c r="L90" s="14"/>
      <c r="M90" s="14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 t="str">
        <f aca="false">IF($A91="","",$E91*$F91)</f>
        <v/>
      </c>
      <c r="H91" s="14" t="str">
        <f aca="false">IF($A91="","",IF($G91&gt;=16,"Red",IF($G91&gt;=8,"Amber","Green")))</f>
        <v/>
      </c>
      <c r="I91" s="14"/>
      <c r="J91" s="21"/>
      <c r="K91" s="14"/>
      <c r="L91" s="14"/>
      <c r="M91" s="14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 t="str">
        <f aca="false">IF($A92="","",$E92*$F92)</f>
        <v/>
      </c>
      <c r="H92" s="14" t="str">
        <f aca="false">IF($A92="","",IF($G92&gt;=16,"Red",IF($G92&gt;=8,"Amber","Green")))</f>
        <v/>
      </c>
      <c r="I92" s="14"/>
      <c r="J92" s="21"/>
      <c r="K92" s="14"/>
      <c r="L92" s="14"/>
      <c r="M92" s="14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 t="str">
        <f aca="false">IF($A93="","",$E93*$F93)</f>
        <v/>
      </c>
      <c r="H93" s="14" t="str">
        <f aca="false">IF($A93="","",IF($G93&gt;=16,"Red",IF($G93&gt;=8,"Amber","Green")))</f>
        <v/>
      </c>
      <c r="I93" s="14"/>
      <c r="J93" s="21"/>
      <c r="K93" s="14"/>
      <c r="L93" s="14"/>
      <c r="M93" s="14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 t="str">
        <f aca="false">IF($A94="","",$E94*$F94)</f>
        <v/>
      </c>
      <c r="H94" s="14" t="str">
        <f aca="false">IF($A94="","",IF($G94&gt;=16,"Red",IF($G94&gt;=8,"Amber","Green")))</f>
        <v/>
      </c>
      <c r="I94" s="14"/>
      <c r="J94" s="21"/>
      <c r="K94" s="14"/>
      <c r="L94" s="14"/>
      <c r="M94" s="14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 t="str">
        <f aca="false">IF($A95="","",$E95*$F95)</f>
        <v/>
      </c>
      <c r="H95" s="14" t="str">
        <f aca="false">IF($A95="","",IF($G95&gt;=16,"Red",IF($G95&gt;=8,"Amber","Green")))</f>
        <v/>
      </c>
      <c r="I95" s="14"/>
      <c r="J95" s="21"/>
      <c r="K95" s="14"/>
      <c r="L95" s="14"/>
      <c r="M95" s="14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 t="str">
        <f aca="false">IF($A96="","",$E96*$F96)</f>
        <v/>
      </c>
      <c r="H96" s="14" t="str">
        <f aca="false">IF($A96="","",IF($G96&gt;=16,"Red",IF($G96&gt;=8,"Amber","Green")))</f>
        <v/>
      </c>
      <c r="I96" s="14"/>
      <c r="J96" s="21"/>
      <c r="K96" s="14"/>
      <c r="L96" s="14"/>
      <c r="M96" s="14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 t="str">
        <f aca="false">IF($A97="","",$E97*$F97)</f>
        <v/>
      </c>
      <c r="H97" s="14" t="str">
        <f aca="false">IF($A97="","",IF($G97&gt;=16,"Red",IF($G97&gt;=8,"Amber","Green")))</f>
        <v/>
      </c>
      <c r="I97" s="14"/>
      <c r="J97" s="21"/>
      <c r="K97" s="14"/>
      <c r="L97" s="14"/>
      <c r="M97" s="14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 t="str">
        <f aca="false">IF($A98="","",$E98*$F98)</f>
        <v/>
      </c>
      <c r="H98" s="14" t="str">
        <f aca="false">IF($A98="","",IF($G98&gt;=16,"Red",IF($G98&gt;=8,"Amber","Green")))</f>
        <v/>
      </c>
      <c r="I98" s="14"/>
      <c r="J98" s="21"/>
      <c r="K98" s="14"/>
      <c r="L98" s="14"/>
      <c r="M98" s="14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 t="str">
        <f aca="false">IF($A99="","",$E99*$F99)</f>
        <v/>
      </c>
      <c r="H99" s="14" t="str">
        <f aca="false">IF($A99="","",IF($G99&gt;=16,"Red",IF($G99&gt;=8,"Amber","Green")))</f>
        <v/>
      </c>
      <c r="I99" s="14"/>
      <c r="J99" s="21"/>
      <c r="K99" s="14"/>
      <c r="L99" s="14"/>
      <c r="M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 t="str">
        <f aca="false">IF($A100="","",$E100*$F100)</f>
        <v/>
      </c>
      <c r="H100" s="14" t="str">
        <f aca="false">IF($A100="","",IF($G100&gt;=16,"Red",IF($G100&gt;=8,"Amber","Green")))</f>
        <v/>
      </c>
      <c r="I100" s="14"/>
      <c r="J100" s="21"/>
      <c r="K100" s="14"/>
      <c r="L100" s="14"/>
      <c r="M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 t="str">
        <f aca="false">IF($A101="","",$E101*$F101)</f>
        <v/>
      </c>
      <c r="H101" s="14" t="str">
        <f aca="false">IF($A101="","",IF($G101&gt;=16,"Red",IF($G101&gt;=8,"Amber","Green")))</f>
        <v/>
      </c>
      <c r="I101" s="14"/>
      <c r="J101" s="21"/>
      <c r="K101" s="14"/>
      <c r="L101" s="14"/>
      <c r="M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 t="str">
        <f aca="false">IF($A102="","",$E102*$F102)</f>
        <v/>
      </c>
      <c r="H102" s="14" t="str">
        <f aca="false">IF($A102="","",IF($G102&gt;=16,"Red",IF($G102&gt;=8,"Amber","Green")))</f>
        <v/>
      </c>
      <c r="I102" s="14"/>
      <c r="J102" s="21"/>
      <c r="K102" s="14"/>
      <c r="L102" s="14"/>
      <c r="M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 t="str">
        <f aca="false">IF($A103="","",$E103*$F103)</f>
        <v/>
      </c>
      <c r="H103" s="14" t="str">
        <f aca="false">IF($A103="","",IF($G103&gt;=16,"Red",IF($G103&gt;=8,"Amber","Green")))</f>
        <v/>
      </c>
      <c r="I103" s="14"/>
      <c r="J103" s="21"/>
      <c r="K103" s="14"/>
      <c r="L103" s="14"/>
      <c r="M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 t="str">
        <f aca="false">IF($A104="","",$E104*$F104)</f>
        <v/>
      </c>
      <c r="H104" s="14" t="str">
        <f aca="false">IF($A104="","",IF($G104&gt;=16,"Red",IF($G104&gt;=8,"Amber","Green")))</f>
        <v/>
      </c>
      <c r="I104" s="14"/>
      <c r="J104" s="21"/>
      <c r="K104" s="14"/>
      <c r="L104" s="14"/>
      <c r="M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 t="str">
        <f aca="false">IF($A105="","",$E105*$F105)</f>
        <v/>
      </c>
      <c r="H105" s="14" t="str">
        <f aca="false">IF($A105="","",IF($G105&gt;=16,"Red",IF($G105&gt;=8,"Amber","Green")))</f>
        <v/>
      </c>
      <c r="I105" s="14"/>
      <c r="J105" s="21"/>
      <c r="K105" s="14"/>
      <c r="L105" s="14"/>
      <c r="M105" s="14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 t="str">
        <f aca="false">IF($A106="","",$E106*$F106)</f>
        <v/>
      </c>
      <c r="H106" s="14" t="str">
        <f aca="false">IF($A106="","",IF($G106&gt;=16,"Red",IF($G106&gt;=8,"Amber","Green")))</f>
        <v/>
      </c>
      <c r="I106" s="14"/>
      <c r="J106" s="21"/>
      <c r="K106" s="14"/>
      <c r="L106" s="14"/>
      <c r="M106" s="14"/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 t="str">
        <f aca="false">IF($A107="","",$E107*$F107)</f>
        <v/>
      </c>
      <c r="H107" s="14" t="str">
        <f aca="false">IF($A107="","",IF($G107&gt;=16,"Red",IF($G107&gt;=8,"Amber","Green")))</f>
        <v/>
      </c>
      <c r="I107" s="14"/>
      <c r="J107" s="21"/>
      <c r="K107" s="14"/>
      <c r="L107" s="14"/>
      <c r="M107" s="14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 t="str">
        <f aca="false">IF($A108="","",$E108*$F108)</f>
        <v/>
      </c>
      <c r="H108" s="14" t="str">
        <f aca="false">IF($A108="","",IF($G108&gt;=16,"Red",IF($G108&gt;=8,"Amber","Green")))</f>
        <v/>
      </c>
      <c r="I108" s="14"/>
      <c r="J108" s="21"/>
      <c r="K108" s="14"/>
      <c r="L108" s="14"/>
      <c r="M108" s="14"/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 t="str">
        <f aca="false">IF($A109="","",$E109*$F109)</f>
        <v/>
      </c>
      <c r="H109" s="14" t="str">
        <f aca="false">IF($A109="","",IF($G109&gt;=16,"Red",IF($G109&gt;=8,"Amber","Green")))</f>
        <v/>
      </c>
      <c r="I109" s="14"/>
      <c r="J109" s="21"/>
      <c r="K109" s="14"/>
      <c r="L109" s="14"/>
      <c r="M109" s="14"/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 t="str">
        <f aca="false">IF($A110="","",$E110*$F110)</f>
        <v/>
      </c>
      <c r="H110" s="14" t="str">
        <f aca="false">IF($A110="","",IF($G110&gt;=16,"Red",IF($G110&gt;=8,"Amber","Green")))</f>
        <v/>
      </c>
      <c r="I110" s="14"/>
      <c r="J110" s="21"/>
      <c r="K110" s="14"/>
      <c r="L110" s="14"/>
      <c r="M110" s="14"/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14" t="str">
        <f aca="false">IF($A111="","",$E111*$F111)</f>
        <v/>
      </c>
      <c r="H111" s="14" t="str">
        <f aca="false">IF($A111="","",IF($G111&gt;=16,"Red",IF($G111&gt;=8,"Amber","Green")))</f>
        <v/>
      </c>
      <c r="I111" s="14"/>
      <c r="J111" s="21"/>
      <c r="K111" s="14"/>
      <c r="L111" s="14"/>
      <c r="M111" s="14"/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 t="str">
        <f aca="false">IF($A112="","",$E112*$F112)</f>
        <v/>
      </c>
      <c r="H112" s="14" t="str">
        <f aca="false">IF($A112="","",IF($G112&gt;=16,"Red",IF($G112&gt;=8,"Amber","Green")))</f>
        <v/>
      </c>
      <c r="I112" s="14"/>
      <c r="J112" s="21"/>
      <c r="K112" s="14"/>
      <c r="L112" s="14"/>
      <c r="M112" s="14"/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14" t="str">
        <f aca="false">IF($A113="","",$E113*$F113)</f>
        <v/>
      </c>
      <c r="H113" s="14" t="str">
        <f aca="false">IF($A113="","",IF($G113&gt;=16,"Red",IF($G113&gt;=8,"Amber","Green")))</f>
        <v/>
      </c>
      <c r="I113" s="14"/>
      <c r="J113" s="21"/>
      <c r="K113" s="14"/>
      <c r="L113" s="14"/>
      <c r="M113" s="14"/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 t="str">
        <f aca="false">IF($A114="","",$E114*$F114)</f>
        <v/>
      </c>
      <c r="H114" s="14" t="str">
        <f aca="false">IF($A114="","",IF($G114&gt;=16,"Red",IF($G114&gt;=8,"Amber","Green")))</f>
        <v/>
      </c>
      <c r="I114" s="14"/>
      <c r="J114" s="21"/>
      <c r="K114" s="14"/>
      <c r="L114" s="14"/>
      <c r="M114" s="14"/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14" t="str">
        <f aca="false">IF($A115="","",$E115*$F115)</f>
        <v/>
      </c>
      <c r="H115" s="14" t="str">
        <f aca="false">IF($A115="","",IF($G115&gt;=16,"Red",IF($G115&gt;=8,"Amber","Green")))</f>
        <v/>
      </c>
      <c r="I115" s="14"/>
      <c r="J115" s="21"/>
      <c r="K115" s="14"/>
      <c r="L115" s="14"/>
      <c r="M115" s="14"/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 t="str">
        <f aca="false">IF($A116="","",$E116*$F116)</f>
        <v/>
      </c>
      <c r="H116" s="14" t="str">
        <f aca="false">IF($A116="","",IF($G116&gt;=16,"Red",IF($G116&gt;=8,"Amber","Green")))</f>
        <v/>
      </c>
      <c r="I116" s="14"/>
      <c r="J116" s="21"/>
      <c r="K116" s="14"/>
      <c r="L116" s="14"/>
      <c r="M116" s="14"/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14" t="str">
        <f aca="false">IF($A117="","",$E117*$F117)</f>
        <v/>
      </c>
      <c r="H117" s="14" t="str">
        <f aca="false">IF($A117="","",IF($G117&gt;=16,"Red",IF($G117&gt;=8,"Amber","Green")))</f>
        <v/>
      </c>
      <c r="I117" s="14"/>
      <c r="J117" s="21"/>
      <c r="K117" s="14"/>
      <c r="L117" s="14"/>
      <c r="M117" s="14"/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 t="str">
        <f aca="false">IF($A118="","",$E118*$F118)</f>
        <v/>
      </c>
      <c r="H118" s="14" t="str">
        <f aca="false">IF($A118="","",IF($G118&gt;=16,"Red",IF($G118&gt;=8,"Amber","Green")))</f>
        <v/>
      </c>
      <c r="I118" s="14"/>
      <c r="J118" s="21"/>
      <c r="K118" s="14"/>
      <c r="L118" s="14"/>
      <c r="M118" s="14"/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14" t="str">
        <f aca="false">IF($A119="","",$E119*$F119)</f>
        <v/>
      </c>
      <c r="H119" s="14" t="str">
        <f aca="false">IF($A119="","",IF($G119&gt;=16,"Red",IF($G119&gt;=8,"Amber","Green")))</f>
        <v/>
      </c>
      <c r="I119" s="14"/>
      <c r="J119" s="21"/>
      <c r="K119" s="14"/>
      <c r="L119" s="14"/>
      <c r="M119" s="14"/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 t="str">
        <f aca="false">IF($A120="","",$E120*$F120)</f>
        <v/>
      </c>
      <c r="H120" s="14" t="str">
        <f aca="false">IF($A120="","",IF($G120&gt;=16,"Red",IF($G120&gt;=8,"Amber","Green")))</f>
        <v/>
      </c>
      <c r="I120" s="14"/>
      <c r="J120" s="21"/>
      <c r="K120" s="14"/>
      <c r="L120" s="14"/>
      <c r="M120" s="14"/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14" t="str">
        <f aca="false">IF($A121="","",$E121*$F121)</f>
        <v/>
      </c>
      <c r="H121" s="14" t="str">
        <f aca="false">IF($A121="","",IF($G121&gt;=16,"Red",IF($G121&gt;=8,"Amber","Green")))</f>
        <v/>
      </c>
      <c r="I121" s="14"/>
      <c r="J121" s="21"/>
      <c r="K121" s="14"/>
      <c r="L121" s="14"/>
      <c r="M121" s="14"/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 t="str">
        <f aca="false">IF($A122="","",$E122*$F122)</f>
        <v/>
      </c>
      <c r="H122" s="14" t="str">
        <f aca="false">IF($A122="","",IF($G122&gt;=16,"Red",IF($G122&gt;=8,"Amber","Green")))</f>
        <v/>
      </c>
      <c r="I122" s="14"/>
      <c r="J122" s="21"/>
      <c r="K122" s="14"/>
      <c r="L122" s="14"/>
      <c r="M122" s="14"/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14" t="str">
        <f aca="false">IF($A123="","",$E123*$F123)</f>
        <v/>
      </c>
      <c r="H123" s="14" t="str">
        <f aca="false">IF($A123="","",IF($G123&gt;=16,"Red",IF($G123&gt;=8,"Amber","Green")))</f>
        <v/>
      </c>
      <c r="I123" s="14"/>
      <c r="J123" s="21"/>
      <c r="K123" s="14"/>
      <c r="L123" s="14"/>
      <c r="M123" s="14"/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 t="str">
        <f aca="false">IF($A124="","",$E124*$F124)</f>
        <v/>
      </c>
      <c r="H124" s="14" t="str">
        <f aca="false">IF($A124="","",IF($G124&gt;=16,"Red",IF($G124&gt;=8,"Amber","Green")))</f>
        <v/>
      </c>
      <c r="I124" s="14"/>
      <c r="J124" s="21"/>
      <c r="K124" s="14"/>
      <c r="L124" s="14"/>
      <c r="M124" s="14"/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14" t="str">
        <f aca="false">IF($A125="","",$E125*$F125)</f>
        <v/>
      </c>
      <c r="H125" s="14" t="str">
        <f aca="false">IF($A125="","",IF($G125&gt;=16,"Red",IF($G125&gt;=8,"Amber","Green")))</f>
        <v/>
      </c>
      <c r="I125" s="14"/>
      <c r="J125" s="21"/>
      <c r="K125" s="14"/>
      <c r="L125" s="14"/>
      <c r="M125" s="14"/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 t="str">
        <f aca="false">IF($A126="","",$E126*$F126)</f>
        <v/>
      </c>
      <c r="H126" s="14" t="str">
        <f aca="false">IF($A126="","",IF($G126&gt;=16,"Red",IF($G126&gt;=8,"Amber","Green")))</f>
        <v/>
      </c>
      <c r="I126" s="14"/>
      <c r="J126" s="21"/>
      <c r="K126" s="14"/>
      <c r="L126" s="14"/>
      <c r="M126" s="14"/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14" t="str">
        <f aca="false">IF($A127="","",$E127*$F127)</f>
        <v/>
      </c>
      <c r="H127" s="14" t="str">
        <f aca="false">IF($A127="","",IF($G127&gt;=16,"Red",IF($G127&gt;=8,"Amber","Green")))</f>
        <v/>
      </c>
      <c r="I127" s="14"/>
      <c r="J127" s="21"/>
      <c r="K127" s="14"/>
      <c r="L127" s="14"/>
      <c r="M127" s="14"/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 t="str">
        <f aca="false">IF($A128="","",$E128*$F128)</f>
        <v/>
      </c>
      <c r="H128" s="14" t="str">
        <f aca="false">IF($A128="","",IF($G128&gt;=16,"Red",IF($G128&gt;=8,"Amber","Green")))</f>
        <v/>
      </c>
      <c r="I128" s="14"/>
      <c r="J128" s="21"/>
      <c r="K128" s="14"/>
      <c r="L128" s="14"/>
      <c r="M128" s="14"/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14" t="str">
        <f aca="false">IF($A129="","",$E129*$F129)</f>
        <v/>
      </c>
      <c r="H129" s="14" t="str">
        <f aca="false">IF($A129="","",IF($G129&gt;=16,"Red",IF($G129&gt;=8,"Amber","Green")))</f>
        <v/>
      </c>
      <c r="I129" s="14"/>
      <c r="J129" s="21"/>
      <c r="K129" s="14"/>
      <c r="L129" s="14"/>
      <c r="M129" s="14"/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 t="str">
        <f aca="false">IF($A130="","",$E130*$F130)</f>
        <v/>
      </c>
      <c r="H130" s="14" t="str">
        <f aca="false">IF($A130="","",IF($G130&gt;=16,"Red",IF($G130&gt;=8,"Amber","Green")))</f>
        <v/>
      </c>
      <c r="I130" s="14"/>
      <c r="J130" s="21"/>
      <c r="K130" s="14"/>
      <c r="L130" s="14"/>
      <c r="M130" s="14"/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14" t="str">
        <f aca="false">IF($A131="","",$E131*$F131)</f>
        <v/>
      </c>
      <c r="H131" s="14" t="str">
        <f aca="false">IF($A131="","",IF($G131&gt;=16,"Red",IF($G131&gt;=8,"Amber","Green")))</f>
        <v/>
      </c>
      <c r="I131" s="14"/>
      <c r="J131" s="21"/>
      <c r="K131" s="14"/>
      <c r="L131" s="14"/>
      <c r="M131" s="14"/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 t="str">
        <f aca="false">IF($A132="","",$E132*$F132)</f>
        <v/>
      </c>
      <c r="H132" s="14" t="str">
        <f aca="false">IF($A132="","",IF($G132&gt;=16,"Red",IF($G132&gt;=8,"Amber","Green")))</f>
        <v/>
      </c>
      <c r="I132" s="14"/>
      <c r="J132" s="21"/>
      <c r="K132" s="14"/>
      <c r="L132" s="14"/>
      <c r="M132" s="14"/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14" t="str">
        <f aca="false">IF($A133="","",$E133*$F133)</f>
        <v/>
      </c>
      <c r="H133" s="14" t="str">
        <f aca="false">IF($A133="","",IF($G133&gt;=16,"Red",IF($G133&gt;=8,"Amber","Green")))</f>
        <v/>
      </c>
      <c r="I133" s="14"/>
      <c r="J133" s="21"/>
      <c r="K133" s="14"/>
      <c r="L133" s="14"/>
      <c r="M133" s="14"/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 t="str">
        <f aca="false">IF($A134="","",$E134*$F134)</f>
        <v/>
      </c>
      <c r="H134" s="14" t="str">
        <f aca="false">IF($A134="","",IF($G134&gt;=16,"Red",IF($G134&gt;=8,"Amber","Green")))</f>
        <v/>
      </c>
      <c r="I134" s="14"/>
      <c r="J134" s="21"/>
      <c r="K134" s="14"/>
      <c r="L134" s="14"/>
      <c r="M134" s="14"/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14" t="str">
        <f aca="false">IF($A135="","",$E135*$F135)</f>
        <v/>
      </c>
      <c r="H135" s="14" t="str">
        <f aca="false">IF($A135="","",IF($G135&gt;=16,"Red",IF($G135&gt;=8,"Amber","Green")))</f>
        <v/>
      </c>
      <c r="I135" s="14"/>
      <c r="J135" s="21"/>
      <c r="K135" s="14"/>
      <c r="L135" s="14"/>
      <c r="M135" s="14"/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 t="str">
        <f aca="false">IF($A136="","",$E136*$F136)</f>
        <v/>
      </c>
      <c r="H136" s="14" t="str">
        <f aca="false">IF($A136="","",IF($G136&gt;=16,"Red",IF($G136&gt;=8,"Amber","Green")))</f>
        <v/>
      </c>
      <c r="I136" s="14"/>
      <c r="J136" s="21"/>
      <c r="K136" s="14"/>
      <c r="L136" s="14"/>
      <c r="M136" s="14"/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14" t="str">
        <f aca="false">IF($A137="","",$E137*$F137)</f>
        <v/>
      </c>
      <c r="H137" s="14" t="str">
        <f aca="false">IF($A137="","",IF($G137&gt;=16,"Red",IF($G137&gt;=8,"Amber","Green")))</f>
        <v/>
      </c>
      <c r="I137" s="14"/>
      <c r="J137" s="21"/>
      <c r="K137" s="14"/>
      <c r="L137" s="14"/>
      <c r="M137" s="14"/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 t="str">
        <f aca="false">IF($A138="","",$E138*$F138)</f>
        <v/>
      </c>
      <c r="H138" s="14" t="str">
        <f aca="false">IF($A138="","",IF($G138&gt;=16,"Red",IF($G138&gt;=8,"Amber","Green")))</f>
        <v/>
      </c>
      <c r="I138" s="14"/>
      <c r="J138" s="21"/>
      <c r="K138" s="14"/>
      <c r="L138" s="14"/>
      <c r="M138" s="14"/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14" t="str">
        <f aca="false">IF($A139="","",$E139*$F139)</f>
        <v/>
      </c>
      <c r="H139" s="14" t="str">
        <f aca="false">IF($A139="","",IF($G139&gt;=16,"Red",IF($G139&gt;=8,"Amber","Green")))</f>
        <v/>
      </c>
      <c r="I139" s="14"/>
      <c r="J139" s="21"/>
      <c r="K139" s="14"/>
      <c r="L139" s="14"/>
      <c r="M139" s="14"/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 t="str">
        <f aca="false">IF($A140="","",$E140*$F140)</f>
        <v/>
      </c>
      <c r="H140" s="14" t="str">
        <f aca="false">IF($A140="","",IF($G140&gt;=16,"Red",IF($G140&gt;=8,"Amber","Green")))</f>
        <v/>
      </c>
      <c r="I140" s="14"/>
      <c r="J140" s="21"/>
      <c r="K140" s="14"/>
      <c r="L140" s="14"/>
      <c r="M140" s="14"/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14" t="str">
        <f aca="false">IF($A141="","",$E141*$F141)</f>
        <v/>
      </c>
      <c r="H141" s="14" t="str">
        <f aca="false">IF($A141="","",IF($G141&gt;=16,"Red",IF($G141&gt;=8,"Amber","Green")))</f>
        <v/>
      </c>
      <c r="I141" s="14"/>
      <c r="J141" s="21"/>
      <c r="K141" s="14"/>
      <c r="L141" s="14"/>
      <c r="M141" s="14"/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 t="str">
        <f aca="false">IF($A142="","",$E142*$F142)</f>
        <v/>
      </c>
      <c r="H142" s="14" t="str">
        <f aca="false">IF($A142="","",IF($G142&gt;=16,"Red",IF($G142&gt;=8,"Amber","Green")))</f>
        <v/>
      </c>
      <c r="I142" s="14"/>
      <c r="J142" s="21"/>
      <c r="K142" s="14"/>
      <c r="L142" s="14"/>
      <c r="M142" s="14"/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14" t="str">
        <f aca="false">IF($A143="","",$E143*$F143)</f>
        <v/>
      </c>
      <c r="H143" s="14" t="str">
        <f aca="false">IF($A143="","",IF($G143&gt;=16,"Red",IF($G143&gt;=8,"Amber","Green")))</f>
        <v/>
      </c>
      <c r="I143" s="14"/>
      <c r="J143" s="21"/>
      <c r="K143" s="14"/>
      <c r="L143" s="14"/>
      <c r="M143" s="14"/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 t="str">
        <f aca="false">IF($A144="","",$E144*$F144)</f>
        <v/>
      </c>
      <c r="H144" s="14" t="str">
        <f aca="false">IF($A144="","",IF($G144&gt;=16,"Red",IF($G144&gt;=8,"Amber","Green")))</f>
        <v/>
      </c>
      <c r="I144" s="14"/>
      <c r="J144" s="21"/>
      <c r="K144" s="14"/>
      <c r="L144" s="14"/>
      <c r="M144" s="14"/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14" t="str">
        <f aca="false">IF($A145="","",$E145*$F145)</f>
        <v/>
      </c>
      <c r="H145" s="14" t="str">
        <f aca="false">IF($A145="","",IF($G145&gt;=16,"Red",IF($G145&gt;=8,"Amber","Green")))</f>
        <v/>
      </c>
      <c r="I145" s="14"/>
      <c r="J145" s="21"/>
      <c r="K145" s="14"/>
      <c r="L145" s="14"/>
      <c r="M145" s="14"/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 t="str">
        <f aca="false">IF($A146="","",$E146*$F146)</f>
        <v/>
      </c>
      <c r="H146" s="14" t="str">
        <f aca="false">IF($A146="","",IF($G146&gt;=16,"Red",IF($G146&gt;=8,"Amber","Green")))</f>
        <v/>
      </c>
      <c r="I146" s="14"/>
      <c r="J146" s="21"/>
      <c r="K146" s="14"/>
      <c r="L146" s="14"/>
      <c r="M146" s="14"/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14" t="str">
        <f aca="false">IF($A147="","",$E147*$F147)</f>
        <v/>
      </c>
      <c r="H147" s="14" t="str">
        <f aca="false">IF($A147="","",IF($G147&gt;=16,"Red",IF($G147&gt;=8,"Amber","Green")))</f>
        <v/>
      </c>
      <c r="I147" s="14"/>
      <c r="J147" s="21"/>
      <c r="K147" s="14"/>
      <c r="L147" s="14"/>
      <c r="M147" s="14"/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 t="str">
        <f aca="false">IF($A148="","",$E148*$F148)</f>
        <v/>
      </c>
      <c r="H148" s="14" t="str">
        <f aca="false">IF($A148="","",IF($G148&gt;=16,"Red",IF($G148&gt;=8,"Amber","Green")))</f>
        <v/>
      </c>
      <c r="I148" s="14"/>
      <c r="J148" s="21"/>
      <c r="K148" s="14"/>
      <c r="L148" s="14"/>
      <c r="M148" s="14"/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14" t="str">
        <f aca="false">IF($A149="","",$E149*$F149)</f>
        <v/>
      </c>
      <c r="H149" s="14" t="str">
        <f aca="false">IF($A149="","",IF($G149&gt;=16,"Red",IF($G149&gt;=8,"Amber","Green")))</f>
        <v/>
      </c>
      <c r="I149" s="14"/>
      <c r="J149" s="21"/>
      <c r="K149" s="14"/>
      <c r="L149" s="14"/>
      <c r="M149" s="14"/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 t="str">
        <f aca="false">IF($A150="","",$E150*$F150)</f>
        <v/>
      </c>
      <c r="H150" s="14" t="str">
        <f aca="false">IF($A150="","",IF($G150&gt;=16,"Red",IF($G150&gt;=8,"Amber","Green")))</f>
        <v/>
      </c>
      <c r="I150" s="14"/>
      <c r="J150" s="21"/>
      <c r="K150" s="14"/>
      <c r="L150" s="14"/>
      <c r="M150" s="14"/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14" t="str">
        <f aca="false">IF($A151="","",$E151*$F151)</f>
        <v/>
      </c>
      <c r="H151" s="14" t="str">
        <f aca="false">IF($A151="","",IF($G151&gt;=16,"Red",IF($G151&gt;=8,"Amber","Green")))</f>
        <v/>
      </c>
      <c r="I151" s="14"/>
      <c r="J151" s="21"/>
      <c r="K151" s="14"/>
      <c r="L151" s="14"/>
      <c r="M151" s="14"/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 t="str">
        <f aca="false">IF($A152="","",$E152*$F152)</f>
        <v/>
      </c>
      <c r="H152" s="14" t="str">
        <f aca="false">IF($A152="","",IF($G152&gt;=16,"Red",IF($G152&gt;=8,"Amber","Green")))</f>
        <v/>
      </c>
      <c r="I152" s="14"/>
      <c r="J152" s="21"/>
      <c r="K152" s="14"/>
      <c r="L152" s="14"/>
      <c r="M152" s="14"/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14" t="str">
        <f aca="false">IF($A153="","",$E153*$F153)</f>
        <v/>
      </c>
      <c r="H153" s="14" t="str">
        <f aca="false">IF($A153="","",IF($G153&gt;=16,"Red",IF($G153&gt;=8,"Amber","Green")))</f>
        <v/>
      </c>
      <c r="I153" s="14"/>
      <c r="J153" s="21"/>
      <c r="K153" s="14"/>
      <c r="L153" s="14"/>
      <c r="M153" s="14"/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 t="str">
        <f aca="false">IF($A154="","",$E154*$F154)</f>
        <v/>
      </c>
      <c r="H154" s="14" t="str">
        <f aca="false">IF($A154="","",IF($G154&gt;=16,"Red",IF($G154&gt;=8,"Amber","Green")))</f>
        <v/>
      </c>
      <c r="I154" s="14"/>
      <c r="J154" s="21"/>
      <c r="K154" s="14"/>
      <c r="L154" s="14"/>
      <c r="M154" s="14"/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14" t="str">
        <f aca="false">IF($A155="","",$E155*$F155)</f>
        <v/>
      </c>
      <c r="H155" s="14" t="str">
        <f aca="false">IF($A155="","",IF($G155&gt;=16,"Red",IF($G155&gt;=8,"Amber","Green")))</f>
        <v/>
      </c>
      <c r="I155" s="14"/>
      <c r="J155" s="21"/>
      <c r="K155" s="14"/>
      <c r="L155" s="14"/>
      <c r="M155" s="14"/>
    </row>
  </sheetData>
  <mergeCells count="2">
    <mergeCell ref="A1:M1"/>
    <mergeCell ref="A2:M2"/>
  </mergeCells>
  <conditionalFormatting sqref="H6:H155">
    <cfRule type="expression" priority="2" aboveAverage="0" equalAverage="0" bottom="0" percent="0" rank="0" text="" dxfId="6">
      <formula>$H6="Red"</formula>
    </cfRule>
    <cfRule type="expression" priority="3" aboveAverage="0" equalAverage="0" bottom="0" percent="0" rank="0" text="" dxfId="8">
      <formula>$H6="Amber"</formula>
    </cfRule>
    <cfRule type="expression" priority="4" aboveAverage="0" equalAverage="0" bottom="0" percent="0" rank="0" text="" dxfId="7">
      <formula>$H6="Green"</formula>
    </cfRule>
  </conditionalFormatting>
  <dataValidations count="6">
    <dataValidation allowBlank="false" errorStyle="stop" operator="between" showDropDown="false" showErrorMessage="false" showInputMessage="false" sqref="I6:I155" type="list">
      <formula1>Config!$AI$6:$AI$21</formula1>
      <formula2>0</formula2>
    </dataValidation>
    <dataValidation allowBlank="false" errorStyle="stop" operator="between" showDropDown="false" showErrorMessage="false" showInputMessage="false" sqref="B6:B155" type="list">
      <formula1>Config!$X$6:$X$10</formula1>
      <formula2>0</formula2>
    </dataValidation>
    <dataValidation allowBlank="false" errorStyle="stop" operator="between" showDropDown="false" showErrorMessage="false" showInputMessage="false" sqref="C6:C15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E6:E155" type="list">
      <formula1>"1,2,3,4,5"</formula1>
      <formula2>0</formula2>
    </dataValidation>
    <dataValidation allowBlank="false" errorStyle="stop" operator="between" showDropDown="false" showErrorMessage="false" showInputMessage="false" sqref="F6:F155" type="list">
      <formula1>"1,2,3,4,5"</formula1>
      <formula2>0</formula2>
    </dataValidation>
    <dataValidation allowBlank="false" errorStyle="stop" operator="between" showDropDown="false" showErrorMessage="false" showInputMessage="false" sqref="K6:K155" type="list">
      <formula1>"Open,Closed,Pending Validation,In Progress,Escalated,Deferred"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1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6"/>
    <col collapsed="false" customWidth="true" hidden="false" outlineLevel="0" max="3" min="3" style="0" width="20"/>
    <col collapsed="false" customWidth="true" hidden="false" outlineLevel="0" max="5" min="4" style="0" width="24"/>
    <col collapsed="false" customWidth="true" hidden="false" outlineLevel="0" max="6" min="6" style="0" width="18"/>
    <col collapsed="false" customWidth="true" hidden="false" outlineLevel="0" max="7" min="7" style="0" width="28"/>
    <col collapsed="false" customWidth="true" hidden="false" outlineLevel="0" max="8" min="8" style="0" width="38"/>
    <col collapsed="false" customWidth="true" hidden="false" outlineLevel="0" max="9" min="9" style="0" width="22"/>
    <col collapsed="false" customWidth="true" hidden="false" outlineLevel="0" max="10" min="10" style="0" width="14"/>
    <col collapsed="false" customWidth="true" hidden="false" outlineLevel="0" max="11" min="11" style="0" width="12"/>
    <col collapsed="false" customWidth="true" hidden="false" outlineLevel="0" max="12" min="12" style="0" width="36"/>
  </cols>
  <sheetData>
    <row r="1" customFormat="false" ht="30" hidden="false" customHeight="true" outlineLevel="0" collapsed="false">
      <c r="A1" s="17" t="s">
        <v>743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744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745</v>
      </c>
      <c r="B5" s="3" t="s">
        <v>746</v>
      </c>
      <c r="C5" s="3" t="s">
        <v>747</v>
      </c>
      <c r="D5" s="3" t="s">
        <v>748</v>
      </c>
      <c r="E5" s="3" t="s">
        <v>749</v>
      </c>
      <c r="F5" s="3" t="s">
        <v>571</v>
      </c>
      <c r="G5" s="3" t="s">
        <v>750</v>
      </c>
      <c r="H5" s="3" t="s">
        <v>751</v>
      </c>
      <c r="I5" s="3" t="s">
        <v>123</v>
      </c>
      <c r="J5" s="3" t="s">
        <v>336</v>
      </c>
      <c r="K5" s="3" t="s">
        <v>418</v>
      </c>
      <c r="L5" s="3" t="s">
        <v>155</v>
      </c>
    </row>
    <row r="6" customFormat="false" ht="15" hidden="false" customHeight="false" outlineLevel="0" collapsed="false">
      <c r="A6" s="14" t="s">
        <v>752</v>
      </c>
      <c r="B6" s="14" t="s">
        <v>201</v>
      </c>
      <c r="C6" s="14" t="s">
        <v>753</v>
      </c>
      <c r="D6" s="14" t="s">
        <v>754</v>
      </c>
      <c r="E6" s="14" t="s">
        <v>755</v>
      </c>
      <c r="F6" s="14" t="s">
        <v>756</v>
      </c>
      <c r="G6" s="14" t="s">
        <v>757</v>
      </c>
      <c r="H6" s="14" t="s">
        <v>758</v>
      </c>
      <c r="I6" s="14" t="s">
        <v>210</v>
      </c>
      <c r="J6" s="14" t="s">
        <v>92</v>
      </c>
      <c r="K6" s="14" t="s">
        <v>356</v>
      </c>
      <c r="L6" s="14"/>
    </row>
    <row r="7" customFormat="false" ht="23.85" hidden="false" customHeight="false" outlineLevel="0" collapsed="false">
      <c r="A7" s="14" t="s">
        <v>759</v>
      </c>
      <c r="B7" s="14" t="s">
        <v>261</v>
      </c>
      <c r="C7" s="14" t="s">
        <v>760</v>
      </c>
      <c r="D7" s="14" t="s">
        <v>376</v>
      </c>
      <c r="E7" s="14" t="s">
        <v>761</v>
      </c>
      <c r="F7" s="14" t="s">
        <v>762</v>
      </c>
      <c r="G7" s="14" t="s">
        <v>763</v>
      </c>
      <c r="H7" s="14" t="s">
        <v>764</v>
      </c>
      <c r="I7" s="14" t="s">
        <v>210</v>
      </c>
      <c r="J7" s="14" t="s">
        <v>92</v>
      </c>
      <c r="K7" s="14" t="s">
        <v>378</v>
      </c>
      <c r="L7" s="14"/>
    </row>
    <row r="8" customFormat="false" ht="23.85" hidden="false" customHeight="false" outlineLevel="0" collapsed="false">
      <c r="A8" s="14" t="s">
        <v>765</v>
      </c>
      <c r="B8" s="14" t="s">
        <v>271</v>
      </c>
      <c r="C8" s="14" t="s">
        <v>272</v>
      </c>
      <c r="D8" s="14" t="s">
        <v>387</v>
      </c>
      <c r="E8" s="14" t="s">
        <v>766</v>
      </c>
      <c r="F8" s="14" t="s">
        <v>767</v>
      </c>
      <c r="G8" s="14" t="s">
        <v>768</v>
      </c>
      <c r="H8" s="14" t="s">
        <v>277</v>
      </c>
      <c r="I8" s="14" t="s">
        <v>88</v>
      </c>
      <c r="J8" s="14" t="s">
        <v>389</v>
      </c>
      <c r="K8" s="14"/>
      <c r="L8" s="14"/>
    </row>
    <row r="9" customFormat="false" ht="23.85" hidden="false" customHeight="false" outlineLevel="0" collapsed="false">
      <c r="A9" s="14" t="s">
        <v>769</v>
      </c>
      <c r="B9" s="14" t="s">
        <v>308</v>
      </c>
      <c r="C9" s="14" t="s">
        <v>530</v>
      </c>
      <c r="D9" s="14" t="s">
        <v>770</v>
      </c>
      <c r="E9" s="14" t="s">
        <v>771</v>
      </c>
      <c r="F9" s="14" t="s">
        <v>772</v>
      </c>
      <c r="G9" s="14" t="s">
        <v>773</v>
      </c>
      <c r="H9" s="14" t="s">
        <v>774</v>
      </c>
      <c r="I9" s="14" t="s">
        <v>212</v>
      </c>
      <c r="J9" s="14" t="s">
        <v>80</v>
      </c>
      <c r="K9" s="14" t="s">
        <v>406</v>
      </c>
      <c r="L9" s="14"/>
    </row>
    <row r="10" customFormat="false" ht="23.85" hidden="false" customHeight="false" outlineLevel="0" collapsed="false">
      <c r="A10" s="14" t="s">
        <v>775</v>
      </c>
      <c r="B10" s="14" t="s">
        <v>243</v>
      </c>
      <c r="C10" s="14" t="s">
        <v>776</v>
      </c>
      <c r="D10" s="14" t="s">
        <v>777</v>
      </c>
      <c r="E10" s="14" t="s">
        <v>778</v>
      </c>
      <c r="F10" s="14" t="s">
        <v>779</v>
      </c>
      <c r="G10" s="14" t="s">
        <v>780</v>
      </c>
      <c r="H10" s="14" t="s">
        <v>781</v>
      </c>
      <c r="I10" s="14" t="s">
        <v>249</v>
      </c>
      <c r="J10" s="14" t="s">
        <v>80</v>
      </c>
      <c r="K10" s="14" t="s">
        <v>370</v>
      </c>
      <c r="L10" s="14"/>
    </row>
    <row r="11" customFormat="false" ht="23.85" hidden="false" customHeight="false" outlineLevel="0" collapsed="false">
      <c r="A11" s="14" t="s">
        <v>782</v>
      </c>
      <c r="B11" s="14" t="s">
        <v>215</v>
      </c>
      <c r="C11" s="14" t="s">
        <v>783</v>
      </c>
      <c r="D11" s="14" t="s">
        <v>784</v>
      </c>
      <c r="E11" s="14" t="s">
        <v>785</v>
      </c>
      <c r="F11" s="14" t="s">
        <v>786</v>
      </c>
      <c r="G11" s="14" t="s">
        <v>787</v>
      </c>
      <c r="H11" s="14" t="s">
        <v>788</v>
      </c>
      <c r="I11" s="14" t="s">
        <v>225</v>
      </c>
      <c r="J11" s="14" t="s">
        <v>88</v>
      </c>
      <c r="K11" s="14" t="s">
        <v>360</v>
      </c>
      <c r="L11" s="14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customFormat="false" ht="15" hidden="false" customHeight="fals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customFormat="false" ht="15" hidden="false" customHeight="fals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customFormat="false" ht="15" hidden="false" customHeight="false" outlineLevel="0" collapsed="false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</sheetData>
  <mergeCells count="2">
    <mergeCell ref="A1:M1"/>
    <mergeCell ref="A2:M2"/>
  </mergeCells>
  <dataValidations count="5">
    <dataValidation allowBlank="false" errorStyle="stop" operator="between" showDropDown="false" showErrorMessage="false" showInputMessage="false" sqref="B6:B15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C6:C155" type="list">
      <formula1>Config!$AC$6:$AC$17</formula1>
      <formula2>0</formula2>
    </dataValidation>
    <dataValidation allowBlank="false" errorStyle="stop" operator="between" showDropDown="false" showErrorMessage="false" showInputMessage="false" sqref="I6:I155" type="list">
      <formula1>Config!$AI$6:$AI$21</formula1>
      <formula2>0</formula2>
    </dataValidation>
    <dataValidation allowBlank="false" errorStyle="stop" operator="between" showDropDown="false" showErrorMessage="false" showInputMessage="false" sqref="J6:J155" type="list">
      <formula1>"Draft,In Review,Approved,Baselined,Rejected,Superseded"</formula1>
      <formula2>0</formula2>
    </dataValidation>
    <dataValidation allowBlank="false" errorStyle="stop" operator="between" showDropDown="false" showErrorMessage="false" showInputMessage="false" sqref="K6:K155" type="list">
      <formula1>Test_Coverage!$A$6:$A$305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4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60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46"/>
    <col collapsed="false" customWidth="true" hidden="false" outlineLevel="0" max="9" min="9" style="0" width="22"/>
  </cols>
  <sheetData>
    <row r="1" customFormat="false" ht="30" hidden="false" customHeight="true" outlineLevel="0" collapsed="false">
      <c r="A1" s="1" t="s">
        <v>789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4" hidden="false" customHeight="true" outlineLevel="0" collapsed="false">
      <c r="A2" s="2" t="s">
        <v>790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5" customFormat="false" ht="27.75" hidden="false" customHeight="true" outlineLevel="0" collapsed="false">
      <c r="A5" s="3" t="s">
        <v>791</v>
      </c>
      <c r="B5" s="3" t="s">
        <v>792</v>
      </c>
      <c r="C5" s="3" t="s">
        <v>43</v>
      </c>
      <c r="D5" s="3" t="s">
        <v>793</v>
      </c>
      <c r="E5" s="3" t="s">
        <v>794</v>
      </c>
      <c r="F5" s="3" t="s">
        <v>795</v>
      </c>
      <c r="G5" s="3" t="s">
        <v>336</v>
      </c>
      <c r="H5" s="3" t="s">
        <v>796</v>
      </c>
      <c r="I5" s="3" t="s">
        <v>123</v>
      </c>
    </row>
    <row r="6" customFormat="false" ht="35.05" hidden="false" customHeight="false" outlineLevel="0" collapsed="false">
      <c r="A6" s="14" t="s">
        <v>797</v>
      </c>
      <c r="B6" s="14" t="s">
        <v>798</v>
      </c>
      <c r="C6" s="14" t="s">
        <v>799</v>
      </c>
      <c r="D6" s="14" t="s">
        <v>800</v>
      </c>
      <c r="E6" s="20" t="n">
        <v>0.95</v>
      </c>
      <c r="F6" s="20" t="n">
        <f aca="false">IFERROR(COUNTIFS(tblRequirements[Requirement ID],"&lt;&gt;",tblRequirements[Owner],"&lt;&gt;")/COUNTIF(tblRequirements[Requirement ID],"&lt;&gt;"),0)</f>
        <v>1</v>
      </c>
      <c r="G6" s="14" t="str">
        <f aca="false">IF($A6="","",IF($D6="&gt;=",IF($F6&gt;=$E6,"Pass","Fail"),IF($F6&lt;=$E6,"Pass","Fail")))</f>
        <v>Pass</v>
      </c>
      <c r="H6" s="14" t="s">
        <v>801</v>
      </c>
      <c r="I6" s="14" t="s">
        <v>172</v>
      </c>
    </row>
    <row r="7" customFormat="false" ht="46.25" hidden="false" customHeight="false" outlineLevel="0" collapsed="false">
      <c r="A7" s="14" t="s">
        <v>802</v>
      </c>
      <c r="B7" s="14" t="s">
        <v>803</v>
      </c>
      <c r="C7" s="14" t="s">
        <v>804</v>
      </c>
      <c r="D7" s="14" t="s">
        <v>800</v>
      </c>
      <c r="E7" s="20" t="n">
        <v>0.9</v>
      </c>
      <c r="F7" s="20" t="n">
        <f aca="false">IFERROR(COUNTIFS(tblRequirements[Requirement ID],"&lt;&gt;",tblRequirements[AC Count],"&gt;0")/COUNTIF(tblRequirements[Requirement ID],"&lt;&gt;"),0)</f>
        <v>0.75</v>
      </c>
      <c r="G7" s="14" t="str">
        <f aca="false">IF($A7="","",IF($D7="&gt;=",IF($F7&gt;=$E7,"Pass","Fail"),IF($F7&lt;=$E7,"Pass","Fail")))</f>
        <v>Fail</v>
      </c>
      <c r="H7" s="14" t="s">
        <v>805</v>
      </c>
      <c r="I7" s="14" t="s">
        <v>186</v>
      </c>
    </row>
    <row r="8" customFormat="false" ht="46.25" hidden="false" customHeight="false" outlineLevel="0" collapsed="false">
      <c r="A8" s="14" t="s">
        <v>806</v>
      </c>
      <c r="B8" s="14" t="s">
        <v>807</v>
      </c>
      <c r="C8" s="14" t="s">
        <v>808</v>
      </c>
      <c r="D8" s="14" t="s">
        <v>800</v>
      </c>
      <c r="E8" s="20" t="n">
        <v>0.8</v>
      </c>
      <c r="F8" s="20" t="n">
        <f aca="false">IFERROR(COUNTIFS(tblRequirements[Requirement ID],"&lt;&gt;",tblRequirements[Test Count],"&gt;0")/COUNTIF(tblRequirements[Requirement ID],"&lt;&gt;"),0)</f>
        <v>0.75</v>
      </c>
      <c r="G8" s="14" t="str">
        <f aca="false">IF($A8="","",IF($D8="&gt;=",IF($F8&gt;=$E8,"Pass","Fail"),IF($F8&lt;=$E8,"Pass","Fail")))</f>
        <v>Fail</v>
      </c>
      <c r="H8" s="14" t="s">
        <v>809</v>
      </c>
      <c r="I8" s="14" t="s">
        <v>495</v>
      </c>
    </row>
    <row r="9" customFormat="false" ht="68.65" hidden="false" customHeight="false" outlineLevel="0" collapsed="false">
      <c r="A9" s="14" t="s">
        <v>810</v>
      </c>
      <c r="B9" s="14" t="s">
        <v>811</v>
      </c>
      <c r="C9" s="14" t="s">
        <v>812</v>
      </c>
      <c r="D9" s="14" t="s">
        <v>800</v>
      </c>
      <c r="E9" s="20" t="n">
        <v>0.9</v>
      </c>
      <c r="F9" s="20" t="n">
        <f aca="false">IFERROR(COUNTIFS(tblRequirements[Requirement ID],"&lt;&gt;",tblRequirements[Traceability Status],"Traced")/COUNTIF(tblRequirements[Requirement ID],"&lt;&gt;"),0)</f>
        <v>0.8</v>
      </c>
      <c r="G9" s="14" t="str">
        <f aca="false">IF($A9="","",IF($D9="&gt;=",IF($F9&gt;=$E9,"Pass","Fail"),IF($F9&lt;=$E9,"Pass","Fail")))</f>
        <v>Fail</v>
      </c>
      <c r="H9" s="14" t="s">
        <v>813</v>
      </c>
      <c r="I9" s="14" t="s">
        <v>172</v>
      </c>
    </row>
    <row r="10" customFormat="false" ht="46.25" hidden="false" customHeight="false" outlineLevel="0" collapsed="false">
      <c r="A10" s="14" t="s">
        <v>814</v>
      </c>
      <c r="B10" s="14" t="s">
        <v>815</v>
      </c>
      <c r="C10" s="14" t="s">
        <v>816</v>
      </c>
      <c r="D10" s="14" t="s">
        <v>800</v>
      </c>
      <c r="E10" s="16" t="n">
        <v>85</v>
      </c>
      <c r="F10" s="16" t="n">
        <f aca="false">IFERROR(AVERAGEIF(tblRequirements[Requirement ID],"&lt;&gt;",tblRequirements[Quality Score]),0)</f>
        <v>88.25</v>
      </c>
      <c r="G10" s="14" t="str">
        <f aca="false">IF($A10="","",IF($D10="&gt;=",IF($F10&gt;=$E10,"Pass","Fail"),IF($F10&lt;=$E10,"Pass","Fail")))</f>
        <v>Pass</v>
      </c>
      <c r="H10" s="14" t="s">
        <v>817</v>
      </c>
      <c r="I10" s="14" t="s">
        <v>172</v>
      </c>
    </row>
    <row r="11" customFormat="false" ht="68.65" hidden="false" customHeight="false" outlineLevel="0" collapsed="false">
      <c r="A11" s="14" t="s">
        <v>818</v>
      </c>
      <c r="B11" s="14" t="s">
        <v>36</v>
      </c>
      <c r="C11" s="14" t="s">
        <v>819</v>
      </c>
      <c r="D11" s="14" t="s">
        <v>800</v>
      </c>
      <c r="E11" s="20" t="n">
        <v>0.7</v>
      </c>
      <c r="F11" s="20" t="n">
        <f aca="false">IFERROR(COUNTIFS(tblRequirements[Requirement ID],"&lt;&gt;",tblRequirements[Delivery Readiness],"Ready for Delivery")/COUNTIF(tblRequirements[Requirement ID],"&lt;&gt;"),0)</f>
        <v>0.25</v>
      </c>
      <c r="G11" s="14" t="str">
        <f aca="false">IF($A11="","",IF($D11="&gt;=",IF($F11&gt;=$E11,"Pass","Fail"),IF($F11&lt;=$E11,"Pass","Fail")))</f>
        <v>Fail</v>
      </c>
      <c r="H11" s="14" t="s">
        <v>820</v>
      </c>
      <c r="I11" s="14" t="s">
        <v>173</v>
      </c>
    </row>
    <row r="12" customFormat="false" ht="68.65" hidden="false" customHeight="false" outlineLevel="0" collapsed="false">
      <c r="A12" s="14" t="s">
        <v>821</v>
      </c>
      <c r="B12" s="14" t="s">
        <v>822</v>
      </c>
      <c r="C12" s="14" t="s">
        <v>823</v>
      </c>
      <c r="D12" s="14" t="s">
        <v>824</v>
      </c>
      <c r="E12" s="16" t="n">
        <v>0</v>
      </c>
      <c r="F12" s="16" t="n">
        <f aca="false">COUNTIFS(tblChangeControl[Change Status],"Open")+COUNTIFS(tblChangeControl[Change Status],"In Assessment")</f>
        <v>2</v>
      </c>
      <c r="G12" s="14" t="str">
        <f aca="false">IF($A12="","",IF($D12="&gt;=",IF($F12&gt;=$E12,"Pass","Fail"),IF($F12&lt;=$E12,"Pass","Fail")))</f>
        <v>Fail</v>
      </c>
      <c r="H12" s="14" t="s">
        <v>825</v>
      </c>
      <c r="I12" s="14" t="s">
        <v>226</v>
      </c>
    </row>
    <row r="13" customFormat="false" ht="57.45" hidden="false" customHeight="false" outlineLevel="0" collapsed="false">
      <c r="A13" s="14" t="s">
        <v>826</v>
      </c>
      <c r="B13" s="14" t="s">
        <v>827</v>
      </c>
      <c r="C13" s="14" t="s">
        <v>828</v>
      </c>
      <c r="D13" s="14" t="s">
        <v>824</v>
      </c>
      <c r="E13" s="16" t="n">
        <v>0</v>
      </c>
      <c r="F13" s="16" t="n">
        <f aca="false">COUNTIFS(tblRAID[RAG],"Red",tblRAID[Status],"Open")+COUNTIFS(tblRAID[RAG],"Red",tblRAID[Status],"Escalated")+COUNTIFS(tblRAID[RAG],"Red",tblRAID[Status],"Pending Validation")</f>
        <v>2</v>
      </c>
      <c r="G13" s="14" t="str">
        <f aca="false">IF($A13="","",IF($D13="&gt;=",IF($F13&gt;=$E13,"Pass","Fail"),IF($F13&lt;=$E13,"Pass","Fail")))</f>
        <v>Fail</v>
      </c>
      <c r="H13" s="14" t="s">
        <v>829</v>
      </c>
      <c r="I13" s="14" t="s">
        <v>226</v>
      </c>
    </row>
    <row r="14" customFormat="false" ht="79.85" hidden="false" customHeight="false" outlineLevel="0" collapsed="false">
      <c r="A14" s="14" t="s">
        <v>830</v>
      </c>
      <c r="B14" s="14" t="s">
        <v>831</v>
      </c>
      <c r="C14" s="14" t="s">
        <v>832</v>
      </c>
      <c r="D14" s="14" t="s">
        <v>800</v>
      </c>
      <c r="E14" s="20" t="n">
        <v>0.9</v>
      </c>
      <c r="F14" s="20" t="n">
        <f aca="false">IFERROR((COUNTIFS(tblRequirements[Requirement ID],"&lt;&gt;",tblRequirements[MoSCoW],"Must",tblRequirements[Approval Status],"Approved")+COUNTIFS(tblRequirements[Requirement ID],"&lt;&gt;",tblRequirements[MoSCoW],"Must",tblRequirements[Approval Status],"Baselined"))/COUNTIFS(tblRequirements[Requirement ID],"&lt;&gt;",tblRequirements[MoSCoW],"Must"),0)</f>
        <v>0.454545454545455</v>
      </c>
      <c r="G14" s="14" t="str">
        <f aca="false">IF($A14="","",IF($D14="&gt;=",IF($F14&gt;=$E14,"Pass","Fail"),IF($F14&lt;=$E14,"Pass","Fail")))</f>
        <v>Fail</v>
      </c>
      <c r="H14" s="14" t="s">
        <v>833</v>
      </c>
      <c r="I14" s="14" t="s">
        <v>173</v>
      </c>
    </row>
    <row r="15" customFormat="false" ht="15" hidden="false" customHeight="false" outlineLevel="0" collapsed="false">
      <c r="A15" s="14"/>
      <c r="B15" s="14"/>
      <c r="C15" s="14"/>
      <c r="D15" s="14"/>
      <c r="E15" s="19"/>
      <c r="F15" s="19"/>
      <c r="G15" s="14" t="str">
        <f aca="false">IF($A15="","",IF($D15="&gt;=",IF($F15&gt;=$E15,"Pass","Fail"),IF($F15&lt;=$E15,"Pass","Fail")))</f>
        <v/>
      </c>
      <c r="H15" s="14"/>
      <c r="I15" s="14"/>
    </row>
    <row r="16" customFormat="false" ht="15" hidden="false" customHeight="false" outlineLevel="0" collapsed="false">
      <c r="A16" s="14"/>
      <c r="B16" s="14"/>
      <c r="C16" s="14"/>
      <c r="D16" s="14"/>
      <c r="E16" s="19"/>
      <c r="F16" s="19"/>
      <c r="G16" s="14" t="str">
        <f aca="false">IF($A16="","",IF($D16="&gt;=",IF($F16&gt;=$E16,"Pass","Fail"),IF($F16&lt;=$E16,"Pass","Fail")))</f>
        <v/>
      </c>
      <c r="H16" s="14"/>
      <c r="I16" s="14"/>
    </row>
    <row r="17" customFormat="false" ht="15" hidden="false" customHeight="false" outlineLevel="0" collapsed="false">
      <c r="A17" s="14"/>
      <c r="B17" s="14"/>
      <c r="C17" s="14"/>
      <c r="D17" s="14"/>
      <c r="E17" s="19"/>
      <c r="F17" s="19"/>
      <c r="G17" s="14" t="str">
        <f aca="false">IF($A17="","",IF($D17="&gt;=",IF($F17&gt;=$E17,"Pass","Fail"),IF($F17&lt;=$E17,"Pass","Fail")))</f>
        <v/>
      </c>
      <c r="H17" s="14"/>
      <c r="I17" s="14"/>
    </row>
    <row r="18" customFormat="false" ht="15" hidden="false" customHeight="false" outlineLevel="0" collapsed="false">
      <c r="A18" s="14"/>
      <c r="B18" s="14"/>
      <c r="C18" s="14"/>
      <c r="D18" s="14"/>
      <c r="E18" s="19"/>
      <c r="F18" s="19"/>
      <c r="G18" s="14" t="str">
        <f aca="false">IF($A18="","",IF($D18="&gt;=",IF($F18&gt;=$E18,"Pass","Fail"),IF($F18&lt;=$E18,"Pass","Fail")))</f>
        <v/>
      </c>
      <c r="H18" s="14"/>
      <c r="I18" s="14"/>
    </row>
    <row r="19" customFormat="false" ht="15" hidden="false" customHeight="false" outlineLevel="0" collapsed="false">
      <c r="A19" s="14"/>
      <c r="B19" s="14"/>
      <c r="C19" s="14"/>
      <c r="D19" s="14"/>
      <c r="E19" s="19"/>
      <c r="F19" s="19"/>
      <c r="G19" s="14" t="str">
        <f aca="false">IF($A19="","",IF($D19="&gt;=",IF($F19&gt;=$E19,"Pass","Fail"),IF($F19&lt;=$E19,"Pass","Fail")))</f>
        <v/>
      </c>
      <c r="H19" s="14"/>
      <c r="I19" s="14"/>
    </row>
    <row r="20" customFormat="false" ht="15" hidden="false" customHeight="false" outlineLevel="0" collapsed="false">
      <c r="A20" s="14"/>
      <c r="B20" s="14"/>
      <c r="C20" s="14"/>
      <c r="D20" s="14"/>
      <c r="E20" s="19"/>
      <c r="F20" s="19"/>
      <c r="G20" s="14" t="str">
        <f aca="false">IF($A20="","",IF($D20="&gt;=",IF($F20&gt;=$E20,"Pass","Fail"),IF($F20&lt;=$E20,"Pass","Fail")))</f>
        <v/>
      </c>
      <c r="H20" s="14"/>
      <c r="I20" s="14"/>
    </row>
    <row r="21" customFormat="false" ht="15" hidden="false" customHeight="false" outlineLevel="0" collapsed="false">
      <c r="A21" s="14"/>
      <c r="B21" s="14"/>
      <c r="C21" s="14"/>
      <c r="D21" s="14"/>
      <c r="E21" s="19"/>
      <c r="F21" s="19"/>
      <c r="G21" s="14" t="str">
        <f aca="false">IF($A21="","",IF($D21="&gt;=",IF($F21&gt;=$E21,"Pass","Fail"),IF($F21&lt;=$E21,"Pass","Fail")))</f>
        <v/>
      </c>
      <c r="H21" s="14"/>
      <c r="I21" s="14"/>
    </row>
    <row r="22" customFormat="false" ht="15" hidden="false" customHeight="false" outlineLevel="0" collapsed="false">
      <c r="A22" s="14"/>
      <c r="B22" s="14"/>
      <c r="C22" s="14"/>
      <c r="D22" s="14"/>
      <c r="E22" s="19"/>
      <c r="F22" s="19"/>
      <c r="G22" s="14" t="str">
        <f aca="false">IF($A22="","",IF($D22="&gt;=",IF($F22&gt;=$E22,"Pass","Fail"),IF($F22&lt;=$E22,"Pass","Fail")))</f>
        <v/>
      </c>
      <c r="H22" s="14"/>
      <c r="I22" s="14"/>
    </row>
    <row r="23" customFormat="false" ht="15" hidden="false" customHeight="false" outlineLevel="0" collapsed="false">
      <c r="A23" s="14"/>
      <c r="B23" s="14"/>
      <c r="C23" s="14"/>
      <c r="D23" s="14"/>
      <c r="E23" s="19"/>
      <c r="F23" s="19"/>
      <c r="G23" s="14" t="str">
        <f aca="false">IF($A23="","",IF($D23="&gt;=",IF($F23&gt;=$E23,"Pass","Fail"),IF($F23&lt;=$E23,"Pass","Fail")))</f>
        <v/>
      </c>
      <c r="H23" s="14"/>
      <c r="I23" s="14"/>
    </row>
    <row r="24" customFormat="false" ht="15" hidden="false" customHeight="false" outlineLevel="0" collapsed="false">
      <c r="A24" s="14"/>
      <c r="B24" s="14"/>
      <c r="C24" s="14"/>
      <c r="D24" s="14"/>
      <c r="E24" s="19"/>
      <c r="F24" s="19"/>
      <c r="G24" s="14" t="str">
        <f aca="false">IF($A24="","",IF($D24="&gt;=",IF($F24&gt;=$E24,"Pass","Fail"),IF($F24&lt;=$E24,"Pass","Fail")))</f>
        <v/>
      </c>
      <c r="H24" s="14"/>
      <c r="I24" s="14"/>
    </row>
    <row r="25" customFormat="false" ht="15" hidden="false" customHeight="false" outlineLevel="0" collapsed="false">
      <c r="A25" s="14"/>
      <c r="B25" s="14"/>
      <c r="C25" s="14"/>
      <c r="D25" s="14"/>
      <c r="E25" s="19"/>
      <c r="F25" s="19"/>
      <c r="G25" s="14" t="str">
        <f aca="false">IF($A25="","",IF($D25="&gt;=",IF($F25&gt;=$E25,"Pass","Fail"),IF($F25&lt;=$E25,"Pass","Fail")))</f>
        <v/>
      </c>
      <c r="H25" s="14"/>
      <c r="I25" s="14"/>
    </row>
    <row r="26" customFormat="false" ht="15" hidden="false" customHeight="false" outlineLevel="0" collapsed="false">
      <c r="A26" s="14"/>
      <c r="B26" s="14"/>
      <c r="C26" s="14"/>
      <c r="D26" s="14"/>
      <c r="E26" s="19"/>
      <c r="F26" s="19"/>
      <c r="G26" s="14" t="str">
        <f aca="false">IF($A26="","",IF($D26="&gt;=",IF($F26&gt;=$E26,"Pass","Fail"),IF($F26&lt;=$E26,"Pass","Fail")))</f>
        <v/>
      </c>
      <c r="H26" s="14"/>
      <c r="I26" s="14"/>
    </row>
    <row r="27" customFormat="false" ht="15" hidden="false" customHeight="false" outlineLevel="0" collapsed="false">
      <c r="A27" s="14"/>
      <c r="B27" s="14"/>
      <c r="C27" s="14"/>
      <c r="D27" s="14"/>
      <c r="E27" s="19"/>
      <c r="F27" s="19"/>
      <c r="G27" s="14" t="str">
        <f aca="false">IF($A27="","",IF($D27="&gt;=",IF($F27&gt;=$E27,"Pass","Fail"),IF($F27&lt;=$E27,"Pass","Fail")))</f>
        <v/>
      </c>
      <c r="H27" s="14"/>
      <c r="I27" s="14"/>
    </row>
    <row r="28" customFormat="false" ht="15" hidden="false" customHeight="false" outlineLevel="0" collapsed="false">
      <c r="A28" s="14"/>
      <c r="B28" s="14"/>
      <c r="C28" s="14"/>
      <c r="D28" s="14"/>
      <c r="E28" s="19"/>
      <c r="F28" s="19"/>
      <c r="G28" s="14" t="str">
        <f aca="false">IF($A28="","",IF($D28="&gt;=",IF($F28&gt;=$E28,"Pass","Fail"),IF($F28&lt;=$E28,"Pass","Fail")))</f>
        <v/>
      </c>
      <c r="H28" s="14"/>
      <c r="I28" s="14"/>
    </row>
    <row r="29" customFormat="false" ht="15" hidden="false" customHeight="false" outlineLevel="0" collapsed="false">
      <c r="A29" s="14"/>
      <c r="B29" s="14"/>
      <c r="C29" s="14"/>
      <c r="D29" s="14"/>
      <c r="E29" s="19"/>
      <c r="F29" s="19"/>
      <c r="G29" s="14" t="str">
        <f aca="false">IF($A29="","",IF($D29="&gt;=",IF($F29&gt;=$E29,"Pass","Fail"),IF($F29&lt;=$E29,"Pass","Fail")))</f>
        <v/>
      </c>
      <c r="H29" s="14"/>
      <c r="I29" s="14"/>
    </row>
    <row r="30" customFormat="false" ht="15" hidden="false" customHeight="false" outlineLevel="0" collapsed="false">
      <c r="A30" s="14"/>
      <c r="B30" s="14"/>
      <c r="C30" s="14"/>
      <c r="D30" s="14"/>
      <c r="E30" s="19"/>
      <c r="F30" s="19"/>
      <c r="G30" s="14" t="str">
        <f aca="false">IF($A30="","",IF($D30="&gt;=",IF($F30&gt;=$E30,"Pass","Fail"),IF($F30&lt;=$E30,"Pass","Fail")))</f>
        <v/>
      </c>
      <c r="H30" s="14"/>
      <c r="I30" s="14"/>
    </row>
    <row r="31" customFormat="false" ht="15" hidden="false" customHeight="false" outlineLevel="0" collapsed="false">
      <c r="A31" s="14"/>
      <c r="B31" s="14"/>
      <c r="C31" s="14"/>
      <c r="D31" s="14"/>
      <c r="E31" s="19"/>
      <c r="F31" s="19"/>
      <c r="G31" s="14" t="str">
        <f aca="false">IF($A31="","",IF($D31="&gt;=",IF($F31&gt;=$E31,"Pass","Fail"),IF($F31&lt;=$E31,"Pass","Fail")))</f>
        <v/>
      </c>
      <c r="H31" s="14"/>
      <c r="I31" s="14"/>
    </row>
    <row r="32" customFormat="false" ht="15" hidden="false" customHeight="false" outlineLevel="0" collapsed="false">
      <c r="A32" s="14"/>
      <c r="B32" s="14"/>
      <c r="C32" s="14"/>
      <c r="D32" s="14"/>
      <c r="E32" s="19"/>
      <c r="F32" s="19"/>
      <c r="G32" s="14" t="str">
        <f aca="false">IF($A32="","",IF($D32="&gt;=",IF($F32&gt;=$E32,"Pass","Fail"),IF($F32&lt;=$E32,"Pass","Fail")))</f>
        <v/>
      </c>
      <c r="H32" s="14"/>
      <c r="I32" s="14"/>
    </row>
    <row r="33" customFormat="false" ht="15" hidden="false" customHeight="false" outlineLevel="0" collapsed="false">
      <c r="A33" s="14"/>
      <c r="B33" s="14"/>
      <c r="C33" s="14"/>
      <c r="D33" s="14"/>
      <c r="E33" s="19"/>
      <c r="F33" s="19"/>
      <c r="G33" s="14" t="str">
        <f aca="false">IF($A33="","",IF($D33="&gt;=",IF($F33&gt;=$E33,"Pass","Fail"),IF($F33&lt;=$E33,"Pass","Fail")))</f>
        <v/>
      </c>
      <c r="H33" s="14"/>
      <c r="I33" s="14"/>
    </row>
    <row r="34" customFormat="false" ht="15" hidden="false" customHeight="false" outlineLevel="0" collapsed="false">
      <c r="A34" s="14"/>
      <c r="B34" s="14"/>
      <c r="C34" s="14"/>
      <c r="D34" s="14"/>
      <c r="E34" s="19"/>
      <c r="F34" s="19"/>
      <c r="G34" s="14" t="str">
        <f aca="false">IF($A34="","",IF($D34="&gt;=",IF($F34&gt;=$E34,"Pass","Fail"),IF($F34&lt;=$E34,"Pass","Fail")))</f>
        <v/>
      </c>
      <c r="H34" s="14"/>
      <c r="I34" s="14"/>
    </row>
    <row r="35" customFormat="false" ht="15" hidden="false" customHeight="false" outlineLevel="0" collapsed="false">
      <c r="A35" s="14"/>
      <c r="B35" s="14"/>
      <c r="C35" s="14"/>
      <c r="D35" s="14"/>
      <c r="E35" s="19"/>
      <c r="F35" s="19"/>
      <c r="G35" s="14" t="str">
        <f aca="false">IF($A35="","",IF($D35="&gt;=",IF($F35&gt;=$E35,"Pass","Fail"),IF($F35&lt;=$E35,"Pass","Fail")))</f>
        <v/>
      </c>
      <c r="H35" s="14"/>
      <c r="I35" s="14"/>
    </row>
    <row r="36" customFormat="false" ht="15" hidden="false" customHeight="false" outlineLevel="0" collapsed="false">
      <c r="A36" s="14"/>
      <c r="B36" s="14"/>
      <c r="C36" s="14"/>
      <c r="D36" s="14"/>
      <c r="E36" s="19"/>
      <c r="F36" s="19"/>
      <c r="G36" s="14" t="str">
        <f aca="false">IF($A36="","",IF($D36="&gt;=",IF($F36&gt;=$E36,"Pass","Fail"),IF($F36&lt;=$E36,"Pass","Fail")))</f>
        <v/>
      </c>
      <c r="H36" s="14"/>
      <c r="I36" s="14"/>
    </row>
    <row r="37" customFormat="false" ht="15" hidden="false" customHeight="false" outlineLevel="0" collapsed="false">
      <c r="A37" s="14"/>
      <c r="B37" s="14"/>
      <c r="C37" s="14"/>
      <c r="D37" s="14"/>
      <c r="E37" s="19"/>
      <c r="F37" s="19"/>
      <c r="G37" s="14" t="str">
        <f aca="false">IF($A37="","",IF($D37="&gt;=",IF($F37&gt;=$E37,"Pass","Fail"),IF($F37&lt;=$E37,"Pass","Fail")))</f>
        <v/>
      </c>
      <c r="H37" s="14"/>
      <c r="I37" s="14"/>
    </row>
    <row r="38" customFormat="false" ht="15" hidden="false" customHeight="false" outlineLevel="0" collapsed="false">
      <c r="A38" s="14"/>
      <c r="B38" s="14"/>
      <c r="C38" s="14"/>
      <c r="D38" s="14"/>
      <c r="E38" s="19"/>
      <c r="F38" s="19"/>
      <c r="G38" s="14" t="str">
        <f aca="false">IF($A38="","",IF($D38="&gt;=",IF($F38&gt;=$E38,"Pass","Fail"),IF($F38&lt;=$E38,"Pass","Fail")))</f>
        <v/>
      </c>
      <c r="H38" s="14"/>
      <c r="I38" s="14"/>
    </row>
    <row r="39" customFormat="false" ht="15" hidden="false" customHeight="false" outlineLevel="0" collapsed="false">
      <c r="A39" s="14"/>
      <c r="B39" s="14"/>
      <c r="C39" s="14"/>
      <c r="D39" s="14"/>
      <c r="E39" s="19"/>
      <c r="F39" s="19"/>
      <c r="G39" s="14" t="str">
        <f aca="false">IF($A39="","",IF($D39="&gt;=",IF($F39&gt;=$E39,"Pass","Fail"),IF($F39&lt;=$E39,"Pass","Fail")))</f>
        <v/>
      </c>
      <c r="H39" s="14"/>
      <c r="I39" s="14"/>
    </row>
    <row r="40" customFormat="false" ht="15" hidden="false" customHeight="false" outlineLevel="0" collapsed="false">
      <c r="A40" s="14"/>
      <c r="B40" s="14"/>
      <c r="C40" s="14"/>
      <c r="D40" s="14"/>
      <c r="E40" s="19"/>
      <c r="F40" s="19"/>
      <c r="G40" s="14" t="str">
        <f aca="false">IF($A40="","",IF($D40="&gt;=",IF($F40&gt;=$E40,"Pass","Fail"),IF($F40&lt;=$E40,"Pass","Fail")))</f>
        <v/>
      </c>
      <c r="H40" s="14"/>
      <c r="I40" s="14"/>
    </row>
    <row r="41" customFormat="false" ht="15" hidden="false" customHeight="false" outlineLevel="0" collapsed="false">
      <c r="A41" s="14"/>
      <c r="B41" s="14"/>
      <c r="C41" s="14"/>
      <c r="D41" s="14"/>
      <c r="E41" s="19"/>
      <c r="F41" s="19"/>
      <c r="G41" s="14" t="str">
        <f aca="false">IF($A41="","",IF($D41="&gt;=",IF($F41&gt;=$E41,"Pass","Fail"),IF($F41&lt;=$E41,"Pass","Fail")))</f>
        <v/>
      </c>
      <c r="H41" s="14"/>
      <c r="I41" s="14"/>
    </row>
    <row r="42" customFormat="false" ht="15" hidden="false" customHeight="false" outlineLevel="0" collapsed="false">
      <c r="A42" s="14"/>
      <c r="B42" s="14"/>
      <c r="C42" s="14"/>
      <c r="D42" s="14"/>
      <c r="E42" s="19"/>
      <c r="F42" s="19"/>
      <c r="G42" s="14" t="str">
        <f aca="false">IF($A42="","",IF($D42="&gt;=",IF($F42&gt;=$E42,"Pass","Fail"),IF($F42&lt;=$E42,"Pass","Fail")))</f>
        <v/>
      </c>
      <c r="H42" s="14"/>
      <c r="I42" s="14"/>
    </row>
    <row r="43" customFormat="false" ht="15" hidden="false" customHeight="false" outlineLevel="0" collapsed="false">
      <c r="A43" s="14"/>
      <c r="B43" s="14"/>
      <c r="C43" s="14"/>
      <c r="D43" s="14"/>
      <c r="E43" s="19"/>
      <c r="F43" s="19"/>
      <c r="G43" s="14" t="str">
        <f aca="false">IF($A43="","",IF($D43="&gt;=",IF($F43&gt;=$E43,"Pass","Fail"),IF($F43&lt;=$E43,"Pass","Fail")))</f>
        <v/>
      </c>
      <c r="H43" s="14"/>
      <c r="I43" s="14"/>
    </row>
    <row r="44" customFormat="false" ht="15" hidden="false" customHeight="false" outlineLevel="0" collapsed="false">
      <c r="A44" s="14"/>
      <c r="B44" s="14"/>
      <c r="C44" s="14"/>
      <c r="D44" s="14"/>
      <c r="E44" s="19"/>
      <c r="F44" s="19"/>
      <c r="G44" s="14" t="str">
        <f aca="false">IF($A44="","",IF($D44="&gt;=",IF($F44&gt;=$E44,"Pass","Fail"),IF($F44&lt;=$E44,"Pass","Fail")))</f>
        <v/>
      </c>
      <c r="H44" s="14"/>
      <c r="I44" s="14"/>
    </row>
    <row r="45" customFormat="false" ht="15" hidden="false" customHeight="false" outlineLevel="0" collapsed="false">
      <c r="A45" s="14"/>
      <c r="B45" s="14"/>
      <c r="C45" s="14"/>
      <c r="D45" s="14"/>
      <c r="E45" s="19"/>
      <c r="F45" s="19"/>
      <c r="G45" s="14" t="str">
        <f aca="false">IF($A45="","",IF($D45="&gt;=",IF($F45&gt;=$E45,"Pass","Fail"),IF($F45&lt;=$E45,"Pass","Fail")))</f>
        <v/>
      </c>
      <c r="H45" s="14"/>
      <c r="I45" s="14"/>
    </row>
    <row r="46" customFormat="false" ht="15" hidden="false" customHeight="false" outlineLevel="0" collapsed="false">
      <c r="A46" s="14"/>
      <c r="B46" s="14"/>
      <c r="C46" s="14"/>
      <c r="D46" s="14"/>
      <c r="E46" s="19"/>
      <c r="F46" s="19"/>
      <c r="G46" s="14" t="str">
        <f aca="false">IF($A46="","",IF($D46="&gt;=",IF($F46&gt;=$E46,"Pass","Fail"),IF($F46&lt;=$E46,"Pass","Fail")))</f>
        <v/>
      </c>
      <c r="H46" s="14"/>
      <c r="I46" s="14"/>
    </row>
    <row r="47" customFormat="false" ht="15" hidden="false" customHeight="false" outlineLevel="0" collapsed="false">
      <c r="A47" s="14"/>
      <c r="B47" s="14"/>
      <c r="C47" s="14"/>
      <c r="D47" s="14"/>
      <c r="E47" s="19"/>
      <c r="F47" s="19"/>
      <c r="G47" s="14" t="str">
        <f aca="false">IF($A47="","",IF($D47="&gt;=",IF($F47&gt;=$E47,"Pass","Fail"),IF($F47&lt;=$E47,"Pass","Fail")))</f>
        <v/>
      </c>
      <c r="H47" s="14"/>
      <c r="I47" s="14"/>
    </row>
    <row r="48" customFormat="false" ht="15" hidden="false" customHeight="false" outlineLevel="0" collapsed="false">
      <c r="A48" s="14"/>
      <c r="B48" s="14"/>
      <c r="C48" s="14"/>
      <c r="D48" s="14"/>
      <c r="E48" s="19"/>
      <c r="F48" s="19"/>
      <c r="G48" s="14" t="str">
        <f aca="false">IF($A48="","",IF($D48="&gt;=",IF($F48&gt;=$E48,"Pass","Fail"),IF($F48&lt;=$E48,"Pass","Fail")))</f>
        <v/>
      </c>
      <c r="H48" s="14"/>
      <c r="I48" s="14"/>
    </row>
    <row r="49" customFormat="false" ht="15" hidden="false" customHeight="false" outlineLevel="0" collapsed="false">
      <c r="A49" s="14"/>
      <c r="B49" s="14"/>
      <c r="C49" s="14"/>
      <c r="D49" s="14"/>
      <c r="E49" s="19"/>
      <c r="F49" s="19"/>
      <c r="G49" s="14" t="str">
        <f aca="false">IF($A49="","",IF($D49="&gt;=",IF($F49&gt;=$E49,"Pass","Fail"),IF($F49&lt;=$E49,"Pass","Fail")))</f>
        <v/>
      </c>
      <c r="H49" s="14"/>
      <c r="I49" s="14"/>
    </row>
    <row r="50" customFormat="false" ht="15" hidden="false" customHeight="false" outlineLevel="0" collapsed="false">
      <c r="A50" s="14"/>
      <c r="B50" s="14"/>
      <c r="C50" s="14"/>
      <c r="D50" s="14"/>
      <c r="E50" s="19"/>
      <c r="F50" s="19"/>
      <c r="G50" s="14" t="str">
        <f aca="false">IF($A50="","",IF($D50="&gt;=",IF($F50&gt;=$E50,"Pass","Fail"),IF($F50&lt;=$E50,"Pass","Fail")))</f>
        <v/>
      </c>
      <c r="H50" s="14"/>
      <c r="I50" s="14"/>
    </row>
    <row r="51" customFormat="false" ht="15" hidden="false" customHeight="false" outlineLevel="0" collapsed="false">
      <c r="A51" s="14"/>
      <c r="B51" s="14"/>
      <c r="C51" s="14"/>
      <c r="D51" s="14"/>
      <c r="E51" s="19"/>
      <c r="F51" s="19"/>
      <c r="G51" s="14" t="str">
        <f aca="false">IF($A51="","",IF($D51="&gt;=",IF($F51&gt;=$E51,"Pass","Fail"),IF($F51&lt;=$E51,"Pass","Fail")))</f>
        <v/>
      </c>
      <c r="H51" s="14"/>
      <c r="I51" s="14"/>
    </row>
    <row r="52" customFormat="false" ht="15" hidden="false" customHeight="false" outlineLevel="0" collapsed="false">
      <c r="A52" s="14"/>
      <c r="B52" s="14"/>
      <c r="C52" s="14"/>
      <c r="D52" s="14"/>
      <c r="E52" s="19"/>
      <c r="F52" s="19"/>
      <c r="G52" s="14" t="str">
        <f aca="false">IF($A52="","",IF($D52="&gt;=",IF($F52&gt;=$E52,"Pass","Fail"),IF($F52&lt;=$E52,"Pass","Fail")))</f>
        <v/>
      </c>
      <c r="H52" s="14"/>
      <c r="I52" s="14"/>
    </row>
    <row r="53" customFormat="false" ht="15" hidden="false" customHeight="false" outlineLevel="0" collapsed="false">
      <c r="A53" s="14"/>
      <c r="B53" s="14"/>
      <c r="C53" s="14"/>
      <c r="D53" s="14"/>
      <c r="E53" s="19"/>
      <c r="F53" s="19"/>
      <c r="G53" s="14" t="str">
        <f aca="false">IF($A53="","",IF($D53="&gt;=",IF($F53&gt;=$E53,"Pass","Fail"),IF($F53&lt;=$E53,"Pass","Fail")))</f>
        <v/>
      </c>
      <c r="H53" s="14"/>
      <c r="I53" s="14"/>
    </row>
    <row r="54" customFormat="false" ht="15" hidden="false" customHeight="false" outlineLevel="0" collapsed="false">
      <c r="A54" s="14"/>
      <c r="B54" s="14"/>
      <c r="C54" s="14"/>
      <c r="D54" s="14"/>
      <c r="E54" s="19"/>
      <c r="F54" s="19"/>
      <c r="G54" s="14" t="str">
        <f aca="false">IF($A54="","",IF($D54="&gt;=",IF($F54&gt;=$E54,"Pass","Fail"),IF($F54&lt;=$E54,"Pass","Fail")))</f>
        <v/>
      </c>
      <c r="H54" s="14"/>
      <c r="I54" s="14"/>
    </row>
    <row r="55" customFormat="false" ht="15" hidden="false" customHeight="false" outlineLevel="0" collapsed="false">
      <c r="A55" s="14"/>
      <c r="B55" s="14"/>
      <c r="C55" s="14"/>
      <c r="D55" s="14"/>
      <c r="E55" s="19"/>
      <c r="F55" s="19"/>
      <c r="G55" s="14" t="str">
        <f aca="false">IF($A55="","",IF($D55="&gt;=",IF($F55&gt;=$E55,"Pass","Fail"),IF($F55&lt;=$E55,"Pass","Fail")))</f>
        <v/>
      </c>
      <c r="H55" s="14"/>
      <c r="I55" s="14"/>
    </row>
    <row r="58" customFormat="false" ht="15" hidden="false" customHeight="true" outlineLevel="0" collapsed="false">
      <c r="A58" s="6" t="s">
        <v>834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60" customFormat="false" ht="27.75" hidden="false" customHeight="true" outlineLevel="0" collapsed="false">
      <c r="A60" s="3" t="s">
        <v>105</v>
      </c>
      <c r="B60" s="3" t="s">
        <v>106</v>
      </c>
      <c r="C60" s="3" t="s">
        <v>78</v>
      </c>
      <c r="D60" s="3" t="s">
        <v>150</v>
      </c>
      <c r="E60" s="3" t="s">
        <v>109</v>
      </c>
    </row>
    <row r="61" customFormat="false" ht="15" hidden="false" customHeight="false" outlineLevel="0" collapsed="false">
      <c r="A61" s="14" t="str">
        <f aca="false">IFERROR(INDEX(Requirements_Register!$A$6:$A$255,MATCH(ROWS($A$61:A61),Requirements_Register!$BF$6:$BF$255,0))&amp;"","")</f>
        <v>REQ-0001</v>
      </c>
      <c r="B61" s="14" t="str">
        <f aca="false">IFERROR(INDEX(Requirements_Register!$G$6:$G$255,MATCH(ROWS($A$61:A61),Requirements_Register!$BF$6:$BF$255,0))&amp;"","")</f>
        <v>Standardise customer case handling</v>
      </c>
      <c r="C61" s="14" t="str">
        <f aca="false">IFERROR(INDEX(Requirements_Register!$Q$6:$Q$255,MATCH(ROWS($A$61:A61),Requirements_Register!$BF$6:$BF$255,0))&amp;"","")</f>
        <v>Must</v>
      </c>
      <c r="D61" s="19" t="n">
        <f aca="false">IFERROR(INDEX(Requirements_Register!$AS$6:$AS$255,MATCH(ROWS($A$61:A61),Requirements_Register!$BF$6:$BF$255,0)),"")</f>
        <v>75</v>
      </c>
      <c r="E61" s="14" t="str">
        <f aca="false">IFERROR(INDEX(Requirements_Register!$AW$6:$AW$255,MATCH(ROWS($A$61:A61),Requirements_Register!$BF$6:$BF$255,0))&amp;"","")</f>
        <v>No AC; No test; AC required; Test required</v>
      </c>
    </row>
    <row r="62" customFormat="false" ht="15" hidden="false" customHeight="false" outlineLevel="0" collapsed="false">
      <c r="A62" s="14" t="str">
        <f aca="false">IFERROR(INDEX(Requirements_Register!$A$6:$A$255,MATCH(ROWS($A$61:A62),Requirements_Register!$BF$6:$BF$255,0))&amp;"","")</f>
        <v>REQ-0002</v>
      </c>
      <c r="B62" s="14" t="str">
        <f aca="false">IFERROR(INDEX(Requirements_Register!$G$6:$G$255,MATCH(ROWS($A$61:A62),Requirements_Register!$BF$6:$BF$255,0))&amp;"","")</f>
        <v>Capture standard case intake data</v>
      </c>
      <c r="C62" s="14" t="str">
        <f aca="false">IFERROR(INDEX(Requirements_Register!$Q$6:$Q$255,MATCH(ROWS($A$61:A62),Requirements_Register!$BF$6:$BF$255,0))&amp;"","")</f>
        <v>Must</v>
      </c>
      <c r="D62" s="19" t="n">
        <f aca="false">IFERROR(INDEX(Requirements_Register!$AS$6:$AS$255,MATCH(ROWS($A$61:A62),Requirements_Register!$BF$6:$BF$255,0)),"")</f>
        <v>70</v>
      </c>
      <c r="E62" s="14" t="str">
        <f aca="false">IFERROR(INDEX(Requirements_Register!$AW$6:$AW$255,MATCH(ROWS($A$61:A62),Requirements_Register!$BF$6:$BF$255,0))&amp;"","")</f>
        <v>No AC; No test; AC required; Test required; Approval pending</v>
      </c>
    </row>
    <row r="63" customFormat="false" ht="15" hidden="false" customHeight="false" outlineLevel="0" collapsed="false">
      <c r="A63" s="14" t="str">
        <f aca="false">IFERROR(INDEX(Requirements_Register!$A$6:$A$255,MATCH(ROWS($A$61:A63),Requirements_Register!$BF$6:$BF$255,0))&amp;"","")</f>
        <v>REQ-0006</v>
      </c>
      <c r="B63" s="14" t="str">
        <f aca="false">IFERROR(INDEX(Requirements_Register!$G$6:$G$255,MATCH(ROWS($A$61:A63),Requirements_Register!$BF$6:$BF$255,0))&amp;"","")</f>
        <v>Migrate active customer cases</v>
      </c>
      <c r="C63" s="14" t="str">
        <f aca="false">IFERROR(INDEX(Requirements_Register!$Q$6:$Q$255,MATCH(ROWS($A$61:A63),Requirements_Register!$BF$6:$BF$255,0))&amp;"","")</f>
        <v>Should</v>
      </c>
      <c r="D63" s="19" t="n">
        <f aca="false">IFERROR(INDEX(Requirements_Register!$AS$6:$AS$255,MATCH(ROWS($A$61:A63),Requirements_Register!$BF$6:$BF$255,0)),"")</f>
        <v>95</v>
      </c>
      <c r="E63" s="14" t="str">
        <f aca="false">IFERROR(INDEX(Requirements_Register!$AW$6:$AW$255,MATCH(ROWS($A$61:A63),Requirements_Register!$BF$6:$BF$255,0))&amp;"","")</f>
        <v>Approval pending; Open change</v>
      </c>
    </row>
    <row r="64" customFormat="false" ht="23.85" hidden="false" customHeight="false" outlineLevel="0" collapsed="false">
      <c r="A64" s="14" t="str">
        <f aca="false">IFERROR(INDEX(Requirements_Register!$A$6:$A$255,MATCH(ROWS($A$61:A64),Requirements_Register!$BF$6:$BF$255,0))&amp;"","")</f>
        <v>REQ-0007</v>
      </c>
      <c r="B64" s="14" t="str">
        <f aca="false">IFERROR(INDEX(Requirements_Register!$G$6:$G$255,MATCH(ROWS($A$61:A64),Requirements_Register!$BF$6:$BF$255,0))&amp;"","")</f>
        <v>Automate triage routing</v>
      </c>
      <c r="C64" s="14" t="str">
        <f aca="false">IFERROR(INDEX(Requirements_Register!$Q$6:$Q$255,MATCH(ROWS($A$61:A64),Requirements_Register!$BF$6:$BF$255,0))&amp;"","")</f>
        <v>Should</v>
      </c>
      <c r="D64" s="19" t="n">
        <f aca="false">IFERROR(INDEX(Requirements_Register!$AS$6:$AS$255,MATCH(ROWS($A$61:A64),Requirements_Register!$BF$6:$BF$255,0)),"")</f>
        <v>60</v>
      </c>
      <c r="E64" s="14" t="str">
        <f aca="false">IFERROR(INDEX(Requirements_Register!$AW$6:$AW$255,MATCH(ROWS($A$61:A64),Requirements_Register!$BF$6:$BF$255,0))&amp;"","")</f>
        <v>No AC; No test; No trace link; AC required; Test required; Approval pending</v>
      </c>
    </row>
    <row r="65" customFormat="false" ht="15" hidden="false" customHeight="false" outlineLevel="0" collapsed="false">
      <c r="A65" s="14" t="str">
        <f aca="false">IFERROR(INDEX(Requirements_Register!$A$6:$A$255,MATCH(ROWS($A$61:A65),Requirements_Register!$BF$6:$BF$255,0))&amp;"","")</f>
        <v>REQ-0008</v>
      </c>
      <c r="B65" s="14" t="str">
        <f aca="false">IFERROR(INDEX(Requirements_Register!$G$6:$G$255,MATCH(ROWS($A$61:A65),Requirements_Register!$BF$6:$BF$255,0))&amp;"","")</f>
        <v>Route cases by SLA priority</v>
      </c>
      <c r="C65" s="14" t="str">
        <f aca="false">IFERROR(INDEX(Requirements_Register!$Q$6:$Q$255,MATCH(ROWS($A$61:A65),Requirements_Register!$BF$6:$BF$255,0))&amp;"","")</f>
        <v>Should</v>
      </c>
      <c r="D65" s="19" t="n">
        <f aca="false">IFERROR(INDEX(Requirements_Register!$AS$6:$AS$255,MATCH(ROWS($A$61:A65),Requirements_Register!$BF$6:$BF$255,0)),"")</f>
        <v>95</v>
      </c>
      <c r="E65" s="14" t="str">
        <f aca="false">IFERROR(INDEX(Requirements_Register!$AW$6:$AW$255,MATCH(ROWS($A$61:A65),Requirements_Register!$BF$6:$BF$255,0))&amp;"","")</f>
        <v>Approval pending</v>
      </c>
    </row>
    <row r="66" customFormat="false" ht="15" hidden="false" customHeight="false" outlineLevel="0" collapsed="false">
      <c r="A66" s="14" t="str">
        <f aca="false">IFERROR(INDEX(Requirements_Register!$A$6:$A$255,MATCH(ROWS($A$61:A66),Requirements_Register!$BF$6:$BF$255,0))&amp;"","")</f>
        <v>REQ-0009</v>
      </c>
      <c r="B66" s="14" t="str">
        <f aca="false">IFERROR(INDEX(Requirements_Register!$G$6:$G$255,MATCH(ROWS($A$61:A66),Requirements_Register!$BF$6:$BF$255,0))&amp;"","")</f>
        <v>Integrate account master data</v>
      </c>
      <c r="C66" s="14" t="str">
        <f aca="false">IFERROR(INDEX(Requirements_Register!$Q$6:$Q$255,MATCH(ROWS($A$61:A66),Requirements_Register!$BF$6:$BF$255,0))&amp;"","")</f>
        <v>Must</v>
      </c>
      <c r="D66" s="19" t="n">
        <f aca="false">IFERROR(INDEX(Requirements_Register!$AS$6:$AS$255,MATCH(ROWS($A$61:A66),Requirements_Register!$BF$6:$BF$255,0)),"")</f>
        <v>95</v>
      </c>
      <c r="E66" s="14" t="str">
        <f aca="false">IFERROR(INDEX(Requirements_Register!$AW$6:$AW$255,MATCH(ROWS($A$61:A66),Requirements_Register!$BF$6:$BF$255,0))&amp;"","")</f>
        <v>Approval pending; Open change</v>
      </c>
    </row>
    <row r="67" customFormat="false" ht="15" hidden="false" customHeight="false" outlineLevel="0" collapsed="false">
      <c r="A67" s="14" t="str">
        <f aca="false">IFERROR(INDEX(Requirements_Register!$A$6:$A$255,MATCH(ROWS($A$61:A67),Requirements_Register!$BF$6:$BF$255,0))&amp;"","")</f>
        <v>REQ-0010</v>
      </c>
      <c r="B67" s="14" t="str">
        <f aca="false">IFERROR(INDEX(Requirements_Register!$G$6:$G$255,MATCH(ROWS($A$61:A67),Requirements_Register!$BF$6:$BF$255,0))&amp;"","")</f>
        <v>Provide operational case dashboard</v>
      </c>
      <c r="C67" s="14" t="str">
        <f aca="false">IFERROR(INDEX(Requirements_Register!$Q$6:$Q$255,MATCH(ROWS($A$61:A67),Requirements_Register!$BF$6:$BF$255,0))&amp;"","")</f>
        <v>Should</v>
      </c>
      <c r="D67" s="19" t="n">
        <f aca="false">IFERROR(INDEX(Requirements_Register!$AS$6:$AS$255,MATCH(ROWS($A$61:A67),Requirements_Register!$BF$6:$BF$255,0)),"")</f>
        <v>95</v>
      </c>
      <c r="E67" s="14" t="str">
        <f aca="false">IFERROR(INDEX(Requirements_Register!$AW$6:$AW$255,MATCH(ROWS($A$61:A67),Requirements_Register!$BF$6:$BF$255,0))&amp;"","")</f>
        <v>Approval pending</v>
      </c>
    </row>
    <row r="68" customFormat="false" ht="15" hidden="false" customHeight="false" outlineLevel="0" collapsed="false">
      <c r="A68" s="14" t="str">
        <f aca="false">IFERROR(INDEX(Requirements_Register!$A$6:$A$255,MATCH(ROWS($A$61:A68),Requirements_Register!$BF$6:$BF$255,0))&amp;"","")</f>
        <v>REQ-0012</v>
      </c>
      <c r="B68" s="14" t="str">
        <f aca="false">IFERROR(INDEX(Requirements_Register!$G$6:$G$255,MATCH(ROWS($A$61:A68),Requirements_Register!$BF$6:$BF$255,0))&amp;"","")</f>
        <v>Notify advisor of SLA risk</v>
      </c>
      <c r="C68" s="14" t="str">
        <f aca="false">IFERROR(INDEX(Requirements_Register!$Q$6:$Q$255,MATCH(ROWS($A$61:A68),Requirements_Register!$BF$6:$BF$255,0))&amp;"","")</f>
        <v>Should</v>
      </c>
      <c r="D68" s="19" t="n">
        <f aca="false">IFERROR(INDEX(Requirements_Register!$AS$6:$AS$255,MATCH(ROWS($A$61:A68),Requirements_Register!$BF$6:$BF$255,0)),"")</f>
        <v>95</v>
      </c>
      <c r="E68" s="14" t="str">
        <f aca="false">IFERROR(INDEX(Requirements_Register!$AW$6:$AW$255,MATCH(ROWS($A$61:A68),Requirements_Register!$BF$6:$BF$255,0))&amp;"","")</f>
        <v>Approval pending</v>
      </c>
    </row>
    <row r="69" customFormat="false" ht="15" hidden="false" customHeight="false" outlineLevel="0" collapsed="false">
      <c r="A69" s="14" t="str">
        <f aca="false">IFERROR(INDEX(Requirements_Register!$A$6:$A$255,MATCH(ROWS($A$61:A69),Requirements_Register!$BF$6:$BF$255,0))&amp;"","")</f>
        <v>REQ-0013</v>
      </c>
      <c r="B69" s="14" t="str">
        <f aca="false">IFERROR(INDEX(Requirements_Register!$G$6:$G$255,MATCH(ROWS($A$61:A69),Requirements_Register!$BF$6:$BF$255,0))&amp;"","")</f>
        <v>Enforce role-based case access</v>
      </c>
      <c r="C69" s="14" t="str">
        <f aca="false">IFERROR(INDEX(Requirements_Register!$Q$6:$Q$255,MATCH(ROWS($A$61:A69),Requirements_Register!$BF$6:$BF$255,0))&amp;"","")</f>
        <v>Must</v>
      </c>
      <c r="D69" s="19" t="n">
        <f aca="false">IFERROR(INDEX(Requirements_Register!$AS$6:$AS$255,MATCH(ROWS($A$61:A69),Requirements_Register!$BF$6:$BF$255,0)),"")</f>
        <v>95</v>
      </c>
      <c r="E69" s="14" t="str">
        <f aca="false">IFERROR(INDEX(Requirements_Register!$AW$6:$AW$255,MATCH(ROWS($A$61:A69),Requirements_Register!$BF$6:$BF$255,0))&amp;"","")</f>
        <v>Approval pending</v>
      </c>
    </row>
    <row r="70" customFormat="false" ht="15" hidden="false" customHeight="false" outlineLevel="0" collapsed="false">
      <c r="A70" s="14" t="str">
        <f aca="false">IFERROR(INDEX(Requirements_Register!$A$6:$A$255,MATCH(ROWS($A$61:A70),Requirements_Register!$BF$6:$BF$255,0))&amp;"","")</f>
        <v>REQ-0014</v>
      </c>
      <c r="B70" s="14" t="str">
        <f aca="false">IFERROR(INDEX(Requirements_Register!$G$6:$G$255,MATCH(ROWS($A$61:A70),Requirements_Register!$BF$6:$BF$255,0))&amp;"","")</f>
        <v>Train service advisors before go-live</v>
      </c>
      <c r="C70" s="14" t="str">
        <f aca="false">IFERROR(INDEX(Requirements_Register!$Q$6:$Q$255,MATCH(ROWS($A$61:A70),Requirements_Register!$BF$6:$BF$255,0))&amp;"","")</f>
        <v>Must</v>
      </c>
      <c r="D70" s="19" t="n">
        <f aca="false">IFERROR(INDEX(Requirements_Register!$AS$6:$AS$255,MATCH(ROWS($A$61:A70),Requirements_Register!$BF$6:$BF$255,0)),"")</f>
        <v>95</v>
      </c>
      <c r="E70" s="14" t="str">
        <f aca="false">IFERROR(INDEX(Requirements_Register!$AW$6:$AW$255,MATCH(ROWS($A$61:A70),Requirements_Register!$BF$6:$BF$255,0))&amp;"","")</f>
        <v>Approval pending</v>
      </c>
    </row>
    <row r="71" customFormat="false" ht="23.85" hidden="false" customHeight="false" outlineLevel="0" collapsed="false">
      <c r="A71" s="14" t="str">
        <f aca="false">IFERROR(INDEX(Requirements_Register!$A$6:$A$255,MATCH(ROWS($A$61:A71),Requirements_Register!$BF$6:$BF$255,0))&amp;"","")</f>
        <v>REQ-0015</v>
      </c>
      <c r="B71" s="14" t="str">
        <f aca="false">IFERROR(INDEX(Requirements_Register!$G$6:$G$255,MATCH(ROWS($A$61:A71),Requirements_Register!$BF$6:$BF$255,0))&amp;"","")</f>
        <v>Suggest knowledge articles</v>
      </c>
      <c r="C71" s="14" t="str">
        <f aca="false">IFERROR(INDEX(Requirements_Register!$Q$6:$Q$255,MATCH(ROWS($A$61:A71),Requirements_Register!$BF$6:$BF$255,0))&amp;"","")</f>
        <v>Could</v>
      </c>
      <c r="D71" s="19" t="n">
        <f aca="false">IFERROR(INDEX(Requirements_Register!$AS$6:$AS$255,MATCH(ROWS($A$61:A71),Requirements_Register!$BF$6:$BF$255,0)),"")</f>
        <v>60</v>
      </c>
      <c r="E71" s="14" t="str">
        <f aca="false">IFERROR(INDEX(Requirements_Register!$AW$6:$AW$255,MATCH(ROWS($A$61:A71),Requirements_Register!$BF$6:$BF$255,0))&amp;"","")</f>
        <v>No AC; No test; No trace link; AC required; Test required; Approval pending</v>
      </c>
    </row>
    <row r="72" customFormat="false" ht="23.85" hidden="false" customHeight="false" outlineLevel="0" collapsed="false">
      <c r="A72" s="14" t="str">
        <f aca="false">IFERROR(INDEX(Requirements_Register!$A$6:$A$255,MATCH(ROWS($A$61:A72),Requirements_Register!$BF$6:$BF$255,0))&amp;"","")</f>
        <v>REQ-0016</v>
      </c>
      <c r="B72" s="14" t="str">
        <f aca="false">IFERROR(INDEX(Requirements_Register!$G$6:$G$255,MATCH(ROWS($A$61:A72),Requirements_Register!$BF$6:$BF$255,0))&amp;"","")</f>
        <v>Select suggested knowledge article</v>
      </c>
      <c r="C72" s="14" t="str">
        <f aca="false">IFERROR(INDEX(Requirements_Register!$Q$6:$Q$255,MATCH(ROWS($A$61:A72),Requirements_Register!$BF$6:$BF$255,0))&amp;"","")</f>
        <v>Could</v>
      </c>
      <c r="D72" s="19" t="n">
        <f aca="false">IFERROR(INDEX(Requirements_Register!$AS$6:$AS$255,MATCH(ROWS($A$61:A72),Requirements_Register!$BF$6:$BF$255,0)),"")</f>
        <v>60</v>
      </c>
      <c r="E72" s="14" t="str">
        <f aca="false">IFERROR(INDEX(Requirements_Register!$AW$6:$AW$255,MATCH(ROWS($A$61:A72),Requirements_Register!$BF$6:$BF$255,0))&amp;"","")</f>
        <v>No AC; No test; No trace link; AC required; Test required; Approval pending</v>
      </c>
    </row>
    <row r="73" customFormat="false" ht="15" hidden="false" customHeight="false" outlineLevel="0" collapsed="false">
      <c r="A73" s="14" t="str">
        <f aca="false">IFERROR(INDEX(Requirements_Register!$A$6:$A$255,MATCH(ROWS($A$61:A73),Requirements_Register!$BF$6:$BF$255,0))&amp;"","")</f>
        <v>REQ-0017</v>
      </c>
      <c r="B73" s="14" t="str">
        <f aca="false">IFERROR(INDEX(Requirements_Register!$G$6:$G$255,MATCH(ROWS($A$61:A73),Requirements_Register!$BF$6:$BF$255,0))&amp;"","")</f>
        <v>Apply data quality rules before migration</v>
      </c>
      <c r="C73" s="14" t="str">
        <f aca="false">IFERROR(INDEX(Requirements_Register!$Q$6:$Q$255,MATCH(ROWS($A$61:A73),Requirements_Register!$BF$6:$BF$255,0))&amp;"","")</f>
        <v>Must</v>
      </c>
      <c r="D73" s="19" t="n">
        <f aca="false">IFERROR(INDEX(Requirements_Register!$AS$6:$AS$255,MATCH(ROWS($A$61:A73),Requirements_Register!$BF$6:$BF$255,0)),"")</f>
        <v>95</v>
      </c>
      <c r="E73" s="14" t="str">
        <f aca="false">IFERROR(INDEX(Requirements_Register!$AW$6:$AW$255,MATCH(ROWS($A$61:A73),Requirements_Register!$BF$6:$BF$255,0))&amp;"","")</f>
        <v>Approval pending</v>
      </c>
    </row>
    <row r="74" customFormat="false" ht="15" hidden="false" customHeight="false" outlineLevel="0" collapsed="false">
      <c r="A74" s="14" t="str">
        <f aca="false">IFERROR(INDEX(Requirements_Register!$A$6:$A$255,MATCH(ROWS($A$61:A74),Requirements_Register!$BF$6:$BF$255,0))&amp;"","")</f>
        <v>REQ-0019</v>
      </c>
      <c r="B74" s="14" t="str">
        <f aca="false">IFERROR(INDEX(Requirements_Register!$G$6:$G$255,MATCH(ROWS($A$61:A74),Requirements_Register!$BF$6:$BF$255,0))&amp;"","")</f>
        <v>Maintain acceptable form response time</v>
      </c>
      <c r="C74" s="14" t="str">
        <f aca="false">IFERROR(INDEX(Requirements_Register!$Q$6:$Q$255,MATCH(ROWS($A$61:A74),Requirements_Register!$BF$6:$BF$255,0))&amp;"","")</f>
        <v>Should</v>
      </c>
      <c r="D74" s="19" t="n">
        <f aca="false">IFERROR(INDEX(Requirements_Register!$AS$6:$AS$255,MATCH(ROWS($A$61:A74),Requirements_Register!$BF$6:$BF$255,0)),"")</f>
        <v>95</v>
      </c>
      <c r="E74" s="14" t="str">
        <f aca="false">IFERROR(INDEX(Requirements_Register!$AW$6:$AW$255,MATCH(ROWS($A$61:A74),Requirements_Register!$BF$6:$BF$255,0))&amp;"","")</f>
        <v>Approval pending</v>
      </c>
    </row>
    <row r="75" customFormat="false" ht="15" hidden="false" customHeight="false" outlineLevel="0" collapsed="false">
      <c r="A75" s="14" t="str">
        <f aca="false">IFERROR(INDEX(Requirements_Register!$A$6:$A$255,MATCH(ROWS($A$61:A75),Requirements_Register!$BF$6:$BF$255,0))&amp;"","")</f>
        <v>REQ-0020</v>
      </c>
      <c r="B75" s="14" t="str">
        <f aca="false">IFERROR(INDEX(Requirements_Register!$G$6:$G$255,MATCH(ROWS($A$61:A75),Requirements_Register!$BF$6:$BF$255,0))&amp;"","")</f>
        <v>Approve service manager dashboard</v>
      </c>
      <c r="C75" s="14" t="str">
        <f aca="false">IFERROR(INDEX(Requirements_Register!$Q$6:$Q$255,MATCH(ROWS($A$61:A75),Requirements_Register!$BF$6:$BF$255,0))&amp;"","")</f>
        <v>Should</v>
      </c>
      <c r="D75" s="19" t="n">
        <f aca="false">IFERROR(INDEX(Requirements_Register!$AS$6:$AS$255,MATCH(ROWS($A$61:A75),Requirements_Register!$BF$6:$BF$255,0)),"")</f>
        <v>85</v>
      </c>
      <c r="E75" s="14" t="str">
        <f aca="false">IFERROR(INDEX(Requirements_Register!$AW$6:$AW$255,MATCH(ROWS($A$61:A75),Requirements_Register!$BF$6:$BF$255,0))&amp;"","")</f>
        <v>No trace link; Approval pending</v>
      </c>
    </row>
    <row r="76" customFormat="false" ht="15" hidden="false" customHeight="false" outlineLevel="0" collapsed="false">
      <c r="A76" s="14"/>
      <c r="B76" s="14"/>
      <c r="C76" s="14"/>
      <c r="D76" s="14"/>
      <c r="E76" s="14"/>
    </row>
    <row r="77" customFormat="false" ht="15" hidden="false" customHeight="false" outlineLevel="0" collapsed="false">
      <c r="A77" s="14"/>
      <c r="B77" s="14"/>
      <c r="C77" s="14"/>
      <c r="D77" s="14"/>
      <c r="E77" s="14"/>
    </row>
    <row r="78" customFormat="false" ht="15" hidden="false" customHeight="false" outlineLevel="0" collapsed="false">
      <c r="A78" s="14"/>
      <c r="B78" s="14"/>
      <c r="C78" s="14"/>
      <c r="D78" s="14"/>
      <c r="E78" s="14"/>
    </row>
    <row r="79" customFormat="false" ht="15" hidden="false" customHeight="false" outlineLevel="0" collapsed="false">
      <c r="A79" s="14"/>
      <c r="B79" s="14"/>
      <c r="C79" s="14"/>
      <c r="D79" s="14"/>
      <c r="E79" s="14"/>
    </row>
    <row r="80" customFormat="false" ht="15" hidden="false" customHeight="false" outlineLevel="0" collapsed="false">
      <c r="A80" s="14"/>
      <c r="B80" s="14"/>
      <c r="C80" s="14"/>
      <c r="D80" s="14"/>
      <c r="E80" s="14"/>
    </row>
    <row r="81" customFormat="false" ht="15" hidden="false" customHeight="false" outlineLevel="0" collapsed="false">
      <c r="A81" s="14"/>
      <c r="B81" s="14"/>
      <c r="C81" s="14"/>
      <c r="D81" s="14"/>
      <c r="E81" s="14"/>
    </row>
    <row r="82" customFormat="false" ht="15" hidden="false" customHeight="false" outlineLevel="0" collapsed="false">
      <c r="A82" s="14"/>
      <c r="B82" s="14"/>
      <c r="C82" s="14"/>
      <c r="D82" s="14"/>
      <c r="E82" s="14"/>
    </row>
    <row r="83" customFormat="false" ht="15" hidden="false" customHeight="false" outlineLevel="0" collapsed="false">
      <c r="A83" s="14"/>
      <c r="B83" s="14"/>
      <c r="C83" s="14"/>
      <c r="D83" s="14"/>
      <c r="E83" s="14"/>
    </row>
    <row r="84" customFormat="false" ht="15" hidden="false" customHeight="false" outlineLevel="0" collapsed="false">
      <c r="A84" s="14"/>
      <c r="B84" s="14"/>
      <c r="C84" s="14"/>
      <c r="D84" s="14"/>
      <c r="E84" s="14"/>
    </row>
    <row r="85" customFormat="false" ht="15" hidden="false" customHeight="false" outlineLevel="0" collapsed="false">
      <c r="A85" s="14"/>
      <c r="B85" s="14"/>
      <c r="C85" s="14"/>
      <c r="D85" s="14"/>
      <c r="E85" s="14"/>
    </row>
    <row r="86" customFormat="false" ht="15" hidden="false" customHeight="false" outlineLevel="0" collapsed="false">
      <c r="A86" s="14"/>
      <c r="B86" s="14"/>
      <c r="C86" s="14"/>
      <c r="D86" s="14"/>
      <c r="E86" s="14"/>
    </row>
    <row r="87" customFormat="false" ht="15" hidden="false" customHeight="false" outlineLevel="0" collapsed="false">
      <c r="A87" s="14"/>
      <c r="B87" s="14"/>
      <c r="C87" s="14"/>
      <c r="D87" s="14"/>
      <c r="E87" s="14"/>
    </row>
    <row r="88" customFormat="false" ht="15" hidden="false" customHeight="false" outlineLevel="0" collapsed="false">
      <c r="A88" s="14"/>
      <c r="B88" s="14"/>
      <c r="C88" s="14"/>
      <c r="D88" s="14"/>
      <c r="E88" s="14"/>
    </row>
    <row r="89" customFormat="false" ht="15" hidden="false" customHeight="false" outlineLevel="0" collapsed="false">
      <c r="A89" s="14"/>
      <c r="B89" s="14"/>
      <c r="C89" s="14"/>
      <c r="D89" s="14"/>
      <c r="E89" s="14"/>
    </row>
    <row r="90" customFormat="false" ht="15" hidden="false" customHeight="false" outlineLevel="0" collapsed="false">
      <c r="A90" s="14"/>
      <c r="B90" s="14"/>
      <c r="C90" s="14"/>
      <c r="D90" s="14"/>
      <c r="E90" s="14"/>
    </row>
    <row r="91" customFormat="false" ht="15" hidden="false" customHeight="false" outlineLevel="0" collapsed="false">
      <c r="A91" s="14"/>
      <c r="B91" s="14"/>
      <c r="C91" s="14"/>
      <c r="D91" s="14"/>
      <c r="E91" s="14"/>
    </row>
    <row r="92" customFormat="false" ht="15" hidden="false" customHeight="false" outlineLevel="0" collapsed="false">
      <c r="A92" s="14"/>
      <c r="B92" s="14"/>
      <c r="C92" s="14"/>
      <c r="D92" s="14"/>
      <c r="E92" s="14"/>
    </row>
    <row r="93" customFormat="false" ht="15" hidden="false" customHeight="false" outlineLevel="0" collapsed="false">
      <c r="A93" s="14"/>
      <c r="B93" s="14"/>
      <c r="C93" s="14"/>
      <c r="D93" s="14"/>
      <c r="E93" s="14"/>
    </row>
    <row r="94" customFormat="false" ht="15" hidden="false" customHeight="false" outlineLevel="0" collapsed="false">
      <c r="A94" s="14"/>
      <c r="B94" s="14"/>
      <c r="C94" s="14"/>
      <c r="D94" s="14"/>
      <c r="E94" s="14"/>
    </row>
    <row r="95" customFormat="false" ht="15" hidden="false" customHeight="false" outlineLevel="0" collapsed="false">
      <c r="A95" s="14"/>
      <c r="B95" s="14"/>
      <c r="C95" s="14"/>
      <c r="D95" s="14"/>
      <c r="E95" s="14"/>
    </row>
    <row r="96" customFormat="false" ht="15" hidden="false" customHeight="false" outlineLevel="0" collapsed="false">
      <c r="A96" s="14"/>
      <c r="B96" s="14"/>
      <c r="C96" s="14"/>
      <c r="D96" s="14"/>
      <c r="E96" s="14"/>
    </row>
    <row r="97" customFormat="false" ht="15" hidden="false" customHeight="false" outlineLevel="0" collapsed="false">
      <c r="A97" s="14"/>
      <c r="B97" s="14"/>
      <c r="C97" s="14"/>
      <c r="D97" s="14"/>
      <c r="E97" s="14"/>
    </row>
    <row r="98" customFormat="false" ht="15" hidden="false" customHeight="false" outlineLevel="0" collapsed="false">
      <c r="A98" s="14"/>
      <c r="B98" s="14"/>
      <c r="C98" s="14"/>
      <c r="D98" s="14"/>
      <c r="E98" s="14"/>
    </row>
    <row r="99" customFormat="false" ht="15" hidden="false" customHeight="false" outlineLevel="0" collapsed="false">
      <c r="A99" s="14"/>
      <c r="B99" s="14"/>
      <c r="C99" s="14"/>
      <c r="D99" s="14"/>
      <c r="E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</row>
    <row r="106" customFormat="false" ht="15" hidden="false" customHeight="false" outlineLevel="0" collapsed="false">
      <c r="A106" s="14"/>
      <c r="B106" s="14"/>
      <c r="C106" s="14"/>
      <c r="D106" s="14"/>
      <c r="E106" s="14"/>
    </row>
    <row r="107" customFormat="false" ht="15" hidden="false" customHeight="false" outlineLevel="0" collapsed="false">
      <c r="A107" s="14"/>
      <c r="B107" s="14"/>
      <c r="C107" s="14"/>
      <c r="D107" s="14"/>
      <c r="E107" s="14"/>
    </row>
    <row r="108" customFormat="false" ht="15" hidden="false" customHeight="false" outlineLevel="0" collapsed="false">
      <c r="A108" s="14"/>
      <c r="B108" s="14"/>
      <c r="C108" s="14"/>
      <c r="D108" s="14"/>
      <c r="E108" s="14"/>
    </row>
    <row r="109" customFormat="false" ht="15" hidden="false" customHeight="false" outlineLevel="0" collapsed="false">
      <c r="A109" s="14"/>
      <c r="B109" s="14"/>
      <c r="C109" s="14"/>
      <c r="D109" s="14"/>
      <c r="E109" s="14"/>
    </row>
    <row r="110" customFormat="false" ht="15" hidden="false" customHeight="false" outlineLevel="0" collapsed="false">
      <c r="A110" s="14"/>
      <c r="B110" s="14"/>
      <c r="C110" s="14"/>
      <c r="D110" s="14"/>
      <c r="E110" s="14"/>
    </row>
    <row r="111" customFormat="false" ht="15" hidden="false" customHeight="false" outlineLevel="0" collapsed="false">
      <c r="A111" s="14"/>
      <c r="B111" s="14"/>
      <c r="C111" s="14"/>
      <c r="D111" s="14"/>
      <c r="E111" s="14"/>
    </row>
    <row r="112" customFormat="false" ht="15" hidden="false" customHeight="false" outlineLevel="0" collapsed="false">
      <c r="A112" s="14"/>
      <c r="B112" s="14"/>
      <c r="C112" s="14"/>
      <c r="D112" s="14"/>
      <c r="E112" s="14"/>
    </row>
    <row r="113" customFormat="false" ht="15" hidden="false" customHeight="false" outlineLevel="0" collapsed="false">
      <c r="A113" s="14"/>
      <c r="B113" s="14"/>
      <c r="C113" s="14"/>
      <c r="D113" s="14"/>
      <c r="E113" s="14"/>
    </row>
    <row r="114" customFormat="false" ht="15" hidden="false" customHeight="false" outlineLevel="0" collapsed="false">
      <c r="A114" s="14"/>
      <c r="B114" s="14"/>
      <c r="C114" s="14"/>
      <c r="D114" s="14"/>
      <c r="E114" s="14"/>
    </row>
    <row r="115" customFormat="false" ht="15" hidden="false" customHeight="false" outlineLevel="0" collapsed="false">
      <c r="A115" s="14"/>
      <c r="B115" s="14"/>
      <c r="C115" s="14"/>
      <c r="D115" s="14"/>
      <c r="E115" s="14"/>
    </row>
    <row r="116" customFormat="false" ht="15" hidden="false" customHeight="false" outlineLevel="0" collapsed="false">
      <c r="A116" s="14"/>
      <c r="B116" s="14"/>
      <c r="C116" s="14"/>
      <c r="D116" s="14"/>
      <c r="E116" s="14"/>
    </row>
    <row r="117" customFormat="false" ht="15" hidden="false" customHeight="false" outlineLevel="0" collapsed="false">
      <c r="A117" s="14"/>
      <c r="B117" s="14"/>
      <c r="C117" s="14"/>
      <c r="D117" s="14"/>
      <c r="E117" s="14"/>
    </row>
    <row r="118" customFormat="false" ht="15" hidden="false" customHeight="false" outlineLevel="0" collapsed="false">
      <c r="A118" s="14"/>
      <c r="B118" s="14"/>
      <c r="C118" s="14"/>
      <c r="D118" s="14"/>
      <c r="E118" s="14"/>
    </row>
    <row r="119" customFormat="false" ht="15" hidden="false" customHeight="false" outlineLevel="0" collapsed="false">
      <c r="A119" s="14"/>
      <c r="B119" s="14"/>
      <c r="C119" s="14"/>
      <c r="D119" s="14"/>
      <c r="E119" s="14"/>
    </row>
    <row r="120" customFormat="false" ht="15" hidden="false" customHeight="false" outlineLevel="0" collapsed="false">
      <c r="A120" s="14"/>
      <c r="B120" s="14"/>
      <c r="C120" s="14"/>
      <c r="D120" s="14"/>
      <c r="E120" s="14"/>
    </row>
    <row r="141" customFormat="false" ht="15" hidden="false" customHeight="false" outlineLevel="0" collapsed="false">
      <c r="A141" s="0" t="n">
        <v>0</v>
      </c>
      <c r="B141" s="0" t="n">
        <v>0</v>
      </c>
      <c r="C141" s="0" t="n">
        <v>0</v>
      </c>
    </row>
    <row r="142" customFormat="false" ht="15" hidden="false" customHeight="false" outlineLevel="0" collapsed="false">
      <c r="A142" s="0" t="n">
        <v>0</v>
      </c>
      <c r="B142" s="0" t="n">
        <v>0</v>
      </c>
      <c r="C142" s="0" t="n">
        <v>0</v>
      </c>
    </row>
    <row r="143" customFormat="false" ht="15" hidden="false" customHeight="false" outlineLevel="0" collapsed="false">
      <c r="A143" s="0" t="n">
        <v>0</v>
      </c>
      <c r="B143" s="0" t="n">
        <v>0</v>
      </c>
      <c r="C143" s="0" t="n">
        <v>0</v>
      </c>
    </row>
    <row r="144" customFormat="false" ht="15" hidden="false" customHeight="false" outlineLevel="0" collapsed="false">
      <c r="A144" s="0" t="n">
        <v>0</v>
      </c>
      <c r="B144" s="0" t="n">
        <v>0</v>
      </c>
      <c r="C144" s="0" t="n">
        <v>0</v>
      </c>
    </row>
    <row r="145" customFormat="false" ht="15" hidden="false" customHeight="false" outlineLevel="0" collapsed="false">
      <c r="A145" s="0" t="n">
        <v>0</v>
      </c>
      <c r="B145" s="0" t="n">
        <v>0</v>
      </c>
      <c r="C145" s="0" t="n">
        <v>0</v>
      </c>
    </row>
    <row r="146" customFormat="false" ht="15" hidden="false" customHeight="false" outlineLevel="0" collapsed="false">
      <c r="A146" s="0" t="n">
        <v>0</v>
      </c>
      <c r="B146" s="0" t="n">
        <v>0</v>
      </c>
      <c r="C146" s="0" t="n">
        <v>0</v>
      </c>
    </row>
    <row r="147" customFormat="false" ht="15" hidden="false" customHeight="false" outlineLevel="0" collapsed="false">
      <c r="A147" s="0" t="n">
        <v>0</v>
      </c>
      <c r="B147" s="0" t="n">
        <v>0</v>
      </c>
      <c r="C147" s="0" t="n">
        <v>0</v>
      </c>
    </row>
    <row r="148" customFormat="false" ht="15" hidden="false" customHeight="false" outlineLevel="0" collapsed="false">
      <c r="A148" s="0" t="n">
        <v>0</v>
      </c>
      <c r="B148" s="0" t="n">
        <v>0</v>
      </c>
      <c r="C148" s="0" t="n">
        <v>0</v>
      </c>
    </row>
    <row r="149" customFormat="false" ht="15" hidden="false" customHeight="false" outlineLevel="0" collapsed="false">
      <c r="A149" s="0" t="n">
        <v>0</v>
      </c>
      <c r="B149" s="0" t="n">
        <v>0</v>
      </c>
      <c r="C149" s="0" t="n">
        <v>0</v>
      </c>
    </row>
    <row r="150" customFormat="false" ht="15" hidden="false" customHeight="false" outlineLevel="0" collapsed="false">
      <c r="A150" s="0" t="n">
        <v>0</v>
      </c>
      <c r="B150" s="0" t="n">
        <v>0</v>
      </c>
      <c r="C150" s="0" t="n">
        <v>0</v>
      </c>
    </row>
    <row r="151" customFormat="false" ht="15" hidden="false" customHeight="false" outlineLevel="0" collapsed="false">
      <c r="A151" s="0" t="n">
        <v>0</v>
      </c>
      <c r="B151" s="0" t="n">
        <v>0</v>
      </c>
      <c r="C151" s="0" t="n">
        <v>0</v>
      </c>
    </row>
    <row r="152" customFormat="false" ht="15" hidden="false" customHeight="false" outlineLevel="0" collapsed="false">
      <c r="A152" s="0" t="n">
        <v>0</v>
      </c>
      <c r="B152" s="0" t="n">
        <v>0</v>
      </c>
      <c r="C152" s="0" t="n">
        <v>0</v>
      </c>
    </row>
    <row r="153" customFormat="false" ht="15" hidden="false" customHeight="false" outlineLevel="0" collapsed="false">
      <c r="A153" s="0" t="n">
        <v>0</v>
      </c>
      <c r="B153" s="0" t="n">
        <v>0</v>
      </c>
      <c r="C153" s="0" t="n">
        <v>0</v>
      </c>
    </row>
    <row r="154" customFormat="false" ht="15" hidden="false" customHeight="false" outlineLevel="0" collapsed="false">
      <c r="A154" s="0" t="n">
        <v>0</v>
      </c>
      <c r="B154" s="0" t="n">
        <v>0</v>
      </c>
      <c r="C154" s="0" t="n">
        <v>0</v>
      </c>
    </row>
    <row r="155" customFormat="false" ht="15" hidden="false" customHeight="false" outlineLevel="0" collapsed="false">
      <c r="A155" s="0" t="n">
        <v>0</v>
      </c>
      <c r="B155" s="0" t="n">
        <v>0</v>
      </c>
      <c r="C155" s="0" t="n">
        <v>0</v>
      </c>
    </row>
    <row r="156" customFormat="false" ht="15" hidden="false" customHeight="false" outlineLevel="0" collapsed="false">
      <c r="A156" s="0" t="n">
        <v>0</v>
      </c>
      <c r="B156" s="0" t="n">
        <v>0</v>
      </c>
      <c r="C156" s="0" t="n">
        <v>0</v>
      </c>
    </row>
    <row r="157" customFormat="false" ht="15" hidden="false" customHeight="false" outlineLevel="0" collapsed="false">
      <c r="A157" s="0" t="n">
        <v>0</v>
      </c>
      <c r="B157" s="0" t="n">
        <v>0</v>
      </c>
      <c r="C157" s="0" t="n">
        <v>0</v>
      </c>
    </row>
    <row r="158" customFormat="false" ht="15" hidden="false" customHeight="false" outlineLevel="0" collapsed="false">
      <c r="A158" s="0" t="n">
        <v>0</v>
      </c>
      <c r="B158" s="0" t="n">
        <v>0</v>
      </c>
      <c r="C158" s="0" t="n">
        <v>0</v>
      </c>
    </row>
    <row r="159" customFormat="false" ht="15" hidden="false" customHeight="false" outlineLevel="0" collapsed="false">
      <c r="A159" s="0" t="n">
        <v>0</v>
      </c>
      <c r="B159" s="0" t="n">
        <v>0</v>
      </c>
      <c r="C159" s="0" t="n">
        <v>0</v>
      </c>
    </row>
    <row r="160" customFormat="false" ht="15" hidden="false" customHeight="false" outlineLevel="0" collapsed="false">
      <c r="A160" s="0" t="n">
        <v>0</v>
      </c>
      <c r="B160" s="0" t="n">
        <v>0</v>
      </c>
      <c r="C160" s="0" t="n">
        <v>0</v>
      </c>
    </row>
    <row r="161" customFormat="false" ht="15" hidden="false" customHeight="false" outlineLevel="0" collapsed="false">
      <c r="A161" s="0" t="n">
        <v>0</v>
      </c>
      <c r="B161" s="0" t="n">
        <v>0</v>
      </c>
      <c r="C161" s="0" t="n">
        <v>0</v>
      </c>
    </row>
    <row r="162" customFormat="false" ht="15" hidden="false" customHeight="false" outlineLevel="0" collapsed="false">
      <c r="A162" s="0" t="n">
        <v>0</v>
      </c>
      <c r="B162" s="0" t="n">
        <v>0</v>
      </c>
      <c r="C162" s="0" t="n">
        <v>0</v>
      </c>
    </row>
    <row r="163" customFormat="false" ht="15" hidden="false" customHeight="false" outlineLevel="0" collapsed="false">
      <c r="A163" s="0" t="n">
        <v>0</v>
      </c>
      <c r="B163" s="0" t="n">
        <v>0</v>
      </c>
      <c r="C163" s="0" t="n">
        <v>0</v>
      </c>
    </row>
    <row r="164" customFormat="false" ht="15" hidden="false" customHeight="false" outlineLevel="0" collapsed="false">
      <c r="A164" s="0" t="n">
        <v>0</v>
      </c>
      <c r="B164" s="0" t="n">
        <v>0</v>
      </c>
      <c r="C164" s="0" t="n">
        <v>0</v>
      </c>
    </row>
    <row r="165" customFormat="false" ht="15" hidden="false" customHeight="false" outlineLevel="0" collapsed="false">
      <c r="A165" s="0" t="n">
        <v>0</v>
      </c>
      <c r="B165" s="0" t="n">
        <v>0</v>
      </c>
      <c r="C165" s="0" t="n">
        <v>0</v>
      </c>
    </row>
    <row r="166" customFormat="false" ht="15" hidden="false" customHeight="false" outlineLevel="0" collapsed="false">
      <c r="A166" s="0" t="n">
        <v>0</v>
      </c>
      <c r="B166" s="0" t="n">
        <v>0</v>
      </c>
      <c r="C166" s="0" t="n">
        <v>0</v>
      </c>
    </row>
    <row r="167" customFormat="false" ht="15" hidden="false" customHeight="false" outlineLevel="0" collapsed="false">
      <c r="A167" s="0" t="n">
        <v>0</v>
      </c>
      <c r="B167" s="0" t="n">
        <v>0</v>
      </c>
      <c r="C167" s="0" t="n">
        <v>0</v>
      </c>
    </row>
    <row r="168" customFormat="false" ht="15" hidden="false" customHeight="false" outlineLevel="0" collapsed="false">
      <c r="A168" s="0" t="n">
        <v>0</v>
      </c>
      <c r="B168" s="0" t="n">
        <v>0</v>
      </c>
      <c r="C168" s="0" t="n">
        <v>0</v>
      </c>
    </row>
    <row r="169" customFormat="false" ht="15" hidden="false" customHeight="false" outlineLevel="0" collapsed="false">
      <c r="A169" s="0" t="n">
        <v>0</v>
      </c>
      <c r="B169" s="0" t="n">
        <v>0</v>
      </c>
      <c r="C169" s="0" t="n">
        <v>0</v>
      </c>
    </row>
    <row r="170" customFormat="false" ht="15" hidden="false" customHeight="false" outlineLevel="0" collapsed="false">
      <c r="A170" s="0" t="n">
        <v>0</v>
      </c>
      <c r="B170" s="0" t="n">
        <v>0</v>
      </c>
      <c r="C170" s="0" t="n">
        <v>0</v>
      </c>
    </row>
    <row r="171" customFormat="false" ht="15" hidden="false" customHeight="false" outlineLevel="0" collapsed="false">
      <c r="A171" s="0" t="n">
        <v>0</v>
      </c>
      <c r="B171" s="0" t="n">
        <v>0</v>
      </c>
      <c r="C171" s="0" t="n">
        <v>0</v>
      </c>
    </row>
    <row r="172" customFormat="false" ht="15" hidden="false" customHeight="false" outlineLevel="0" collapsed="false">
      <c r="A172" s="0" t="n">
        <v>0</v>
      </c>
      <c r="B172" s="0" t="n">
        <v>0</v>
      </c>
      <c r="C172" s="0" t="n">
        <v>0</v>
      </c>
    </row>
    <row r="173" customFormat="false" ht="15" hidden="false" customHeight="false" outlineLevel="0" collapsed="false">
      <c r="A173" s="0" t="n">
        <v>0</v>
      </c>
      <c r="B173" s="0" t="n">
        <v>0</v>
      </c>
      <c r="C173" s="0" t="n">
        <v>0</v>
      </c>
    </row>
    <row r="174" customFormat="false" ht="15" hidden="false" customHeight="false" outlineLevel="0" collapsed="false">
      <c r="A174" s="0" t="n">
        <v>0</v>
      </c>
      <c r="B174" s="0" t="n">
        <v>0</v>
      </c>
      <c r="C174" s="0" t="n">
        <v>0</v>
      </c>
    </row>
    <row r="175" customFormat="false" ht="15" hidden="false" customHeight="false" outlineLevel="0" collapsed="false">
      <c r="A175" s="0" t="n">
        <v>0</v>
      </c>
      <c r="B175" s="0" t="n">
        <v>0</v>
      </c>
      <c r="C175" s="0" t="n">
        <v>0</v>
      </c>
    </row>
    <row r="176" customFormat="false" ht="15" hidden="false" customHeight="false" outlineLevel="0" collapsed="false">
      <c r="A176" s="0" t="n">
        <v>0</v>
      </c>
      <c r="B176" s="0" t="n">
        <v>0</v>
      </c>
      <c r="C176" s="0" t="n">
        <v>0</v>
      </c>
    </row>
    <row r="177" customFormat="false" ht="15" hidden="false" customHeight="false" outlineLevel="0" collapsed="false">
      <c r="A177" s="0" t="n">
        <v>0</v>
      </c>
      <c r="B177" s="0" t="n">
        <v>0</v>
      </c>
      <c r="C177" s="0" t="n">
        <v>0</v>
      </c>
    </row>
    <row r="178" customFormat="false" ht="15" hidden="false" customHeight="false" outlineLevel="0" collapsed="false">
      <c r="A178" s="0" t="n">
        <v>0</v>
      </c>
      <c r="B178" s="0" t="n">
        <v>0</v>
      </c>
      <c r="C178" s="0" t="n">
        <v>0</v>
      </c>
    </row>
    <row r="179" customFormat="false" ht="15" hidden="false" customHeight="false" outlineLevel="0" collapsed="false">
      <c r="A179" s="0" t="n">
        <v>0</v>
      </c>
      <c r="B179" s="0" t="n">
        <v>0</v>
      </c>
      <c r="C179" s="0" t="n">
        <v>0</v>
      </c>
    </row>
    <row r="180" customFormat="false" ht="15" hidden="false" customHeight="false" outlineLevel="0" collapsed="false">
      <c r="A180" s="0" t="n">
        <v>0</v>
      </c>
      <c r="B180" s="0" t="n">
        <v>0</v>
      </c>
      <c r="C180" s="0" t="n">
        <v>0</v>
      </c>
    </row>
    <row r="181" customFormat="false" ht="15" hidden="false" customHeight="false" outlineLevel="0" collapsed="false">
      <c r="A181" s="0" t="n">
        <v>0</v>
      </c>
      <c r="B181" s="0" t="n">
        <v>0</v>
      </c>
      <c r="C181" s="0" t="n">
        <v>0</v>
      </c>
    </row>
    <row r="182" customFormat="false" ht="15" hidden="false" customHeight="false" outlineLevel="0" collapsed="false">
      <c r="A182" s="0" t="n">
        <v>0</v>
      </c>
      <c r="B182" s="0" t="n">
        <v>0</v>
      </c>
      <c r="C182" s="0" t="n">
        <v>0</v>
      </c>
    </row>
    <row r="183" customFormat="false" ht="15" hidden="false" customHeight="false" outlineLevel="0" collapsed="false">
      <c r="A183" s="0" t="n">
        <v>0</v>
      </c>
      <c r="B183" s="0" t="n">
        <v>0</v>
      </c>
      <c r="C183" s="0" t="n">
        <v>0</v>
      </c>
    </row>
    <row r="184" customFormat="false" ht="15" hidden="false" customHeight="false" outlineLevel="0" collapsed="false">
      <c r="A184" s="0" t="n">
        <v>0</v>
      </c>
      <c r="B184" s="0" t="n">
        <v>0</v>
      </c>
      <c r="C184" s="0" t="n">
        <v>0</v>
      </c>
    </row>
    <row r="185" customFormat="false" ht="15" hidden="false" customHeight="false" outlineLevel="0" collapsed="false">
      <c r="A185" s="0" t="n">
        <v>0</v>
      </c>
      <c r="B185" s="0" t="n">
        <v>0</v>
      </c>
      <c r="C185" s="0" t="n">
        <v>0</v>
      </c>
    </row>
    <row r="186" customFormat="false" ht="15" hidden="false" customHeight="false" outlineLevel="0" collapsed="false">
      <c r="A186" s="0" t="n">
        <v>0</v>
      </c>
      <c r="B186" s="0" t="n">
        <v>0</v>
      </c>
      <c r="C186" s="0" t="n">
        <v>0</v>
      </c>
    </row>
    <row r="187" customFormat="false" ht="15" hidden="false" customHeight="false" outlineLevel="0" collapsed="false">
      <c r="A187" s="0" t="n">
        <v>0</v>
      </c>
      <c r="B187" s="0" t="n">
        <v>0</v>
      </c>
      <c r="C187" s="0" t="n">
        <v>0</v>
      </c>
    </row>
    <row r="188" customFormat="false" ht="15" hidden="false" customHeight="false" outlineLevel="0" collapsed="false">
      <c r="A188" s="0" t="n">
        <v>0</v>
      </c>
      <c r="B188" s="0" t="n">
        <v>0</v>
      </c>
      <c r="C188" s="0" t="n">
        <v>0</v>
      </c>
    </row>
    <row r="189" customFormat="false" ht="15" hidden="false" customHeight="false" outlineLevel="0" collapsed="false">
      <c r="A189" s="0" t="n">
        <v>0</v>
      </c>
      <c r="B189" s="0" t="n">
        <v>0</v>
      </c>
      <c r="C189" s="0" t="n">
        <v>0</v>
      </c>
    </row>
    <row r="190" customFormat="false" ht="15" hidden="false" customHeight="false" outlineLevel="0" collapsed="false">
      <c r="A190" s="0" t="n">
        <v>0</v>
      </c>
      <c r="B190" s="0" t="n">
        <v>0</v>
      </c>
      <c r="C190" s="0" t="n">
        <v>0</v>
      </c>
    </row>
    <row r="191" customFormat="false" ht="15" hidden="false" customHeight="false" outlineLevel="0" collapsed="false">
      <c r="A191" s="0" t="n">
        <v>0</v>
      </c>
      <c r="B191" s="0" t="n">
        <v>0</v>
      </c>
      <c r="C191" s="0" t="n">
        <v>0</v>
      </c>
    </row>
    <row r="192" customFormat="false" ht="15" hidden="false" customHeight="false" outlineLevel="0" collapsed="false">
      <c r="A192" s="0" t="n">
        <v>0</v>
      </c>
      <c r="B192" s="0" t="n">
        <v>0</v>
      </c>
      <c r="C192" s="0" t="n">
        <v>0</v>
      </c>
    </row>
    <row r="193" customFormat="false" ht="15" hidden="false" customHeight="false" outlineLevel="0" collapsed="false">
      <c r="A193" s="0" t="n">
        <v>0</v>
      </c>
      <c r="B193" s="0" t="n">
        <v>0</v>
      </c>
      <c r="C193" s="0" t="n">
        <v>0</v>
      </c>
    </row>
    <row r="194" customFormat="false" ht="15" hidden="false" customHeight="false" outlineLevel="0" collapsed="false">
      <c r="A194" s="0" t="n">
        <v>0</v>
      </c>
      <c r="B194" s="0" t="n">
        <v>0</v>
      </c>
      <c r="C194" s="0" t="n">
        <v>0</v>
      </c>
    </row>
    <row r="195" customFormat="false" ht="15" hidden="false" customHeight="false" outlineLevel="0" collapsed="false">
      <c r="A195" s="0" t="n">
        <v>0</v>
      </c>
      <c r="B195" s="0" t="n">
        <v>0</v>
      </c>
      <c r="C195" s="0" t="n">
        <v>0</v>
      </c>
    </row>
    <row r="196" customFormat="false" ht="15" hidden="false" customHeight="false" outlineLevel="0" collapsed="false">
      <c r="A196" s="0" t="n">
        <v>0</v>
      </c>
      <c r="B196" s="0" t="n">
        <v>0</v>
      </c>
      <c r="C196" s="0" t="n">
        <v>0</v>
      </c>
    </row>
    <row r="197" customFormat="false" ht="15" hidden="false" customHeight="false" outlineLevel="0" collapsed="false">
      <c r="A197" s="0" t="n">
        <v>0</v>
      </c>
      <c r="B197" s="0" t="n">
        <v>0</v>
      </c>
      <c r="C197" s="0" t="n">
        <v>0</v>
      </c>
    </row>
    <row r="198" customFormat="false" ht="15" hidden="false" customHeight="false" outlineLevel="0" collapsed="false">
      <c r="A198" s="0" t="n">
        <v>0</v>
      </c>
      <c r="B198" s="0" t="n">
        <v>0</v>
      </c>
      <c r="C198" s="0" t="n">
        <v>0</v>
      </c>
    </row>
    <row r="199" customFormat="false" ht="15" hidden="false" customHeight="false" outlineLevel="0" collapsed="false">
      <c r="A199" s="0" t="n">
        <v>0</v>
      </c>
      <c r="B199" s="0" t="n">
        <v>0</v>
      </c>
      <c r="C199" s="0" t="n">
        <v>0</v>
      </c>
    </row>
    <row r="200" customFormat="false" ht="15" hidden="false" customHeight="false" outlineLevel="0" collapsed="false">
      <c r="A200" s="0" t="n">
        <v>0</v>
      </c>
      <c r="B200" s="0" t="n">
        <v>0</v>
      </c>
      <c r="C200" s="0" t="n">
        <v>0</v>
      </c>
    </row>
    <row r="201" customFormat="false" ht="15" hidden="false" customHeight="false" outlineLevel="0" collapsed="false">
      <c r="A201" s="0" t="n">
        <v>0</v>
      </c>
      <c r="B201" s="0" t="n">
        <v>0</v>
      </c>
      <c r="C201" s="0" t="n">
        <v>0</v>
      </c>
    </row>
    <row r="202" customFormat="false" ht="15" hidden="false" customHeight="false" outlineLevel="0" collapsed="false">
      <c r="A202" s="0" t="n">
        <v>0</v>
      </c>
      <c r="B202" s="0" t="n">
        <v>0</v>
      </c>
      <c r="C202" s="0" t="n">
        <v>0</v>
      </c>
    </row>
    <row r="203" customFormat="false" ht="15" hidden="false" customHeight="false" outlineLevel="0" collapsed="false">
      <c r="A203" s="0" t="n">
        <v>0</v>
      </c>
      <c r="B203" s="0" t="n">
        <v>0</v>
      </c>
      <c r="C203" s="0" t="n">
        <v>0</v>
      </c>
    </row>
    <row r="204" customFormat="false" ht="15" hidden="false" customHeight="false" outlineLevel="0" collapsed="false">
      <c r="A204" s="0" t="n">
        <v>0</v>
      </c>
      <c r="B204" s="0" t="n">
        <v>0</v>
      </c>
      <c r="C204" s="0" t="n">
        <v>0</v>
      </c>
    </row>
    <row r="205" customFormat="false" ht="15" hidden="false" customHeight="false" outlineLevel="0" collapsed="false">
      <c r="A205" s="0" t="n">
        <v>0</v>
      </c>
      <c r="B205" s="0" t="n">
        <v>0</v>
      </c>
      <c r="C205" s="0" t="n">
        <v>0</v>
      </c>
    </row>
    <row r="206" customFormat="false" ht="15" hidden="false" customHeight="false" outlineLevel="0" collapsed="false">
      <c r="A206" s="0" t="n">
        <v>0</v>
      </c>
      <c r="B206" s="0" t="n">
        <v>0</v>
      </c>
      <c r="C206" s="0" t="n">
        <v>0</v>
      </c>
    </row>
    <row r="207" customFormat="false" ht="15" hidden="false" customHeight="false" outlineLevel="0" collapsed="false">
      <c r="A207" s="0" t="n">
        <v>0</v>
      </c>
      <c r="B207" s="0" t="n">
        <v>0</v>
      </c>
      <c r="C207" s="0" t="n">
        <v>0</v>
      </c>
    </row>
    <row r="208" customFormat="false" ht="15" hidden="false" customHeight="false" outlineLevel="0" collapsed="false">
      <c r="A208" s="0" t="n">
        <v>0</v>
      </c>
      <c r="B208" s="0" t="n">
        <v>0</v>
      </c>
      <c r="C208" s="0" t="n">
        <v>0</v>
      </c>
    </row>
    <row r="209" customFormat="false" ht="15" hidden="false" customHeight="false" outlineLevel="0" collapsed="false">
      <c r="A209" s="0" t="n">
        <v>0</v>
      </c>
      <c r="B209" s="0" t="n">
        <v>0</v>
      </c>
      <c r="C209" s="0" t="n">
        <v>0</v>
      </c>
    </row>
    <row r="210" customFormat="false" ht="15" hidden="false" customHeight="false" outlineLevel="0" collapsed="false">
      <c r="A210" s="0" t="n">
        <v>0</v>
      </c>
      <c r="B210" s="0" t="n">
        <v>0</v>
      </c>
      <c r="C210" s="0" t="n">
        <v>0</v>
      </c>
    </row>
    <row r="211" customFormat="false" ht="15" hidden="false" customHeight="false" outlineLevel="0" collapsed="false">
      <c r="A211" s="0" t="n">
        <v>0</v>
      </c>
      <c r="B211" s="0" t="n">
        <v>0</v>
      </c>
      <c r="C211" s="0" t="n">
        <v>0</v>
      </c>
    </row>
    <row r="212" customFormat="false" ht="15" hidden="false" customHeight="false" outlineLevel="0" collapsed="false">
      <c r="A212" s="0" t="n">
        <v>0</v>
      </c>
      <c r="B212" s="0" t="n">
        <v>0</v>
      </c>
      <c r="C212" s="0" t="n">
        <v>0</v>
      </c>
    </row>
    <row r="213" customFormat="false" ht="15" hidden="false" customHeight="false" outlineLevel="0" collapsed="false">
      <c r="A213" s="0" t="n">
        <v>0</v>
      </c>
      <c r="B213" s="0" t="n">
        <v>0</v>
      </c>
      <c r="C213" s="0" t="n">
        <v>0</v>
      </c>
    </row>
    <row r="214" customFormat="false" ht="15" hidden="false" customHeight="false" outlineLevel="0" collapsed="false">
      <c r="A214" s="0" t="n">
        <v>0</v>
      </c>
      <c r="B214" s="0" t="n">
        <v>0</v>
      </c>
      <c r="C214" s="0" t="n">
        <v>0</v>
      </c>
    </row>
    <row r="215" customFormat="false" ht="15" hidden="false" customHeight="false" outlineLevel="0" collapsed="false">
      <c r="A215" s="0" t="n">
        <v>0</v>
      </c>
      <c r="B215" s="0" t="n">
        <v>0</v>
      </c>
      <c r="C215" s="0" t="n">
        <v>0</v>
      </c>
    </row>
    <row r="216" customFormat="false" ht="15" hidden="false" customHeight="false" outlineLevel="0" collapsed="false">
      <c r="A216" s="0" t="n">
        <v>0</v>
      </c>
      <c r="B216" s="0" t="n">
        <v>0</v>
      </c>
      <c r="C216" s="0" t="n">
        <v>0</v>
      </c>
    </row>
    <row r="217" customFormat="false" ht="15" hidden="false" customHeight="false" outlineLevel="0" collapsed="false">
      <c r="A217" s="0" t="n">
        <v>0</v>
      </c>
      <c r="B217" s="0" t="n">
        <v>0</v>
      </c>
      <c r="C217" s="0" t="n">
        <v>0</v>
      </c>
    </row>
    <row r="218" customFormat="false" ht="15" hidden="false" customHeight="false" outlineLevel="0" collapsed="false">
      <c r="A218" s="0" t="n">
        <v>0</v>
      </c>
      <c r="B218" s="0" t="n">
        <v>0</v>
      </c>
      <c r="C218" s="0" t="n">
        <v>0</v>
      </c>
    </row>
    <row r="219" customFormat="false" ht="15" hidden="false" customHeight="false" outlineLevel="0" collapsed="false">
      <c r="A219" s="0" t="n">
        <v>0</v>
      </c>
      <c r="B219" s="0" t="n">
        <v>0</v>
      </c>
      <c r="C219" s="0" t="n">
        <v>0</v>
      </c>
    </row>
    <row r="220" customFormat="false" ht="15" hidden="false" customHeight="false" outlineLevel="0" collapsed="false">
      <c r="A220" s="0" t="n">
        <v>0</v>
      </c>
      <c r="B220" s="0" t="n">
        <v>0</v>
      </c>
      <c r="C220" s="0" t="n">
        <v>0</v>
      </c>
    </row>
    <row r="221" customFormat="false" ht="15" hidden="false" customHeight="false" outlineLevel="0" collapsed="false">
      <c r="A221" s="0" t="n">
        <v>0</v>
      </c>
      <c r="B221" s="0" t="n">
        <v>0</v>
      </c>
      <c r="C221" s="0" t="n">
        <v>0</v>
      </c>
    </row>
    <row r="222" customFormat="false" ht="15" hidden="false" customHeight="false" outlineLevel="0" collapsed="false">
      <c r="A222" s="0" t="n">
        <v>0</v>
      </c>
      <c r="B222" s="0" t="n">
        <v>0</v>
      </c>
      <c r="C222" s="0" t="n">
        <v>0</v>
      </c>
    </row>
    <row r="223" customFormat="false" ht="15" hidden="false" customHeight="false" outlineLevel="0" collapsed="false">
      <c r="A223" s="0" t="n">
        <v>0</v>
      </c>
      <c r="B223" s="0" t="n">
        <v>0</v>
      </c>
      <c r="C223" s="0" t="n">
        <v>0</v>
      </c>
    </row>
    <row r="224" customFormat="false" ht="15" hidden="false" customHeight="false" outlineLevel="0" collapsed="false">
      <c r="A224" s="0" t="n">
        <v>0</v>
      </c>
      <c r="B224" s="0" t="n">
        <v>0</v>
      </c>
      <c r="C224" s="0" t="n">
        <v>0</v>
      </c>
    </row>
    <row r="225" customFormat="false" ht="15" hidden="false" customHeight="false" outlineLevel="0" collapsed="false">
      <c r="A225" s="0" t="n">
        <v>0</v>
      </c>
      <c r="B225" s="0" t="n">
        <v>0</v>
      </c>
      <c r="C225" s="0" t="n">
        <v>0</v>
      </c>
    </row>
    <row r="226" customFormat="false" ht="15" hidden="false" customHeight="false" outlineLevel="0" collapsed="false">
      <c r="A226" s="0" t="n">
        <v>0</v>
      </c>
      <c r="B226" s="0" t="n">
        <v>0</v>
      </c>
      <c r="C226" s="0" t="n">
        <v>0</v>
      </c>
    </row>
    <row r="227" customFormat="false" ht="15" hidden="false" customHeight="false" outlineLevel="0" collapsed="false">
      <c r="A227" s="0" t="n">
        <v>0</v>
      </c>
      <c r="B227" s="0" t="n">
        <v>0</v>
      </c>
      <c r="C227" s="0" t="n">
        <v>0</v>
      </c>
    </row>
    <row r="228" customFormat="false" ht="15" hidden="false" customHeight="false" outlineLevel="0" collapsed="false">
      <c r="A228" s="0" t="n">
        <v>0</v>
      </c>
      <c r="B228" s="0" t="n">
        <v>0</v>
      </c>
      <c r="C228" s="0" t="n">
        <v>0</v>
      </c>
    </row>
    <row r="229" customFormat="false" ht="15" hidden="false" customHeight="false" outlineLevel="0" collapsed="false">
      <c r="A229" s="0" t="n">
        <v>0</v>
      </c>
      <c r="B229" s="0" t="n">
        <v>0</v>
      </c>
      <c r="C229" s="0" t="n">
        <v>0</v>
      </c>
    </row>
    <row r="230" customFormat="false" ht="15" hidden="false" customHeight="false" outlineLevel="0" collapsed="false">
      <c r="A230" s="0" t="n">
        <v>0</v>
      </c>
      <c r="B230" s="0" t="n">
        <v>0</v>
      </c>
      <c r="C230" s="0" t="n">
        <v>0</v>
      </c>
    </row>
    <row r="231" customFormat="false" ht="15" hidden="false" customHeight="false" outlineLevel="0" collapsed="false">
      <c r="A231" s="0" t="n">
        <v>0</v>
      </c>
      <c r="B231" s="0" t="n">
        <v>0</v>
      </c>
      <c r="C231" s="0" t="n">
        <v>0</v>
      </c>
    </row>
    <row r="232" customFormat="false" ht="15" hidden="false" customHeight="false" outlineLevel="0" collapsed="false">
      <c r="A232" s="0" t="n">
        <v>0</v>
      </c>
      <c r="B232" s="0" t="n">
        <v>0</v>
      </c>
      <c r="C232" s="0" t="n">
        <v>0</v>
      </c>
    </row>
    <row r="233" customFormat="false" ht="15" hidden="false" customHeight="false" outlineLevel="0" collapsed="false">
      <c r="A233" s="0" t="n">
        <v>0</v>
      </c>
      <c r="B233" s="0" t="n">
        <v>0</v>
      </c>
      <c r="C233" s="0" t="n">
        <v>0</v>
      </c>
    </row>
    <row r="234" customFormat="false" ht="15" hidden="false" customHeight="false" outlineLevel="0" collapsed="false">
      <c r="A234" s="0" t="n">
        <v>0</v>
      </c>
      <c r="B234" s="0" t="n">
        <v>0</v>
      </c>
      <c r="C234" s="0" t="n">
        <v>0</v>
      </c>
    </row>
    <row r="235" customFormat="false" ht="15" hidden="false" customHeight="false" outlineLevel="0" collapsed="false">
      <c r="A235" s="0" t="n">
        <v>0</v>
      </c>
      <c r="B235" s="0" t="n">
        <v>0</v>
      </c>
      <c r="C235" s="0" t="n">
        <v>0</v>
      </c>
    </row>
    <row r="236" customFormat="false" ht="15" hidden="false" customHeight="false" outlineLevel="0" collapsed="false">
      <c r="A236" s="0" t="n">
        <v>0</v>
      </c>
      <c r="B236" s="0" t="n">
        <v>0</v>
      </c>
      <c r="C236" s="0" t="n">
        <v>0</v>
      </c>
    </row>
    <row r="237" customFormat="false" ht="15" hidden="false" customHeight="false" outlineLevel="0" collapsed="false">
      <c r="A237" s="0" t="n">
        <v>0</v>
      </c>
      <c r="B237" s="0" t="n">
        <v>0</v>
      </c>
      <c r="C237" s="0" t="n">
        <v>0</v>
      </c>
    </row>
    <row r="238" customFormat="false" ht="15" hidden="false" customHeight="false" outlineLevel="0" collapsed="false">
      <c r="A238" s="0" t="n">
        <v>0</v>
      </c>
      <c r="B238" s="0" t="n">
        <v>0</v>
      </c>
      <c r="C238" s="0" t="n">
        <v>0</v>
      </c>
    </row>
    <row r="239" customFormat="false" ht="15" hidden="false" customHeight="false" outlineLevel="0" collapsed="false">
      <c r="A239" s="0" t="n">
        <v>0</v>
      </c>
      <c r="B239" s="0" t="n">
        <v>0</v>
      </c>
      <c r="C239" s="0" t="n">
        <v>0</v>
      </c>
    </row>
    <row r="240" customFormat="false" ht="15" hidden="false" customHeight="false" outlineLevel="0" collapsed="false">
      <c r="A240" s="0" t="n">
        <v>0</v>
      </c>
      <c r="B240" s="0" t="n">
        <v>0</v>
      </c>
      <c r="C240" s="0" t="n">
        <v>0</v>
      </c>
    </row>
    <row r="241" customFormat="false" ht="15" hidden="false" customHeight="false" outlineLevel="0" collapsed="false">
      <c r="A241" s="0" t="n">
        <v>0</v>
      </c>
      <c r="B241" s="0" t="n">
        <v>0</v>
      </c>
      <c r="C241" s="0" t="n">
        <v>0</v>
      </c>
    </row>
    <row r="242" customFormat="false" ht="15" hidden="false" customHeight="false" outlineLevel="0" collapsed="false">
      <c r="A242" s="0" t="n">
        <v>0</v>
      </c>
      <c r="B242" s="0" t="n">
        <v>0</v>
      </c>
      <c r="C242" s="0" t="n">
        <v>0</v>
      </c>
    </row>
    <row r="243" customFormat="false" ht="15" hidden="false" customHeight="false" outlineLevel="0" collapsed="false">
      <c r="A243" s="0" t="n">
        <v>0</v>
      </c>
      <c r="B243" s="0" t="n">
        <v>0</v>
      </c>
      <c r="C243" s="0" t="n">
        <v>0</v>
      </c>
    </row>
    <row r="244" customFormat="false" ht="15" hidden="false" customHeight="false" outlineLevel="0" collapsed="false">
      <c r="A244" s="0" t="n">
        <v>0</v>
      </c>
      <c r="B244" s="0" t="n">
        <v>0</v>
      </c>
      <c r="C244" s="0" t="n">
        <v>0</v>
      </c>
    </row>
    <row r="245" customFormat="false" ht="15" hidden="false" customHeight="false" outlineLevel="0" collapsed="false">
      <c r="A245" s="0" t="n">
        <v>0</v>
      </c>
      <c r="B245" s="0" t="n">
        <v>0</v>
      </c>
      <c r="C245" s="0" t="n">
        <v>0</v>
      </c>
    </row>
    <row r="246" customFormat="false" ht="15" hidden="false" customHeight="false" outlineLevel="0" collapsed="false">
      <c r="A246" s="0" t="n">
        <v>0</v>
      </c>
      <c r="B246" s="0" t="n">
        <v>0</v>
      </c>
      <c r="C246" s="0" t="n">
        <v>0</v>
      </c>
    </row>
    <row r="247" customFormat="false" ht="15" hidden="false" customHeight="false" outlineLevel="0" collapsed="false">
      <c r="A247" s="0" t="n">
        <v>0</v>
      </c>
      <c r="B247" s="0" t="n">
        <v>0</v>
      </c>
      <c r="C247" s="0" t="n">
        <v>0</v>
      </c>
    </row>
    <row r="248" customFormat="false" ht="15" hidden="false" customHeight="false" outlineLevel="0" collapsed="false">
      <c r="A248" s="0" t="n">
        <v>0</v>
      </c>
      <c r="B248" s="0" t="n">
        <v>0</v>
      </c>
      <c r="C248" s="0" t="n">
        <v>0</v>
      </c>
    </row>
    <row r="249" customFormat="false" ht="15" hidden="false" customHeight="false" outlineLevel="0" collapsed="false">
      <c r="A249" s="0" t="n">
        <v>0</v>
      </c>
      <c r="B249" s="0" t="n">
        <v>0</v>
      </c>
      <c r="C249" s="0" t="n">
        <v>0</v>
      </c>
    </row>
    <row r="250" customFormat="false" ht="15" hidden="false" customHeight="false" outlineLevel="0" collapsed="false">
      <c r="A250" s="0" t="n">
        <v>0</v>
      </c>
      <c r="B250" s="0" t="n">
        <v>0</v>
      </c>
      <c r="C250" s="0" t="n">
        <v>0</v>
      </c>
    </row>
    <row r="251" customFormat="false" ht="15" hidden="false" customHeight="false" outlineLevel="0" collapsed="false">
      <c r="A251" s="0" t="n">
        <v>0</v>
      </c>
      <c r="B251" s="0" t="n">
        <v>0</v>
      </c>
      <c r="C251" s="0" t="n">
        <v>0</v>
      </c>
    </row>
    <row r="252" customFormat="false" ht="15" hidden="false" customHeight="false" outlineLevel="0" collapsed="false">
      <c r="A252" s="0" t="n">
        <v>0</v>
      </c>
      <c r="B252" s="0" t="n">
        <v>0</v>
      </c>
      <c r="C252" s="0" t="n">
        <v>0</v>
      </c>
    </row>
    <row r="253" customFormat="false" ht="15" hidden="false" customHeight="false" outlineLevel="0" collapsed="false">
      <c r="A253" s="0" t="n">
        <v>0</v>
      </c>
      <c r="B253" s="0" t="n">
        <v>0</v>
      </c>
      <c r="C253" s="0" t="n">
        <v>0</v>
      </c>
    </row>
    <row r="254" customFormat="false" ht="15" hidden="false" customHeight="false" outlineLevel="0" collapsed="false">
      <c r="A254" s="0" t="n">
        <v>0</v>
      </c>
      <c r="B254" s="0" t="n">
        <v>0</v>
      </c>
      <c r="C254" s="0" t="n">
        <v>0</v>
      </c>
    </row>
    <row r="255" customFormat="false" ht="15" hidden="false" customHeight="false" outlineLevel="0" collapsed="false">
      <c r="A255" s="0" t="n">
        <v>0</v>
      </c>
      <c r="B255" s="0" t="n">
        <v>0</v>
      </c>
      <c r="C255" s="0" t="n">
        <v>0</v>
      </c>
    </row>
    <row r="256" customFormat="false" ht="15" hidden="false" customHeight="false" outlineLevel="0" collapsed="false">
      <c r="A256" s="0" t="n">
        <v>0</v>
      </c>
      <c r="B256" s="0" t="n">
        <v>0</v>
      </c>
      <c r="C256" s="0" t="n">
        <v>0</v>
      </c>
    </row>
    <row r="257" customFormat="false" ht="15" hidden="false" customHeight="false" outlineLevel="0" collapsed="false">
      <c r="A257" s="0" t="n">
        <v>0</v>
      </c>
      <c r="B257" s="0" t="n">
        <v>0</v>
      </c>
      <c r="C257" s="0" t="n">
        <v>0</v>
      </c>
    </row>
    <row r="258" customFormat="false" ht="15" hidden="false" customHeight="false" outlineLevel="0" collapsed="false">
      <c r="A258" s="0" t="n">
        <v>0</v>
      </c>
      <c r="B258" s="0" t="n">
        <v>0</v>
      </c>
      <c r="C258" s="0" t="n">
        <v>0</v>
      </c>
    </row>
    <row r="259" customFormat="false" ht="15" hidden="false" customHeight="false" outlineLevel="0" collapsed="false">
      <c r="A259" s="0" t="n">
        <v>0</v>
      </c>
      <c r="B259" s="0" t="n">
        <v>0</v>
      </c>
      <c r="C259" s="0" t="n">
        <v>0</v>
      </c>
    </row>
    <row r="260" customFormat="false" ht="15" hidden="false" customHeight="false" outlineLevel="0" collapsed="false">
      <c r="A260" s="0" t="n">
        <v>0</v>
      </c>
      <c r="B260" s="0" t="n">
        <v>0</v>
      </c>
      <c r="C260" s="0" t="n">
        <v>0</v>
      </c>
    </row>
    <row r="261" customFormat="false" ht="15" hidden="false" customHeight="false" outlineLevel="0" collapsed="false">
      <c r="A261" s="0" t="n">
        <v>0</v>
      </c>
      <c r="B261" s="0" t="n">
        <v>0</v>
      </c>
      <c r="C261" s="0" t="n">
        <v>0</v>
      </c>
    </row>
    <row r="262" customFormat="false" ht="15" hidden="false" customHeight="false" outlineLevel="0" collapsed="false">
      <c r="A262" s="0" t="n">
        <v>0</v>
      </c>
      <c r="B262" s="0" t="n">
        <v>0</v>
      </c>
      <c r="C262" s="0" t="n">
        <v>0</v>
      </c>
    </row>
    <row r="263" customFormat="false" ht="15" hidden="false" customHeight="false" outlineLevel="0" collapsed="false">
      <c r="A263" s="0" t="n">
        <v>0</v>
      </c>
      <c r="B263" s="0" t="n">
        <v>0</v>
      </c>
      <c r="C263" s="0" t="n">
        <v>0</v>
      </c>
    </row>
    <row r="264" customFormat="false" ht="15" hidden="false" customHeight="false" outlineLevel="0" collapsed="false">
      <c r="A264" s="0" t="n">
        <v>0</v>
      </c>
      <c r="B264" s="0" t="n">
        <v>0</v>
      </c>
      <c r="C264" s="0" t="n">
        <v>0</v>
      </c>
    </row>
    <row r="265" customFormat="false" ht="15" hidden="false" customHeight="false" outlineLevel="0" collapsed="false">
      <c r="A265" s="0" t="n">
        <v>0</v>
      </c>
      <c r="B265" s="0" t="n">
        <v>0</v>
      </c>
      <c r="C265" s="0" t="n">
        <v>0</v>
      </c>
    </row>
    <row r="266" customFormat="false" ht="15" hidden="false" customHeight="false" outlineLevel="0" collapsed="false">
      <c r="A266" s="0" t="n">
        <v>0</v>
      </c>
      <c r="B266" s="0" t="n">
        <v>0</v>
      </c>
      <c r="C266" s="0" t="n">
        <v>0</v>
      </c>
    </row>
    <row r="267" customFormat="false" ht="15" hidden="false" customHeight="false" outlineLevel="0" collapsed="false">
      <c r="A267" s="0" t="n">
        <v>0</v>
      </c>
      <c r="B267" s="0" t="n">
        <v>0</v>
      </c>
      <c r="C267" s="0" t="n">
        <v>0</v>
      </c>
    </row>
    <row r="268" customFormat="false" ht="15" hidden="false" customHeight="false" outlineLevel="0" collapsed="false">
      <c r="A268" s="0" t="n">
        <v>0</v>
      </c>
      <c r="B268" s="0" t="n">
        <v>0</v>
      </c>
      <c r="C268" s="0" t="n">
        <v>0</v>
      </c>
    </row>
    <row r="269" customFormat="false" ht="15" hidden="false" customHeight="false" outlineLevel="0" collapsed="false">
      <c r="A269" s="0" t="n">
        <v>0</v>
      </c>
      <c r="B269" s="0" t="n">
        <v>0</v>
      </c>
      <c r="C269" s="0" t="n">
        <v>0</v>
      </c>
    </row>
    <row r="270" customFormat="false" ht="15" hidden="false" customHeight="false" outlineLevel="0" collapsed="false">
      <c r="A270" s="0" t="n">
        <v>0</v>
      </c>
      <c r="B270" s="0" t="n">
        <v>0</v>
      </c>
      <c r="C270" s="0" t="n">
        <v>0</v>
      </c>
    </row>
    <row r="271" customFormat="false" ht="15" hidden="false" customHeight="false" outlineLevel="0" collapsed="false">
      <c r="A271" s="0" t="n">
        <v>0</v>
      </c>
      <c r="B271" s="0" t="n">
        <v>0</v>
      </c>
      <c r="C271" s="0" t="n">
        <v>0</v>
      </c>
    </row>
    <row r="272" customFormat="false" ht="15" hidden="false" customHeight="false" outlineLevel="0" collapsed="false">
      <c r="A272" s="0" t="n">
        <v>0</v>
      </c>
      <c r="B272" s="0" t="n">
        <v>0</v>
      </c>
      <c r="C272" s="0" t="n">
        <v>0</v>
      </c>
    </row>
    <row r="273" customFormat="false" ht="15" hidden="false" customHeight="false" outlineLevel="0" collapsed="false">
      <c r="A273" s="0" t="n">
        <v>0</v>
      </c>
      <c r="B273" s="0" t="n">
        <v>0</v>
      </c>
      <c r="C273" s="0" t="n">
        <v>0</v>
      </c>
    </row>
    <row r="274" customFormat="false" ht="15" hidden="false" customHeight="false" outlineLevel="0" collapsed="false">
      <c r="A274" s="0" t="n">
        <v>0</v>
      </c>
      <c r="B274" s="0" t="n">
        <v>0</v>
      </c>
      <c r="C274" s="0" t="n">
        <v>0</v>
      </c>
    </row>
    <row r="275" customFormat="false" ht="15" hidden="false" customHeight="false" outlineLevel="0" collapsed="false">
      <c r="A275" s="0" t="n">
        <v>0</v>
      </c>
      <c r="B275" s="0" t="n">
        <v>0</v>
      </c>
      <c r="C275" s="0" t="n">
        <v>0</v>
      </c>
    </row>
    <row r="276" customFormat="false" ht="15" hidden="false" customHeight="false" outlineLevel="0" collapsed="false">
      <c r="A276" s="0" t="n">
        <v>0</v>
      </c>
      <c r="B276" s="0" t="n">
        <v>0</v>
      </c>
      <c r="C276" s="0" t="n">
        <v>0</v>
      </c>
    </row>
    <row r="277" customFormat="false" ht="15" hidden="false" customHeight="false" outlineLevel="0" collapsed="false">
      <c r="A277" s="0" t="n">
        <v>0</v>
      </c>
      <c r="B277" s="0" t="n">
        <v>0</v>
      </c>
      <c r="C277" s="0" t="n">
        <v>0</v>
      </c>
    </row>
    <row r="278" customFormat="false" ht="15" hidden="false" customHeight="false" outlineLevel="0" collapsed="false">
      <c r="A278" s="0" t="n">
        <v>0</v>
      </c>
      <c r="B278" s="0" t="n">
        <v>0</v>
      </c>
      <c r="C278" s="0" t="n">
        <v>0</v>
      </c>
    </row>
    <row r="279" customFormat="false" ht="15" hidden="false" customHeight="false" outlineLevel="0" collapsed="false">
      <c r="A279" s="0" t="n">
        <v>0</v>
      </c>
      <c r="B279" s="0" t="n">
        <v>0</v>
      </c>
      <c r="C279" s="0" t="n">
        <v>0</v>
      </c>
    </row>
    <row r="280" customFormat="false" ht="15" hidden="false" customHeight="false" outlineLevel="0" collapsed="false">
      <c r="A280" s="0" t="n">
        <v>0</v>
      </c>
      <c r="B280" s="0" t="n">
        <v>0</v>
      </c>
      <c r="C280" s="0" t="n">
        <v>0</v>
      </c>
    </row>
    <row r="281" customFormat="false" ht="15" hidden="false" customHeight="false" outlineLevel="0" collapsed="false">
      <c r="A281" s="0" t="n">
        <v>0</v>
      </c>
      <c r="B281" s="0" t="n">
        <v>0</v>
      </c>
      <c r="C281" s="0" t="n">
        <v>0</v>
      </c>
    </row>
    <row r="282" customFormat="false" ht="15" hidden="false" customHeight="false" outlineLevel="0" collapsed="false">
      <c r="A282" s="0" t="n">
        <v>0</v>
      </c>
      <c r="B282" s="0" t="n">
        <v>0</v>
      </c>
      <c r="C282" s="0" t="n">
        <v>0</v>
      </c>
    </row>
    <row r="283" customFormat="false" ht="15" hidden="false" customHeight="false" outlineLevel="0" collapsed="false">
      <c r="A283" s="0" t="n">
        <v>0</v>
      </c>
      <c r="B283" s="0" t="n">
        <v>0</v>
      </c>
      <c r="C283" s="0" t="n">
        <v>0</v>
      </c>
    </row>
    <row r="284" customFormat="false" ht="15" hidden="false" customHeight="false" outlineLevel="0" collapsed="false">
      <c r="A284" s="0" t="n">
        <v>0</v>
      </c>
      <c r="B284" s="0" t="n">
        <v>0</v>
      </c>
      <c r="C284" s="0" t="n">
        <v>0</v>
      </c>
    </row>
    <row r="285" customFormat="false" ht="15" hidden="false" customHeight="false" outlineLevel="0" collapsed="false">
      <c r="A285" s="0" t="n">
        <v>0</v>
      </c>
      <c r="B285" s="0" t="n">
        <v>0</v>
      </c>
      <c r="C285" s="0" t="n">
        <v>0</v>
      </c>
    </row>
    <row r="286" customFormat="false" ht="15" hidden="false" customHeight="false" outlineLevel="0" collapsed="false">
      <c r="A286" s="0" t="n">
        <v>0</v>
      </c>
      <c r="B286" s="0" t="n">
        <v>0</v>
      </c>
      <c r="C286" s="0" t="n">
        <v>0</v>
      </c>
    </row>
    <row r="287" customFormat="false" ht="15" hidden="false" customHeight="false" outlineLevel="0" collapsed="false">
      <c r="A287" s="0" t="n">
        <v>0</v>
      </c>
      <c r="B287" s="0" t="n">
        <v>0</v>
      </c>
      <c r="C287" s="0" t="n">
        <v>0</v>
      </c>
    </row>
    <row r="288" customFormat="false" ht="15" hidden="false" customHeight="false" outlineLevel="0" collapsed="false">
      <c r="A288" s="0" t="n">
        <v>0</v>
      </c>
      <c r="B288" s="0" t="n">
        <v>0</v>
      </c>
      <c r="C288" s="0" t="n">
        <v>0</v>
      </c>
    </row>
    <row r="289" customFormat="false" ht="15" hidden="false" customHeight="false" outlineLevel="0" collapsed="false">
      <c r="A289" s="0" t="n">
        <v>0</v>
      </c>
      <c r="B289" s="0" t="n">
        <v>0</v>
      </c>
      <c r="C289" s="0" t="n">
        <v>0</v>
      </c>
    </row>
    <row r="290" customFormat="false" ht="15" hidden="false" customHeight="false" outlineLevel="0" collapsed="false">
      <c r="A290" s="0" t="n">
        <v>0</v>
      </c>
      <c r="B290" s="0" t="n">
        <v>0</v>
      </c>
      <c r="C290" s="0" t="n">
        <v>0</v>
      </c>
    </row>
    <row r="291" customFormat="false" ht="15" hidden="false" customHeight="false" outlineLevel="0" collapsed="false">
      <c r="A291" s="0" t="n">
        <v>0</v>
      </c>
      <c r="B291" s="0" t="n">
        <v>0</v>
      </c>
      <c r="C291" s="0" t="n">
        <v>0</v>
      </c>
    </row>
    <row r="292" customFormat="false" ht="15" hidden="false" customHeight="false" outlineLevel="0" collapsed="false">
      <c r="A292" s="0" t="n">
        <v>0</v>
      </c>
      <c r="B292" s="0" t="n">
        <v>0</v>
      </c>
      <c r="C292" s="0" t="n">
        <v>0</v>
      </c>
    </row>
    <row r="293" customFormat="false" ht="15" hidden="false" customHeight="false" outlineLevel="0" collapsed="false">
      <c r="A293" s="0" t="n">
        <v>0</v>
      </c>
      <c r="B293" s="0" t="n">
        <v>0</v>
      </c>
      <c r="C293" s="0" t="n">
        <v>0</v>
      </c>
    </row>
    <row r="294" customFormat="false" ht="15" hidden="false" customHeight="false" outlineLevel="0" collapsed="false">
      <c r="A294" s="0" t="n">
        <v>0</v>
      </c>
      <c r="B294" s="0" t="n">
        <v>0</v>
      </c>
      <c r="C294" s="0" t="n">
        <v>0</v>
      </c>
    </row>
    <row r="295" customFormat="false" ht="15" hidden="false" customHeight="false" outlineLevel="0" collapsed="false">
      <c r="A295" s="0" t="n">
        <v>0</v>
      </c>
      <c r="B295" s="0" t="n">
        <v>0</v>
      </c>
      <c r="C295" s="0" t="n">
        <v>0</v>
      </c>
    </row>
    <row r="296" customFormat="false" ht="15" hidden="false" customHeight="false" outlineLevel="0" collapsed="false">
      <c r="A296" s="0" t="n">
        <v>0</v>
      </c>
      <c r="B296" s="0" t="n">
        <v>0</v>
      </c>
      <c r="C296" s="0" t="n">
        <v>0</v>
      </c>
    </row>
    <row r="297" customFormat="false" ht="15" hidden="false" customHeight="false" outlineLevel="0" collapsed="false">
      <c r="A297" s="0" t="n">
        <v>0</v>
      </c>
      <c r="B297" s="0" t="n">
        <v>0</v>
      </c>
      <c r="C297" s="0" t="n">
        <v>0</v>
      </c>
    </row>
    <row r="298" customFormat="false" ht="15" hidden="false" customHeight="false" outlineLevel="0" collapsed="false">
      <c r="A298" s="0" t="n">
        <v>0</v>
      </c>
      <c r="B298" s="0" t="n">
        <v>0</v>
      </c>
      <c r="C298" s="0" t="n">
        <v>0</v>
      </c>
    </row>
    <row r="299" customFormat="false" ht="15" hidden="false" customHeight="false" outlineLevel="0" collapsed="false">
      <c r="A299" s="0" t="n">
        <v>0</v>
      </c>
      <c r="B299" s="0" t="n">
        <v>0</v>
      </c>
      <c r="C299" s="0" t="n">
        <v>0</v>
      </c>
    </row>
    <row r="300" customFormat="false" ht="15" hidden="false" customHeight="false" outlineLevel="0" collapsed="false">
      <c r="A300" s="0" t="n">
        <v>0</v>
      </c>
      <c r="B300" s="0" t="n">
        <v>0</v>
      </c>
      <c r="C300" s="0" t="n">
        <v>0</v>
      </c>
    </row>
    <row r="301" customFormat="false" ht="15" hidden="false" customHeight="false" outlineLevel="0" collapsed="false">
      <c r="A301" s="0" t="n">
        <v>0</v>
      </c>
      <c r="B301" s="0" t="n">
        <v>0</v>
      </c>
      <c r="C301" s="0" t="n">
        <v>0</v>
      </c>
    </row>
    <row r="302" customFormat="false" ht="15" hidden="false" customHeight="false" outlineLevel="0" collapsed="false">
      <c r="A302" s="0" t="n">
        <v>0</v>
      </c>
      <c r="B302" s="0" t="n">
        <v>0</v>
      </c>
      <c r="C302" s="0" t="n">
        <v>0</v>
      </c>
    </row>
    <row r="303" customFormat="false" ht="15" hidden="false" customHeight="false" outlineLevel="0" collapsed="false">
      <c r="A303" s="0" t="n">
        <v>0</v>
      </c>
      <c r="B303" s="0" t="n">
        <v>0</v>
      </c>
      <c r="C303" s="0" t="n">
        <v>0</v>
      </c>
    </row>
    <row r="304" customFormat="false" ht="15" hidden="false" customHeight="false" outlineLevel="0" collapsed="false">
      <c r="A304" s="0" t="n">
        <v>0</v>
      </c>
      <c r="B304" s="0" t="n">
        <v>0</v>
      </c>
      <c r="C304" s="0" t="n">
        <v>0</v>
      </c>
    </row>
    <row r="305" customFormat="false" ht="15" hidden="false" customHeight="false" outlineLevel="0" collapsed="false">
      <c r="A305" s="0" t="n">
        <v>0</v>
      </c>
      <c r="B305" s="0" t="n">
        <v>0</v>
      </c>
      <c r="C305" s="0" t="n">
        <v>0</v>
      </c>
    </row>
    <row r="306" customFormat="false" ht="15" hidden="false" customHeight="false" outlineLevel="0" collapsed="false">
      <c r="A306" s="0" t="n">
        <v>0</v>
      </c>
      <c r="B306" s="0" t="n">
        <v>0</v>
      </c>
      <c r="C306" s="0" t="n">
        <v>0</v>
      </c>
    </row>
    <row r="307" customFormat="false" ht="15" hidden="false" customHeight="false" outlineLevel="0" collapsed="false">
      <c r="A307" s="0" t="n">
        <v>0</v>
      </c>
      <c r="B307" s="0" t="n">
        <v>0</v>
      </c>
      <c r="C307" s="0" t="n">
        <v>0</v>
      </c>
    </row>
    <row r="308" customFormat="false" ht="15" hidden="false" customHeight="false" outlineLevel="0" collapsed="false">
      <c r="A308" s="0" t="n">
        <v>0</v>
      </c>
      <c r="B308" s="0" t="n">
        <v>0</v>
      </c>
      <c r="C308" s="0" t="n">
        <v>0</v>
      </c>
    </row>
    <row r="309" customFormat="false" ht="15" hidden="false" customHeight="false" outlineLevel="0" collapsed="false">
      <c r="A309" s="0" t="n">
        <v>0</v>
      </c>
      <c r="B309" s="0" t="n">
        <v>0</v>
      </c>
      <c r="C309" s="0" t="n">
        <v>0</v>
      </c>
    </row>
    <row r="310" customFormat="false" ht="15" hidden="false" customHeight="false" outlineLevel="0" collapsed="false">
      <c r="A310" s="0" t="n">
        <v>0</v>
      </c>
      <c r="B310" s="0" t="n">
        <v>0</v>
      </c>
      <c r="C310" s="0" t="n">
        <v>0</v>
      </c>
    </row>
    <row r="311" customFormat="false" ht="15" hidden="false" customHeight="false" outlineLevel="0" collapsed="false">
      <c r="A311" s="0" t="n">
        <v>0</v>
      </c>
      <c r="B311" s="0" t="n">
        <v>0</v>
      </c>
      <c r="C311" s="0" t="n">
        <v>0</v>
      </c>
    </row>
  </sheetData>
  <mergeCells count="3">
    <mergeCell ref="A1:M1"/>
    <mergeCell ref="A2:M2"/>
    <mergeCell ref="A58:M58"/>
  </mergeCells>
  <conditionalFormatting sqref="G6:G55">
    <cfRule type="expression" priority="2" aboveAverage="0" equalAverage="0" bottom="0" percent="0" rank="0" text="" dxfId="7">
      <formula>$G6="Pass"</formula>
    </cfRule>
    <cfRule type="expression" priority="3" aboveAverage="0" equalAverage="0" bottom="0" percent="0" rank="0" text="" dxfId="6">
      <formula>$G6="Fail"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4"/>
    <col collapsed="false" customWidth="true" hidden="false" outlineLevel="0" max="3" min="3" style="0" width="58"/>
  </cols>
  <sheetData>
    <row r="1" customFormat="false" ht="30" hidden="false" customHeight="true" outlineLevel="0" collapsed="false">
      <c r="A1" s="1" t="s">
        <v>835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4" hidden="false" customHeight="true" outlineLevel="0" collapsed="false">
      <c r="A2" s="2" t="s">
        <v>836</v>
      </c>
      <c r="B2" s="2"/>
      <c r="C2" s="2"/>
      <c r="D2" s="2"/>
      <c r="E2" s="2"/>
      <c r="F2" s="2"/>
      <c r="G2" s="2"/>
      <c r="H2" s="2"/>
      <c r="I2" s="2"/>
      <c r="J2" s="2"/>
    </row>
    <row r="5" customFormat="false" ht="27.75" hidden="false" customHeight="true" outlineLevel="0" collapsed="false">
      <c r="A5" s="3" t="s">
        <v>837</v>
      </c>
      <c r="B5" s="3" t="s">
        <v>838</v>
      </c>
      <c r="C5" s="3" t="s">
        <v>155</v>
      </c>
    </row>
    <row r="6" customFormat="false" ht="15" hidden="false" customHeight="false" outlineLevel="0" collapsed="false">
      <c r="A6" s="4" t="s">
        <v>66</v>
      </c>
      <c r="B6" s="4" t="str">
        <f aca="false">Config!$C$8</f>
        <v>Example D365 Service Transformation</v>
      </c>
      <c r="C6" s="4" t="s">
        <v>839</v>
      </c>
    </row>
    <row r="7" customFormat="false" ht="15" hidden="false" customHeight="false" outlineLevel="0" collapsed="false">
      <c r="A7" s="4" t="s">
        <v>67</v>
      </c>
      <c r="B7" s="4" t="str">
        <f aca="false">Config!$C$9</f>
        <v>Hybrid</v>
      </c>
      <c r="C7" s="4" t="s">
        <v>840</v>
      </c>
    </row>
    <row r="8" customFormat="false" ht="15" hidden="false" customHeight="false" outlineLevel="0" collapsed="false">
      <c r="A8" s="4" t="s">
        <v>841</v>
      </c>
      <c r="B8" s="4" t="str">
        <f aca="false">Config!$C$6</f>
        <v>v2.0</v>
      </c>
      <c r="C8" s="4" t="s">
        <v>842</v>
      </c>
    </row>
    <row r="9" customFormat="false" ht="15" hidden="false" customHeight="false" outlineLevel="0" collapsed="false">
      <c r="A9" s="4" t="s">
        <v>843</v>
      </c>
      <c r="B9" s="4" t="str">
        <f aca="false">Config!$C$17</f>
        <v>Lead Business Analyst</v>
      </c>
      <c r="C9" s="4" t="s">
        <v>844</v>
      </c>
    </row>
    <row r="10" customFormat="false" ht="15" hidden="false" customHeight="false" outlineLevel="0" collapsed="false">
      <c r="A10" s="4" t="s">
        <v>173</v>
      </c>
      <c r="B10" s="4" t="str">
        <f aca="false">Config!$C$18</f>
        <v>Product Owner</v>
      </c>
      <c r="C10" s="4" t="s">
        <v>845</v>
      </c>
    </row>
    <row r="11" customFormat="false" ht="15" hidden="false" customHeight="false" outlineLevel="0" collapsed="false">
      <c r="A11" s="4" t="s">
        <v>69</v>
      </c>
      <c r="B11" s="24" t="n">
        <f aca="false">COUNTIF(tblRequirements[Requirement ID],"&lt;&gt;")</f>
        <v>20</v>
      </c>
      <c r="C11" s="4" t="s">
        <v>846</v>
      </c>
    </row>
    <row r="12" customFormat="false" ht="15" hidden="false" customHeight="false" outlineLevel="0" collapsed="false">
      <c r="A12" s="4" t="s">
        <v>847</v>
      </c>
      <c r="B12" s="5" t="n">
        <f aca="false">IFERROR(AVERAGEIF(tblRequirements[Requirement ID],"&lt;&gt;",tblRequirements[Quality Score]),0)</f>
        <v>88.25</v>
      </c>
      <c r="C12" s="4" t="s">
        <v>848</v>
      </c>
    </row>
    <row r="13" customFormat="false" ht="15" hidden="false" customHeight="false" outlineLevel="0" collapsed="false">
      <c r="A13" s="4" t="s">
        <v>849</v>
      </c>
      <c r="B13" s="5" t="n">
        <f aca="false">COUNTIFS(tblRequirements[Requirement ID],"&lt;&gt;",tblRequirements[Delivery Readiness],"Ready for Delivery")</f>
        <v>5</v>
      </c>
      <c r="C13" s="4" t="s">
        <v>850</v>
      </c>
    </row>
    <row r="14" customFormat="false" ht="15" hidden="false" customHeight="false" outlineLevel="0" collapsed="false">
      <c r="A14" s="4" t="s">
        <v>851</v>
      </c>
      <c r="B14" s="5" t="n">
        <f aca="false">IFERROR(COUNTIFS(tblRequirements[Requirement ID],"&lt;&gt;",tblRequirements[Traceability Status],"Traced")/COUNTIF(tblRequirements[Requirement ID],"&lt;&gt;"),0)</f>
        <v>0.8</v>
      </c>
      <c r="C14" s="4" t="s">
        <v>852</v>
      </c>
    </row>
    <row r="15" customFormat="false" ht="15" hidden="false" customHeight="false" outlineLevel="0" collapsed="false">
      <c r="A15" s="4" t="s">
        <v>853</v>
      </c>
      <c r="B15" s="4" t="n">
        <f aca="false">IFERROR(COUNTIFS(tblRequirements[Requirement ID],"&lt;&gt;",tblRequirements[AC Count],"&gt;0")/COUNTIF(tblRequirements[Requirement ID],"&lt;&gt;"),0)</f>
        <v>0.75</v>
      </c>
      <c r="C15" s="4" t="s">
        <v>854</v>
      </c>
    </row>
    <row r="16" customFormat="false" ht="15" hidden="false" customHeight="false" outlineLevel="0" collapsed="false">
      <c r="A16" s="4" t="s">
        <v>855</v>
      </c>
      <c r="B16" s="4" t="n">
        <f aca="false">IFERROR(COUNTIFS(tblRequirements[Requirement ID],"&lt;&gt;",tblRequirements[Test Count],"&gt;0")/COUNTIF(tblRequirements[Requirement ID],"&lt;&gt;"),0)</f>
        <v>0.75</v>
      </c>
      <c r="C16" s="4" t="s">
        <v>856</v>
      </c>
    </row>
    <row r="17" customFormat="false" ht="15" hidden="false" customHeight="false" outlineLevel="0" collapsed="false">
      <c r="A17" s="4" t="s">
        <v>74</v>
      </c>
      <c r="B17" s="4" t="n">
        <f aca="false">COUNTIFS(tblChangeControl[Change Status],"Open")+COUNTIFS(tblChangeControl[Change Status],"In Assessment")</f>
        <v>2</v>
      </c>
      <c r="C17" s="4" t="s">
        <v>857</v>
      </c>
    </row>
    <row r="18" customFormat="false" ht="15" hidden="false" customHeight="false" outlineLevel="0" collapsed="false">
      <c r="A18" s="4" t="s">
        <v>858</v>
      </c>
      <c r="B18" s="4" t="n">
        <f aca="false">COUNTIFS(tblRAID[Status],"Open")+COUNTIFS(tblRAID[Status],"Escalated")+COUNTIFS(tblRAID[Status],"Pending Validation")</f>
        <v>4</v>
      </c>
      <c r="C18" s="4" t="s">
        <v>859</v>
      </c>
    </row>
    <row r="19" customFormat="false" ht="37.3" hidden="false" customHeight="false" outlineLevel="0" collapsed="false">
      <c r="A19" s="4" t="s">
        <v>860</v>
      </c>
      <c r="B19" s="4" t="str">
        <f aca="false">IF(AND(IFERROR(COUNTIFS(Requirements_Register!$A$6:$A$255,"&lt;&gt;",Requirements_Register!$AU$6:$AU$255,"Ready for Delivery")/COUNTIF(Requirements_Register!$A$6:$A$255,"&lt;&gt;"),0)&gt;=0.7,IFERROR(COUNTIFS(Requirements_Register!$A$6:$A$255,"&lt;&gt;",Requirements_Register!$AR$6:$AR$255,"Traced")/COUNTIF(Requirements_Register!$A$6:$A$255,"&lt;&gt;"),0)&gt;=0.9,IFERROR(COUNTIFS(Requirements_Register!$A$6:$A$255,"&lt;&gt;",Requirements_Register!$AM$6:$AM$255,"&gt;0")/COUNTIF(Requirements_Register!$A$6:$A$255,"&lt;&gt;"),0)&gt;=0.9,IFERROR(COUNTIFS(Requirements_Register!$A$6:$A$255,"&lt;&gt;",Requirements_Register!$AN$6:$AN$255,"&gt;0")/COUNTIF(Requirements_Register!$A$6:$A$255,"&lt;&gt;"),0)&gt;=0.8,COUNTIFS(Change_Control!$J$6:$J$155,"Open")+COUNTIFS(Change_Control!$J$6:$J$155,"In Assessment")=0),"Proceed with controlled delivery / baseline review","Resolve quality, traceability or governance exceptions before commitment")</f>
        <v>Resolve quality, traceability or governance exceptions before commitment</v>
      </c>
      <c r="C19" s="4" t="s">
        <v>861</v>
      </c>
    </row>
    <row r="21" customFormat="false" ht="15" hidden="false" customHeight="true" outlineLevel="0" collapsed="false">
      <c r="A21" s="6" t="s">
        <v>862</v>
      </c>
      <c r="B21" s="6"/>
      <c r="C21" s="6"/>
      <c r="D21" s="6"/>
      <c r="E21" s="6"/>
      <c r="F21" s="6"/>
      <c r="G21" s="6"/>
      <c r="H21" s="6"/>
      <c r="I21" s="6"/>
      <c r="J21" s="6"/>
    </row>
    <row r="23" customFormat="false" ht="27.75" hidden="false" customHeight="true" outlineLevel="0" collapsed="false">
      <c r="A23" s="3" t="s">
        <v>105</v>
      </c>
      <c r="B23" s="3" t="s">
        <v>106</v>
      </c>
      <c r="C23" s="3" t="s">
        <v>78</v>
      </c>
      <c r="D23" s="3" t="s">
        <v>150</v>
      </c>
      <c r="E23" s="3" t="s">
        <v>109</v>
      </c>
    </row>
    <row r="24" customFormat="false" ht="68.65" hidden="false" customHeight="false" outlineLevel="0" collapsed="false">
      <c r="A24" s="14" t="str">
        <f aca="false">IFERROR(INDEX(Requirements_Register!$A$6:$A$255,MATCH(ROWS($A$24:A24),Requirements_Register!$BF$6:$BF$255,0))&amp;"","")</f>
        <v>REQ-0001</v>
      </c>
      <c r="B24" s="14" t="str">
        <f aca="false">IFERROR(INDEX(Requirements_Register!$G$6:$G$255,MATCH(ROWS($A$24:A24),Requirements_Register!$BF$6:$BF$255,0))&amp;"","")</f>
        <v>Standardise customer case handling</v>
      </c>
      <c r="C24" s="14" t="str">
        <f aca="false">IFERROR(INDEX(Requirements_Register!$Q$6:$Q$255,MATCH(ROWS($A$24:A24),Requirements_Register!$BF$6:$BF$255,0))&amp;"","")</f>
        <v>Must</v>
      </c>
      <c r="D24" s="19" t="n">
        <f aca="false">IFERROR(INDEX(Requirements_Register!$AS$6:$AS$255,MATCH(ROWS($A$24:A24),Requirements_Register!$BF$6:$BF$255,0)),"")</f>
        <v>75</v>
      </c>
      <c r="E24" s="14" t="str">
        <f aca="false">IFERROR(INDEX(Requirements_Register!$AW$6:$AW$255,MATCH(ROWS($A$24:A24),Requirements_Register!$BF$6:$BF$255,0))&amp;"","")</f>
        <v>No AC; No test; AC required; Test required</v>
      </c>
    </row>
    <row r="25" customFormat="false" ht="91" hidden="false" customHeight="false" outlineLevel="0" collapsed="false">
      <c r="A25" s="14" t="str">
        <f aca="false">IFERROR(INDEX(Requirements_Register!$A$6:$A$255,MATCH(ROWS($A$24:A25),Requirements_Register!$BF$6:$BF$255,0))&amp;"","")</f>
        <v>REQ-0002</v>
      </c>
      <c r="B25" s="14" t="str">
        <f aca="false">IFERROR(INDEX(Requirements_Register!$G$6:$G$255,MATCH(ROWS($A$24:A25),Requirements_Register!$BF$6:$BF$255,0))&amp;"","")</f>
        <v>Capture standard case intake data</v>
      </c>
      <c r="C25" s="14" t="str">
        <f aca="false">IFERROR(INDEX(Requirements_Register!$Q$6:$Q$255,MATCH(ROWS($A$24:A25),Requirements_Register!$BF$6:$BF$255,0))&amp;"","")</f>
        <v>Must</v>
      </c>
      <c r="D25" s="19" t="n">
        <f aca="false">IFERROR(INDEX(Requirements_Register!$AS$6:$AS$255,MATCH(ROWS($A$24:A25),Requirements_Register!$BF$6:$BF$255,0)),"")</f>
        <v>70</v>
      </c>
      <c r="E25" s="14" t="str">
        <f aca="false">IFERROR(INDEX(Requirements_Register!$AW$6:$AW$255,MATCH(ROWS($A$24:A25),Requirements_Register!$BF$6:$BF$255,0))&amp;"","")</f>
        <v>No AC; No test; AC required; Test required; Approval pending</v>
      </c>
    </row>
    <row r="26" customFormat="false" ht="46.25" hidden="false" customHeight="false" outlineLevel="0" collapsed="false">
      <c r="A26" s="14" t="str">
        <f aca="false">IFERROR(INDEX(Requirements_Register!$A$6:$A$255,MATCH(ROWS($A$24:A26),Requirements_Register!$BF$6:$BF$255,0))&amp;"","")</f>
        <v>REQ-0006</v>
      </c>
      <c r="B26" s="14" t="str">
        <f aca="false">IFERROR(INDEX(Requirements_Register!$G$6:$G$255,MATCH(ROWS($A$24:A26),Requirements_Register!$BF$6:$BF$255,0))&amp;"","")</f>
        <v>Migrate active customer cases</v>
      </c>
      <c r="C26" s="14" t="str">
        <f aca="false">IFERROR(INDEX(Requirements_Register!$Q$6:$Q$255,MATCH(ROWS($A$24:A26),Requirements_Register!$BF$6:$BF$255,0))&amp;"","")</f>
        <v>Should</v>
      </c>
      <c r="D26" s="19" t="n">
        <f aca="false">IFERROR(INDEX(Requirements_Register!$AS$6:$AS$255,MATCH(ROWS($A$24:A26),Requirements_Register!$BF$6:$BF$255,0)),"")</f>
        <v>95</v>
      </c>
      <c r="E26" s="14" t="str">
        <f aca="false">IFERROR(INDEX(Requirements_Register!$AW$6:$AW$255,MATCH(ROWS($A$24:A26),Requirements_Register!$BF$6:$BF$255,0))&amp;"","")</f>
        <v>Approval pending; Open change</v>
      </c>
    </row>
    <row r="27" customFormat="false" ht="102.2" hidden="false" customHeight="false" outlineLevel="0" collapsed="false">
      <c r="A27" s="14" t="str">
        <f aca="false">IFERROR(INDEX(Requirements_Register!$A$6:$A$255,MATCH(ROWS($A$24:A27),Requirements_Register!$BF$6:$BF$255,0))&amp;"","")</f>
        <v>REQ-0007</v>
      </c>
      <c r="B27" s="14" t="str">
        <f aca="false">IFERROR(INDEX(Requirements_Register!$G$6:$G$255,MATCH(ROWS($A$24:A27),Requirements_Register!$BF$6:$BF$255,0))&amp;"","")</f>
        <v>Automate triage routing</v>
      </c>
      <c r="C27" s="14" t="str">
        <f aca="false">IFERROR(INDEX(Requirements_Register!$Q$6:$Q$255,MATCH(ROWS($A$24:A27),Requirements_Register!$BF$6:$BF$255,0))&amp;"","")</f>
        <v>Should</v>
      </c>
      <c r="D27" s="19" t="n">
        <f aca="false">IFERROR(INDEX(Requirements_Register!$AS$6:$AS$255,MATCH(ROWS($A$24:A27),Requirements_Register!$BF$6:$BF$255,0)),"")</f>
        <v>60</v>
      </c>
      <c r="E27" s="14" t="str">
        <f aca="false">IFERROR(INDEX(Requirements_Register!$AW$6:$AW$255,MATCH(ROWS($A$24:A27),Requirements_Register!$BF$6:$BF$255,0))&amp;"","")</f>
        <v>No AC; No test; No trace link; AC required; Test required; Approval pending</v>
      </c>
    </row>
    <row r="28" customFormat="false" ht="23.85" hidden="false" customHeight="false" outlineLevel="0" collapsed="false">
      <c r="A28" s="14" t="str">
        <f aca="false">IFERROR(INDEX(Requirements_Register!$A$6:$A$255,MATCH(ROWS($A$24:A28),Requirements_Register!$BF$6:$BF$255,0))&amp;"","")</f>
        <v>REQ-0008</v>
      </c>
      <c r="B28" s="14" t="str">
        <f aca="false">IFERROR(INDEX(Requirements_Register!$G$6:$G$255,MATCH(ROWS($A$24:A28),Requirements_Register!$BF$6:$BF$255,0))&amp;"","")</f>
        <v>Route cases by SLA priority</v>
      </c>
      <c r="C28" s="14" t="str">
        <f aca="false">IFERROR(INDEX(Requirements_Register!$Q$6:$Q$255,MATCH(ROWS($A$24:A28),Requirements_Register!$BF$6:$BF$255,0))&amp;"","")</f>
        <v>Should</v>
      </c>
      <c r="D28" s="19" t="n">
        <f aca="false">IFERROR(INDEX(Requirements_Register!$AS$6:$AS$255,MATCH(ROWS($A$24:A28),Requirements_Register!$BF$6:$BF$255,0)),"")</f>
        <v>95</v>
      </c>
      <c r="E28" s="14" t="str">
        <f aca="false">IFERROR(INDEX(Requirements_Register!$AW$6:$AW$255,MATCH(ROWS($A$24:A28),Requirements_Register!$BF$6:$BF$255,0))&amp;"","")</f>
        <v>Approval pending</v>
      </c>
    </row>
    <row r="29" customFormat="false" ht="46.25" hidden="false" customHeight="false" outlineLevel="0" collapsed="false">
      <c r="A29" s="14" t="str">
        <f aca="false">IFERROR(INDEX(Requirements_Register!$A$6:$A$255,MATCH(ROWS($A$24:A29),Requirements_Register!$BF$6:$BF$255,0))&amp;"","")</f>
        <v>REQ-0009</v>
      </c>
      <c r="B29" s="14" t="str">
        <f aca="false">IFERROR(INDEX(Requirements_Register!$G$6:$G$255,MATCH(ROWS($A$24:A29),Requirements_Register!$BF$6:$BF$255,0))&amp;"","")</f>
        <v>Integrate account master data</v>
      </c>
      <c r="C29" s="14" t="str">
        <f aca="false">IFERROR(INDEX(Requirements_Register!$Q$6:$Q$255,MATCH(ROWS($A$24:A29),Requirements_Register!$BF$6:$BF$255,0))&amp;"","")</f>
        <v>Must</v>
      </c>
      <c r="D29" s="19" t="n">
        <f aca="false">IFERROR(INDEX(Requirements_Register!$AS$6:$AS$255,MATCH(ROWS($A$24:A29),Requirements_Register!$BF$6:$BF$255,0)),"")</f>
        <v>95</v>
      </c>
      <c r="E29" s="14" t="str">
        <f aca="false">IFERROR(INDEX(Requirements_Register!$AW$6:$AW$255,MATCH(ROWS($A$24:A29),Requirements_Register!$BF$6:$BF$255,0))&amp;"","")</f>
        <v>Approval pending; Open change</v>
      </c>
    </row>
    <row r="30" customFormat="false" ht="23.85" hidden="false" customHeight="false" outlineLevel="0" collapsed="false">
      <c r="A30" s="14" t="str">
        <f aca="false">IFERROR(INDEX(Requirements_Register!$A$6:$A$255,MATCH(ROWS($A$24:A30),Requirements_Register!$BF$6:$BF$255,0))&amp;"","")</f>
        <v>REQ-0010</v>
      </c>
      <c r="B30" s="14" t="str">
        <f aca="false">IFERROR(INDEX(Requirements_Register!$G$6:$G$255,MATCH(ROWS($A$24:A30),Requirements_Register!$BF$6:$BF$255,0))&amp;"","")</f>
        <v>Provide operational case dashboard</v>
      </c>
      <c r="C30" s="14" t="str">
        <f aca="false">IFERROR(INDEX(Requirements_Register!$Q$6:$Q$255,MATCH(ROWS($A$24:A30),Requirements_Register!$BF$6:$BF$255,0))&amp;"","")</f>
        <v>Should</v>
      </c>
      <c r="D30" s="19" t="n">
        <f aca="false">IFERROR(INDEX(Requirements_Register!$AS$6:$AS$255,MATCH(ROWS($A$24:A30),Requirements_Register!$BF$6:$BF$255,0)),"")</f>
        <v>95</v>
      </c>
      <c r="E30" s="14" t="str">
        <f aca="false">IFERROR(INDEX(Requirements_Register!$AW$6:$AW$255,MATCH(ROWS($A$24:A30),Requirements_Register!$BF$6:$BF$255,0))&amp;"","")</f>
        <v>Approval pending</v>
      </c>
    </row>
    <row r="31" customFormat="false" ht="23.85" hidden="false" customHeight="false" outlineLevel="0" collapsed="false">
      <c r="A31" s="14" t="str">
        <f aca="false">IFERROR(INDEX(Requirements_Register!$A$6:$A$255,MATCH(ROWS($A$24:A31),Requirements_Register!$BF$6:$BF$255,0))&amp;"","")</f>
        <v>REQ-0012</v>
      </c>
      <c r="B31" s="14" t="str">
        <f aca="false">IFERROR(INDEX(Requirements_Register!$G$6:$G$255,MATCH(ROWS($A$24:A31),Requirements_Register!$BF$6:$BF$255,0))&amp;"","")</f>
        <v>Notify advisor of SLA risk</v>
      </c>
      <c r="C31" s="14" t="str">
        <f aca="false">IFERROR(INDEX(Requirements_Register!$Q$6:$Q$255,MATCH(ROWS($A$24:A31),Requirements_Register!$BF$6:$BF$255,0))&amp;"","")</f>
        <v>Should</v>
      </c>
      <c r="D31" s="19" t="n">
        <f aca="false">IFERROR(INDEX(Requirements_Register!$AS$6:$AS$255,MATCH(ROWS($A$24:A31),Requirements_Register!$BF$6:$BF$255,0)),"")</f>
        <v>95</v>
      </c>
      <c r="E31" s="14" t="str">
        <f aca="false">IFERROR(INDEX(Requirements_Register!$AW$6:$AW$255,MATCH(ROWS($A$24:A31),Requirements_Register!$BF$6:$BF$255,0))&amp;"","")</f>
        <v>Approval pending</v>
      </c>
    </row>
    <row r="32" customFormat="false" ht="23.85" hidden="false" customHeight="false" outlineLevel="0" collapsed="false">
      <c r="A32" s="14" t="str">
        <f aca="false">IFERROR(INDEX(Requirements_Register!$A$6:$A$255,MATCH(ROWS($A$24:A32),Requirements_Register!$BF$6:$BF$255,0))&amp;"","")</f>
        <v>REQ-0013</v>
      </c>
      <c r="B32" s="14" t="str">
        <f aca="false">IFERROR(INDEX(Requirements_Register!$G$6:$G$255,MATCH(ROWS($A$24:A32),Requirements_Register!$BF$6:$BF$255,0))&amp;"","")</f>
        <v>Enforce role-based case access</v>
      </c>
      <c r="C32" s="14" t="str">
        <f aca="false">IFERROR(INDEX(Requirements_Register!$Q$6:$Q$255,MATCH(ROWS($A$24:A32),Requirements_Register!$BF$6:$BF$255,0))&amp;"","")</f>
        <v>Must</v>
      </c>
      <c r="D32" s="19" t="n">
        <f aca="false">IFERROR(INDEX(Requirements_Register!$AS$6:$AS$255,MATCH(ROWS($A$24:A32),Requirements_Register!$BF$6:$BF$255,0)),"")</f>
        <v>95</v>
      </c>
      <c r="E32" s="14" t="str">
        <f aca="false">IFERROR(INDEX(Requirements_Register!$AW$6:$AW$255,MATCH(ROWS($A$24:A32),Requirements_Register!$BF$6:$BF$255,0))&amp;"","")</f>
        <v>Approval pending</v>
      </c>
    </row>
    <row r="33" customFormat="false" ht="23.85" hidden="false" customHeight="false" outlineLevel="0" collapsed="false">
      <c r="A33" s="14" t="str">
        <f aca="false">IFERROR(INDEX(Requirements_Register!$A$6:$A$255,MATCH(ROWS($A$24:A33),Requirements_Register!$BF$6:$BF$255,0))&amp;"","")</f>
        <v>REQ-0014</v>
      </c>
      <c r="B33" s="14" t="str">
        <f aca="false">IFERROR(INDEX(Requirements_Register!$G$6:$G$255,MATCH(ROWS($A$24:A33),Requirements_Register!$BF$6:$BF$255,0))&amp;"","")</f>
        <v>Train service advisors before go-live</v>
      </c>
      <c r="C33" s="14" t="str">
        <f aca="false">IFERROR(INDEX(Requirements_Register!$Q$6:$Q$255,MATCH(ROWS($A$24:A33),Requirements_Register!$BF$6:$BF$255,0))&amp;"","")</f>
        <v>Must</v>
      </c>
      <c r="D33" s="19" t="n">
        <f aca="false">IFERROR(INDEX(Requirements_Register!$AS$6:$AS$255,MATCH(ROWS($A$24:A33),Requirements_Register!$BF$6:$BF$255,0)),"")</f>
        <v>95</v>
      </c>
      <c r="E33" s="14" t="str">
        <f aca="false">IFERROR(INDEX(Requirements_Register!$AW$6:$AW$255,MATCH(ROWS($A$24:A33),Requirements_Register!$BF$6:$BF$255,0))&amp;"","")</f>
        <v>Approval pending</v>
      </c>
    </row>
    <row r="34" customFormat="false" ht="15" hidden="false" customHeight="false" outlineLevel="0" collapsed="false">
      <c r="A34" s="14"/>
      <c r="B34" s="14"/>
      <c r="C34" s="14"/>
      <c r="D34" s="14"/>
      <c r="E34" s="14"/>
    </row>
    <row r="36" customFormat="false" ht="15" hidden="false" customHeight="false" outlineLevel="0" collapsed="false">
      <c r="A36" s="6"/>
      <c r="B36" s="6"/>
      <c r="C36" s="6"/>
      <c r="D36" s="6"/>
      <c r="E36" s="6"/>
      <c r="F36" s="6"/>
      <c r="G36" s="6"/>
      <c r="H36" s="6"/>
      <c r="I36" s="6"/>
      <c r="J36" s="6"/>
    </row>
    <row r="38" customFormat="false" ht="27.75" hidden="false" customHeight="true" outlineLevel="0" collapsed="false">
      <c r="A38" s="3"/>
      <c r="B38" s="3"/>
      <c r="C38" s="3"/>
      <c r="D38" s="3"/>
      <c r="E38" s="3"/>
    </row>
    <row r="39" customFormat="false" ht="15" hidden="false" customHeight="false" outlineLevel="0" collapsed="false">
      <c r="A39" s="4"/>
      <c r="B39" s="4"/>
      <c r="C39" s="4"/>
      <c r="D39" s="25"/>
      <c r="E39" s="4"/>
    </row>
    <row r="40" customFormat="false" ht="15" hidden="false" customHeight="false" outlineLevel="0" collapsed="false">
      <c r="A40" s="4"/>
      <c r="B40" s="4"/>
      <c r="C40" s="4"/>
      <c r="D40" s="25"/>
      <c r="E40" s="4"/>
    </row>
    <row r="41" customFormat="false" ht="15" hidden="false" customHeight="false" outlineLevel="0" collapsed="false">
      <c r="A41" s="4" t="s">
        <v>212</v>
      </c>
      <c r="B41" s="4"/>
      <c r="C41" s="4"/>
      <c r="D41" s="25"/>
      <c r="E41" s="4"/>
    </row>
    <row r="42" customFormat="false" ht="15" hidden="false" customHeight="false" outlineLevel="0" collapsed="false">
      <c r="A42" s="4" t="s">
        <v>495</v>
      </c>
      <c r="B42" s="4"/>
      <c r="C42" s="4"/>
      <c r="D42" s="25"/>
      <c r="E42" s="4"/>
    </row>
    <row r="43" customFormat="false" ht="15" hidden="false" customHeight="false" outlineLevel="0" collapsed="false">
      <c r="A43" s="4" t="s">
        <v>226</v>
      </c>
      <c r="B43" s="4"/>
      <c r="C43" s="4"/>
      <c r="D43" s="25"/>
      <c r="E43" s="4"/>
    </row>
  </sheetData>
  <mergeCells count="4">
    <mergeCell ref="A1:J1"/>
    <mergeCell ref="A2:J2"/>
    <mergeCell ref="A21:J21"/>
    <mergeCell ref="A36:J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4" min="2" style="0" width="58"/>
  </cols>
  <sheetData>
    <row r="1" customFormat="false" ht="30" hidden="false" customHeight="true" outlineLevel="0" collapsed="false">
      <c r="A1" s="1" t="s">
        <v>863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4" hidden="false" customHeight="true" outlineLevel="0" collapsed="false">
      <c r="A2" s="2" t="s">
        <v>864</v>
      </c>
      <c r="B2" s="2"/>
      <c r="C2" s="2"/>
      <c r="D2" s="2"/>
      <c r="E2" s="2"/>
      <c r="F2" s="2"/>
      <c r="G2" s="2"/>
      <c r="H2" s="2"/>
      <c r="I2" s="2"/>
      <c r="J2" s="2"/>
    </row>
    <row r="5" customFormat="false" ht="27.75" hidden="false" customHeight="true" outlineLevel="0" collapsed="false">
      <c r="A5" s="3" t="s">
        <v>865</v>
      </c>
      <c r="B5" s="3" t="s">
        <v>866</v>
      </c>
      <c r="C5" s="3" t="s">
        <v>867</v>
      </c>
      <c r="D5" s="3" t="s">
        <v>868</v>
      </c>
    </row>
    <row r="6" customFormat="false" ht="25.35" hidden="false" customHeight="false" outlineLevel="0" collapsed="false">
      <c r="A6" s="4" t="s">
        <v>869</v>
      </c>
      <c r="B6" s="4" t="s">
        <v>870</v>
      </c>
      <c r="C6" s="4" t="s">
        <v>871</v>
      </c>
      <c r="D6" s="4" t="s">
        <v>872</v>
      </c>
    </row>
    <row r="7" customFormat="false" ht="25.35" hidden="false" customHeight="false" outlineLevel="0" collapsed="false">
      <c r="A7" s="4" t="s">
        <v>873</v>
      </c>
      <c r="B7" s="4" t="s">
        <v>874</v>
      </c>
      <c r="C7" s="4" t="s">
        <v>875</v>
      </c>
      <c r="D7" s="4" t="s">
        <v>876</v>
      </c>
    </row>
    <row r="8" customFormat="false" ht="25.35" hidden="false" customHeight="false" outlineLevel="0" collapsed="false">
      <c r="A8" s="4" t="s">
        <v>877</v>
      </c>
      <c r="B8" s="4" t="s">
        <v>878</v>
      </c>
      <c r="C8" s="4" t="s">
        <v>879</v>
      </c>
      <c r="D8" s="4" t="s">
        <v>880</v>
      </c>
    </row>
    <row r="9" customFormat="false" ht="25.35" hidden="false" customHeight="false" outlineLevel="0" collapsed="false">
      <c r="A9" s="4" t="s">
        <v>881</v>
      </c>
      <c r="B9" s="4" t="s">
        <v>882</v>
      </c>
      <c r="C9" s="4" t="s">
        <v>883</v>
      </c>
      <c r="D9" s="4" t="s">
        <v>884</v>
      </c>
    </row>
    <row r="10" customFormat="false" ht="25.35" hidden="false" customHeight="false" outlineLevel="0" collapsed="false">
      <c r="A10" s="4" t="s">
        <v>885</v>
      </c>
      <c r="B10" s="4" t="s">
        <v>886</v>
      </c>
      <c r="C10" s="4" t="s">
        <v>887</v>
      </c>
      <c r="D10" s="4" t="s">
        <v>888</v>
      </c>
    </row>
    <row r="11" customFormat="false" ht="25.35" hidden="false" customHeight="false" outlineLevel="0" collapsed="false">
      <c r="A11" s="4" t="s">
        <v>889</v>
      </c>
      <c r="B11" s="4" t="s">
        <v>890</v>
      </c>
      <c r="C11" s="4" t="s">
        <v>891</v>
      </c>
      <c r="D11" s="4" t="s">
        <v>892</v>
      </c>
    </row>
    <row r="12" customFormat="false" ht="25.35" hidden="false" customHeight="false" outlineLevel="0" collapsed="false">
      <c r="A12" s="4" t="s">
        <v>323</v>
      </c>
      <c r="B12" s="4" t="s">
        <v>893</v>
      </c>
      <c r="C12" s="4" t="s">
        <v>894</v>
      </c>
      <c r="D12" s="4" t="s">
        <v>895</v>
      </c>
    </row>
    <row r="13" customFormat="false" ht="25.35" hidden="false" customHeight="false" outlineLevel="0" collapsed="false">
      <c r="A13" s="4" t="s">
        <v>896</v>
      </c>
      <c r="B13" s="4" t="s">
        <v>897</v>
      </c>
      <c r="C13" s="4" t="s">
        <v>898</v>
      </c>
      <c r="D13" s="4" t="s">
        <v>899</v>
      </c>
    </row>
    <row r="14" customFormat="false" ht="25.35" hidden="false" customHeight="false" outlineLevel="0" collapsed="false">
      <c r="A14" s="4" t="s">
        <v>900</v>
      </c>
      <c r="B14" s="4" t="s">
        <v>901</v>
      </c>
      <c r="C14" s="4" t="s">
        <v>902</v>
      </c>
      <c r="D14" s="4" t="s">
        <v>903</v>
      </c>
    </row>
    <row r="15" customFormat="false" ht="25.35" hidden="false" customHeight="false" outlineLevel="0" collapsed="false">
      <c r="A15" s="4" t="s">
        <v>904</v>
      </c>
      <c r="B15" s="4" t="s">
        <v>905</v>
      </c>
      <c r="C15" s="4" t="s">
        <v>906</v>
      </c>
      <c r="D15" s="4" t="s">
        <v>907</v>
      </c>
    </row>
    <row r="16" customFormat="false" ht="37.3" hidden="false" customHeight="false" outlineLevel="0" collapsed="false">
      <c r="A16" s="4" t="s">
        <v>908</v>
      </c>
      <c r="B16" s="4" t="s">
        <v>909</v>
      </c>
      <c r="C16" s="4" t="s">
        <v>910</v>
      </c>
      <c r="D16" s="4" t="s">
        <v>911</v>
      </c>
    </row>
    <row r="17" customFormat="false" ht="25.35" hidden="false" customHeight="false" outlineLevel="0" collapsed="false">
      <c r="A17" s="4" t="s">
        <v>912</v>
      </c>
      <c r="B17" s="4" t="s">
        <v>913</v>
      </c>
      <c r="C17" s="4" t="s">
        <v>914</v>
      </c>
      <c r="D17" s="4" t="s">
        <v>915</v>
      </c>
    </row>
    <row r="18" customFormat="false" ht="25.35" hidden="false" customHeight="false" outlineLevel="0" collapsed="false">
      <c r="A18" s="4" t="s">
        <v>916</v>
      </c>
      <c r="B18" s="4" t="s">
        <v>917</v>
      </c>
      <c r="C18" s="4" t="s">
        <v>918</v>
      </c>
      <c r="D18" s="4" t="s">
        <v>919</v>
      </c>
    </row>
    <row r="19" customFormat="false" ht="25.35" hidden="false" customHeight="false" outlineLevel="0" collapsed="false">
      <c r="A19" s="4" t="s">
        <v>920</v>
      </c>
      <c r="B19" s="4" t="s">
        <v>921</v>
      </c>
      <c r="C19" s="4" t="s">
        <v>922</v>
      </c>
      <c r="D19" s="4" t="s">
        <v>923</v>
      </c>
    </row>
    <row r="20" customFormat="false" ht="25.35" hidden="false" customHeight="false" outlineLevel="0" collapsed="false">
      <c r="A20" s="4" t="s">
        <v>924</v>
      </c>
      <c r="B20" s="4" t="s">
        <v>925</v>
      </c>
      <c r="C20" s="4" t="s">
        <v>926</v>
      </c>
      <c r="D20" s="4" t="s">
        <v>927</v>
      </c>
    </row>
    <row r="21" customFormat="false" ht="25.35" hidden="false" customHeight="false" outlineLevel="0" collapsed="false">
      <c r="A21" s="4" t="s">
        <v>928</v>
      </c>
      <c r="B21" s="4" t="s">
        <v>929</v>
      </c>
      <c r="C21" s="4" t="s">
        <v>930</v>
      </c>
      <c r="D21" s="4" t="s">
        <v>931</v>
      </c>
    </row>
    <row r="22" customFormat="false" ht="25.35" hidden="false" customHeight="false" outlineLevel="0" collapsed="false">
      <c r="A22" s="4" t="s">
        <v>932</v>
      </c>
      <c r="B22" s="4" t="s">
        <v>933</v>
      </c>
      <c r="C22" s="4" t="s">
        <v>934</v>
      </c>
      <c r="D22" s="4" t="s">
        <v>935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0"/>
    <col collapsed="false" customWidth="true" hidden="false" outlineLevel="0" max="3" min="3" style="0" width="32"/>
  </cols>
  <sheetData>
    <row r="1" customFormat="false" ht="30" hidden="false" customHeight="true" outlineLevel="0" collapsed="false">
      <c r="A1" s="1" t="s">
        <v>936</v>
      </c>
      <c r="B1" s="1"/>
      <c r="C1" s="1"/>
      <c r="D1" s="1"/>
      <c r="E1" s="1"/>
      <c r="F1" s="1"/>
      <c r="G1" s="1"/>
      <c r="H1" s="1"/>
    </row>
    <row r="2" customFormat="false" ht="24" hidden="false" customHeight="true" outlineLevel="0" collapsed="false">
      <c r="A2" s="2" t="s">
        <v>937</v>
      </c>
      <c r="B2" s="2"/>
      <c r="C2" s="2"/>
      <c r="D2" s="2"/>
      <c r="E2" s="2"/>
      <c r="F2" s="2"/>
      <c r="G2" s="2"/>
      <c r="H2" s="2"/>
    </row>
    <row r="5" customFormat="false" ht="27.75" hidden="false" customHeight="true" outlineLevel="0" collapsed="false">
      <c r="A5" s="3" t="s">
        <v>938</v>
      </c>
      <c r="B5" s="3" t="s">
        <v>939</v>
      </c>
      <c r="C5" s="3" t="s">
        <v>940</v>
      </c>
    </row>
    <row r="6" customFormat="false" ht="25.35" hidden="false" customHeight="false" outlineLevel="0" collapsed="false">
      <c r="A6" s="4" t="s">
        <v>216</v>
      </c>
      <c r="B6" s="4" t="s">
        <v>941</v>
      </c>
      <c r="C6" s="4" t="s">
        <v>23</v>
      </c>
    </row>
    <row r="7" customFormat="false" ht="15" hidden="false" customHeight="false" outlineLevel="0" collapsed="false">
      <c r="A7" s="4" t="s">
        <v>942</v>
      </c>
      <c r="B7" s="4" t="s">
        <v>943</v>
      </c>
      <c r="C7" s="4" t="s">
        <v>23</v>
      </c>
    </row>
    <row r="8" customFormat="false" ht="15" hidden="false" customHeight="false" outlineLevel="0" collapsed="false">
      <c r="A8" s="4" t="s">
        <v>944</v>
      </c>
      <c r="B8" s="4" t="s">
        <v>945</v>
      </c>
      <c r="C8" s="4" t="s">
        <v>23</v>
      </c>
    </row>
    <row r="9" customFormat="false" ht="15" hidden="false" customHeight="false" outlineLevel="0" collapsed="false">
      <c r="A9" s="4" t="s">
        <v>946</v>
      </c>
      <c r="B9" s="4" t="s">
        <v>947</v>
      </c>
      <c r="C9" s="4" t="s">
        <v>23</v>
      </c>
    </row>
    <row r="10" customFormat="false" ht="15" hidden="false" customHeight="false" outlineLevel="0" collapsed="false">
      <c r="A10" s="4" t="s">
        <v>948</v>
      </c>
      <c r="B10" s="4" t="s">
        <v>949</v>
      </c>
      <c r="C10" s="4" t="s">
        <v>23</v>
      </c>
    </row>
    <row r="11" customFormat="false" ht="25.35" hidden="false" customHeight="false" outlineLevel="0" collapsed="false">
      <c r="A11" s="4" t="s">
        <v>950</v>
      </c>
      <c r="B11" s="4" t="s">
        <v>951</v>
      </c>
      <c r="C11" s="4" t="s">
        <v>952</v>
      </c>
    </row>
    <row r="12" customFormat="false" ht="15" hidden="false" customHeight="false" outlineLevel="0" collapsed="false">
      <c r="A12" s="4" t="s">
        <v>953</v>
      </c>
      <c r="B12" s="4" t="s">
        <v>954</v>
      </c>
      <c r="C12" s="4" t="s">
        <v>23</v>
      </c>
    </row>
    <row r="13" customFormat="false" ht="15" hidden="false" customHeight="false" outlineLevel="0" collapsed="false">
      <c r="A13" s="4" t="s">
        <v>163</v>
      </c>
      <c r="B13" s="4" t="s">
        <v>955</v>
      </c>
      <c r="C13" s="4" t="s">
        <v>956</v>
      </c>
    </row>
    <row r="14" customFormat="false" ht="15" hidden="false" customHeight="false" outlineLevel="0" collapsed="false">
      <c r="A14" s="4" t="s">
        <v>180</v>
      </c>
      <c r="B14" s="4" t="s">
        <v>957</v>
      </c>
      <c r="C14" s="4" t="s">
        <v>956</v>
      </c>
    </row>
    <row r="15" customFormat="false" ht="15" hidden="false" customHeight="false" outlineLevel="0" collapsed="false">
      <c r="A15" s="4" t="s">
        <v>117</v>
      </c>
      <c r="B15" s="4" t="s">
        <v>958</v>
      </c>
      <c r="C15" s="4" t="s">
        <v>956</v>
      </c>
    </row>
    <row r="16" customFormat="false" ht="15" hidden="false" customHeight="false" outlineLevel="0" collapsed="false">
      <c r="A16" s="4" t="s">
        <v>959</v>
      </c>
      <c r="B16" s="4" t="s">
        <v>960</v>
      </c>
      <c r="C16" s="4" t="s">
        <v>961</v>
      </c>
    </row>
    <row r="17" customFormat="false" ht="15" hidden="false" customHeight="false" outlineLevel="0" collapsed="false">
      <c r="A17" s="4" t="s">
        <v>323</v>
      </c>
      <c r="B17" s="4" t="s">
        <v>962</v>
      </c>
      <c r="C17" s="4" t="s">
        <v>963</v>
      </c>
    </row>
    <row r="18" customFormat="false" ht="25.35" hidden="false" customHeight="false" outlineLevel="0" collapsed="false">
      <c r="A18" s="4" t="s">
        <v>570</v>
      </c>
      <c r="B18" s="4" t="s">
        <v>964</v>
      </c>
      <c r="C18" s="4" t="s">
        <v>965</v>
      </c>
    </row>
    <row r="19" customFormat="false" ht="25.35" hidden="false" customHeight="false" outlineLevel="0" collapsed="false">
      <c r="A19" s="4" t="s">
        <v>320</v>
      </c>
      <c r="B19" s="4" t="s">
        <v>966</v>
      </c>
      <c r="C19" s="4" t="s">
        <v>23</v>
      </c>
    </row>
    <row r="20" customFormat="false" ht="15" hidden="false" customHeight="false" outlineLevel="0" collapsed="false">
      <c r="A20" s="4" t="s">
        <v>967</v>
      </c>
      <c r="B20" s="4" t="s">
        <v>968</v>
      </c>
      <c r="C20" s="4" t="s">
        <v>23</v>
      </c>
    </row>
    <row r="21" customFormat="false" ht="15" hidden="false" customHeight="false" outlineLevel="0" collapsed="false">
      <c r="A21" s="4" t="s">
        <v>78</v>
      </c>
      <c r="B21" s="4" t="s">
        <v>969</v>
      </c>
      <c r="C21" s="4" t="s">
        <v>23</v>
      </c>
    </row>
    <row r="22" customFormat="false" ht="15" hidden="false" customHeight="false" outlineLevel="0" collapsed="false">
      <c r="A22" s="4" t="s">
        <v>970</v>
      </c>
      <c r="B22" s="4" t="s">
        <v>971</v>
      </c>
      <c r="C22" s="4" t="s">
        <v>972</v>
      </c>
    </row>
    <row r="23" customFormat="false" ht="15" hidden="false" customHeight="false" outlineLevel="0" collapsed="false">
      <c r="A23" s="4" t="s">
        <v>152</v>
      </c>
      <c r="B23" s="4" t="s">
        <v>973</v>
      </c>
      <c r="C23" s="4" t="s">
        <v>974</v>
      </c>
    </row>
    <row r="24" customFormat="false" ht="25.35" hidden="false" customHeight="false" outlineLevel="0" collapsed="false">
      <c r="A24" s="4" t="s">
        <v>108</v>
      </c>
      <c r="B24" s="4" t="s">
        <v>975</v>
      </c>
      <c r="C24" s="4" t="s">
        <v>23</v>
      </c>
    </row>
    <row r="25" customFormat="false" ht="25.35" hidden="false" customHeight="false" outlineLevel="0" collapsed="false">
      <c r="A25" s="4" t="s">
        <v>976</v>
      </c>
      <c r="B25" s="4" t="s">
        <v>977</v>
      </c>
      <c r="C25" s="4" t="s">
        <v>978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8"/>
    <col collapsed="false" customWidth="true" hidden="false" outlineLevel="0" max="3" min="3" style="0" width="10"/>
    <col collapsed="false" customWidth="true" hidden="false" outlineLevel="0" max="4" min="4" style="0" width="20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24"/>
    <col collapsed="false" customWidth="true" hidden="false" outlineLevel="0" max="9" min="8" style="0" width="12"/>
    <col collapsed="false" customWidth="true" hidden="false" outlineLevel="0" max="10" min="10" style="0" width="8"/>
    <col collapsed="false" customWidth="true" hidden="false" outlineLevel="0" max="11" min="11" style="0" width="24"/>
    <col collapsed="false" customWidth="true" hidden="false" outlineLevel="0" max="12" min="12" style="0" width="16"/>
    <col collapsed="false" customWidth="true" hidden="false" outlineLevel="0" max="14" min="13" style="0" width="14"/>
  </cols>
  <sheetData>
    <row r="1" customFormat="false" ht="30" hidden="false" customHeight="true" outlineLevel="0" collapsed="false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24" hidden="false" customHeight="true" outlineLevel="0" collapsed="false">
      <c r="A2" s="2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24" hidden="false" customHeight="true" outlineLevel="0" collapsed="false">
      <c r="A4" s="8" t="s">
        <v>66</v>
      </c>
      <c r="B4" s="8" t="str">
        <f aca="false">Config!$C$8</f>
        <v>Example D365 Service Transformation</v>
      </c>
      <c r="C4" s="8"/>
      <c r="D4" s="8"/>
      <c r="E4" s="8"/>
      <c r="F4" s="8"/>
      <c r="G4" s="8"/>
      <c r="H4" s="8" t="s">
        <v>67</v>
      </c>
      <c r="I4" s="8" t="str">
        <f aca="false">Config!$C$9</f>
        <v>Hybrid</v>
      </c>
      <c r="J4" s="8"/>
      <c r="K4" s="8" t="s">
        <v>68</v>
      </c>
      <c r="L4" s="8" t="str">
        <f aca="false">TEXT(Config!$C$20,"dd/mm/yyyy")</f>
        <v>02/06/2026</v>
      </c>
      <c r="M4" s="8"/>
      <c r="N4" s="8"/>
    </row>
    <row r="6" customFormat="false" ht="27.75" hidden="false" customHeight="true" outlineLevel="0" collapsed="false">
      <c r="A6" s="9" t="s">
        <v>69</v>
      </c>
      <c r="B6" s="9"/>
      <c r="C6" s="9" t="s">
        <v>70</v>
      </c>
      <c r="D6" s="9"/>
      <c r="E6" s="9" t="s">
        <v>71</v>
      </c>
      <c r="F6" s="9"/>
      <c r="G6" s="9" t="s">
        <v>72</v>
      </c>
      <c r="H6" s="9"/>
      <c r="I6" s="9" t="s">
        <v>73</v>
      </c>
      <c r="J6" s="9"/>
      <c r="K6" s="9" t="s">
        <v>74</v>
      </c>
      <c r="L6" s="9"/>
      <c r="M6" s="9" t="s">
        <v>75</v>
      </c>
      <c r="N6" s="9"/>
    </row>
    <row r="7" customFormat="false" ht="27.75" hidden="false" customHeight="true" outlineLevel="0" collapsed="false">
      <c r="A7" s="10" t="n">
        <f aca="false">COUNTIF(tblRequirements[Requirement ID],"&lt;&gt;")</f>
        <v>20</v>
      </c>
      <c r="B7" s="10"/>
      <c r="C7" s="10" t="n">
        <f aca="false">COUNTIFS(tblRequirements[Requirement ID],"&lt;&gt;",tblRequirements[Lifecycle Status],"&lt;&gt;Done",tblRequirements[Lifecycle Status],"&lt;&gt;Rejected",tblRequirements[Lifecycle Status],"&lt;&gt;Superseded")</f>
        <v>20</v>
      </c>
      <c r="D7" s="10"/>
      <c r="E7" s="11" t="n">
        <f aca="false">IFERROR(AVERAGEIF(tblRequirements[Requirement ID],"&lt;&gt;",tblRequirements[Quality Score]),0)</f>
        <v>88.25</v>
      </c>
      <c r="F7" s="10"/>
      <c r="G7" s="12" t="n">
        <f aca="false">IFERROR(COUNTIFS(tblRequirements[Requirement ID],"&lt;&gt;",tblRequirements[Delivery Readiness],"Ready for Delivery")/COUNTIF(tblRequirements[Requirement ID],"&lt;&gt;"),0)</f>
        <v>0.25</v>
      </c>
      <c r="H7" s="10"/>
      <c r="I7" s="12" t="n">
        <f aca="false">IFERROR(COUNTIFS(tblRequirements[Requirement ID],"&lt;&gt;",tblRequirements[Traceability Status],"Traced")/COUNTIF(tblRequirements[Requirement ID],"&lt;&gt;"),0)</f>
        <v>0.8</v>
      </c>
      <c r="J7" s="10"/>
      <c r="K7" s="10" t="n">
        <f aca="false">COUNTIFS(tblChangeControl[Change Status],"Open")+COUNTIFS(tblChangeControl[Change Status],"In Assessment")</f>
        <v>2</v>
      </c>
      <c r="L7" s="10"/>
      <c r="M7" s="10" t="n">
        <f aca="false">COUNTIFS(tblRAID[Status],"Open")+COUNTIFS(tblRAID[Status],"Escalated")+COUNTIFS(tblRAID[Status],"Pending Validation")</f>
        <v>4</v>
      </c>
      <c r="N7" s="10"/>
    </row>
    <row r="10" customFormat="false" ht="27.75" hidden="false" customHeight="true" outlineLevel="0" collapsed="false">
      <c r="A10" s="13" t="s">
        <v>76</v>
      </c>
      <c r="B10" s="13" t="s">
        <v>77</v>
      </c>
      <c r="C10" s="14"/>
      <c r="D10" s="13" t="s">
        <v>67</v>
      </c>
      <c r="E10" s="13" t="s">
        <v>77</v>
      </c>
      <c r="F10" s="14"/>
      <c r="G10" s="13" t="s">
        <v>78</v>
      </c>
      <c r="H10" s="13" t="s">
        <v>77</v>
      </c>
      <c r="I10" s="14"/>
      <c r="J10" s="14"/>
      <c r="K10" s="13" t="s">
        <v>79</v>
      </c>
      <c r="L10" s="13" t="s">
        <v>77</v>
      </c>
      <c r="M10" s="14"/>
      <c r="N10" s="14"/>
    </row>
    <row r="11" customFormat="false" ht="15" hidden="false" customHeight="false" outlineLevel="0" collapsed="false">
      <c r="A11" s="14" t="s">
        <v>80</v>
      </c>
      <c r="B11" s="14" t="n">
        <f aca="false">COUNTIFS(tblRequirements[Requirement ID],"&lt;&gt;",tblRequirements[Lifecycle Status],A11)</f>
        <v>7</v>
      </c>
      <c r="C11" s="14"/>
      <c r="D11" s="14" t="s">
        <v>81</v>
      </c>
      <c r="E11" s="14" t="n">
        <f aca="false">COUNTIFS(tblRequirements[Requirement ID],"&lt;&gt;",tblRequirements[Delivery Mode],D11)</f>
        <v>7</v>
      </c>
      <c r="F11" s="14"/>
      <c r="G11" s="14" t="s">
        <v>82</v>
      </c>
      <c r="H11" s="14" t="n">
        <f aca="false">COUNTIFS(tblRequirements[Requirement ID],"&lt;&gt;",tblRequirements[MoSCoW],G11)</f>
        <v>11</v>
      </c>
      <c r="I11" s="14"/>
      <c r="J11" s="14"/>
      <c r="K11" s="14" t="s">
        <v>83</v>
      </c>
      <c r="L11" s="14" t="n">
        <f aca="false">COUNTIFS(tblRequirements[Requirement ID],"&lt;&gt;",tblRequirements[Owner],"")</f>
        <v>0</v>
      </c>
      <c r="M11" s="14"/>
      <c r="N11" s="14"/>
    </row>
    <row r="12" customFormat="false" ht="15" hidden="false" customHeight="false" outlineLevel="0" collapsed="false">
      <c r="A12" s="14" t="s">
        <v>84</v>
      </c>
      <c r="B12" s="14" t="n">
        <f aca="false">COUNTIFS(tblRequirements[Requirement ID],"&lt;&gt;",tblRequirements[Lifecycle Status],A12)</f>
        <v>1</v>
      </c>
      <c r="C12" s="14"/>
      <c r="D12" s="14" t="s">
        <v>85</v>
      </c>
      <c r="E12" s="14" t="n">
        <f aca="false">COUNTIFS(tblRequirements[Requirement ID],"&lt;&gt;",tblRequirements[Delivery Mode],D12)</f>
        <v>6</v>
      </c>
      <c r="F12" s="14"/>
      <c r="G12" s="14" t="s">
        <v>86</v>
      </c>
      <c r="H12" s="14" t="n">
        <f aca="false">COUNTIFS(tblRequirements[Requirement ID],"&lt;&gt;",tblRequirements[MoSCoW],G12)</f>
        <v>7</v>
      </c>
      <c r="I12" s="14"/>
      <c r="J12" s="14"/>
      <c r="K12" s="14" t="s">
        <v>87</v>
      </c>
      <c r="L12" s="14" t="n">
        <f aca="false">COUNTIFS(tblRequirements[Requirement ID],"&lt;&gt;",tblRequirements[AC Count],0)</f>
        <v>5</v>
      </c>
      <c r="M12" s="14"/>
      <c r="N12" s="14"/>
    </row>
    <row r="13" customFormat="false" ht="15" hidden="false" customHeight="false" outlineLevel="0" collapsed="false">
      <c r="A13" s="14" t="s">
        <v>88</v>
      </c>
      <c r="B13" s="14" t="n">
        <f aca="false">COUNTIFS(tblRequirements[Requirement ID],"&lt;&gt;",tblRequirements[Lifecycle Status],A13)</f>
        <v>5</v>
      </c>
      <c r="C13" s="14"/>
      <c r="D13" s="14" t="s">
        <v>89</v>
      </c>
      <c r="E13" s="14" t="n">
        <f aca="false">COUNTIFS(tblRequirements[Requirement ID],"&lt;&gt;",tblRequirements[Delivery Mode],D13)</f>
        <v>7</v>
      </c>
      <c r="F13" s="14"/>
      <c r="G13" s="14" t="s">
        <v>90</v>
      </c>
      <c r="H13" s="14" t="n">
        <f aca="false">COUNTIFS(tblRequirements[Requirement ID],"&lt;&gt;",tblRequirements[MoSCoW],G13)</f>
        <v>2</v>
      </c>
      <c r="I13" s="14"/>
      <c r="J13" s="14"/>
      <c r="K13" s="14" t="s">
        <v>91</v>
      </c>
      <c r="L13" s="14" t="n">
        <f aca="false">COUNTIFS(tblRequirements[Requirement ID],"&lt;&gt;",tblRequirements[Test Count],0)</f>
        <v>5</v>
      </c>
      <c r="M13" s="14"/>
      <c r="N13" s="14"/>
    </row>
    <row r="14" customFormat="false" ht="15" hidden="false" customHeight="false" outlineLevel="0" collapsed="false">
      <c r="A14" s="14" t="s">
        <v>92</v>
      </c>
      <c r="B14" s="14" t="n">
        <f aca="false">COUNTIFS(tblRequirements[Requirement ID],"&lt;&gt;",tblRequirements[Lifecycle Status],A14)</f>
        <v>4</v>
      </c>
      <c r="C14" s="14"/>
      <c r="D14" s="14"/>
      <c r="E14" s="14"/>
      <c r="F14" s="14"/>
      <c r="G14" s="14" t="s">
        <v>93</v>
      </c>
      <c r="H14" s="14" t="n">
        <f aca="false">COUNTIFS(tblRequirements[Requirement ID],"&lt;&gt;",tblRequirements[MoSCoW],G14)</f>
        <v>0</v>
      </c>
      <c r="I14" s="14"/>
      <c r="J14" s="14"/>
      <c r="K14" s="14" t="s">
        <v>94</v>
      </c>
      <c r="L14" s="14" t="n">
        <f aca="false">COUNTIFS(tblRequirements[Requirement ID],"&lt;&gt;",tblRequirements[Traceability Status],"&lt;&gt;Traced")</f>
        <v>4</v>
      </c>
      <c r="M14" s="14"/>
      <c r="N14" s="14"/>
    </row>
    <row r="15" customFormat="false" ht="15" hidden="false" customHeight="false" outlineLevel="0" collapsed="false">
      <c r="A15" s="14" t="s">
        <v>95</v>
      </c>
      <c r="B15" s="14" t="n">
        <f aca="false">COUNTIFS(tblRequirements[Requirement ID],"&lt;&gt;",tblRequirements[Lifecycle Status],A15)</f>
        <v>1</v>
      </c>
      <c r="C15" s="14"/>
      <c r="D15" s="14"/>
      <c r="E15" s="14"/>
      <c r="F15" s="14"/>
      <c r="G15" s="14"/>
      <c r="H15" s="14"/>
      <c r="I15" s="14"/>
      <c r="J15" s="14"/>
      <c r="K15" s="14" t="s">
        <v>96</v>
      </c>
      <c r="L15" s="14" t="n">
        <f aca="false">COUNTIFS(tblRequirements[Requirement ID],"&lt;&gt;",tblRequirements[Approval Status],"Not Started")+COUNTIFS(tblRequirements[Requirement ID],"&lt;&gt;",tblRequirements[Approval Status],"In Review")</f>
        <v>14</v>
      </c>
      <c r="M15" s="14"/>
      <c r="N15" s="14"/>
    </row>
    <row r="16" customFormat="false" ht="15" hidden="false" customHeight="false" outlineLevel="0" collapsed="false">
      <c r="A16" s="14" t="s">
        <v>97</v>
      </c>
      <c r="B16" s="14" t="n">
        <f aca="false">COUNTIFS(tblRequirements[Requirement ID],"&lt;&gt;",tblRequirements[Lifecycle Status],A16)</f>
        <v>0</v>
      </c>
      <c r="C16" s="14"/>
      <c r="D16" s="14"/>
      <c r="E16" s="14"/>
      <c r="F16" s="14"/>
      <c r="G16" s="14"/>
      <c r="H16" s="14"/>
      <c r="I16" s="14"/>
      <c r="J16" s="14"/>
      <c r="K16" s="14" t="s">
        <v>98</v>
      </c>
      <c r="L16" s="14" t="n">
        <f aca="false">COUNTIFS(tblRequirements[Requirement ID],"&lt;&gt;",tblRequirements[Open Change Count],"&gt;0")</f>
        <v>2</v>
      </c>
      <c r="M16" s="14"/>
      <c r="N16" s="14"/>
    </row>
    <row r="17" customFormat="false" ht="15" hidden="false" customHeight="false" outlineLevel="0" collapsed="false">
      <c r="A17" s="14" t="s">
        <v>99</v>
      </c>
      <c r="B17" s="14" t="n">
        <f aca="false">COUNTIFS(tblRequirements[Requirement ID],"&lt;&gt;",tblRequirements[Lifecycle Status],A17)</f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customFormat="false" ht="15" hidden="false" customHeight="false" outlineLevel="0" collapsed="false">
      <c r="A18" s="14" t="s">
        <v>100</v>
      </c>
      <c r="B18" s="14" t="n">
        <f aca="false">COUNTIFS(tblRequirements[Requirement ID],"&lt;&gt;",tblRequirements[Lifecycle Status],A18)</f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customFormat="false" ht="15" hidden="false" customHeight="false" outlineLevel="0" collapsed="false">
      <c r="A19" s="14" t="s">
        <v>101</v>
      </c>
      <c r="B19" s="14" t="n">
        <f aca="false">COUNTIFS(tblRequirements[Requirement ID],"&lt;&gt;",tblRequirements[Lifecycle Status],A19)</f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customFormat="false" ht="15" hidden="false" customHeight="false" outlineLevel="0" collapsed="false">
      <c r="A20" s="14" t="s">
        <v>102</v>
      </c>
      <c r="B20" s="14" t="n">
        <f aca="false">COUNTIFS(tblRequirements[Requirement ID],"&lt;&gt;",tblRequirements[Lifecycle Status],A20)</f>
        <v>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customFormat="false" ht="15" hidden="false" customHeight="false" outlineLevel="0" collapsed="false">
      <c r="A21" s="14" t="s">
        <v>103</v>
      </c>
      <c r="B21" s="14" t="n">
        <f aca="false">COUNTIFS(tblRequirements[Requirement ID],"&lt;&gt;",tblRequirements[Lifecycle Status],A21)</f>
        <v>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customFormat="false" ht="15" hidden="false" customHeight="true" outlineLevel="0" collapsed="false">
      <c r="A24" s="15" t="s">
        <v>104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customFormat="false" ht="27.75" hidden="false" customHeight="true" outlineLevel="0" collapsed="false">
      <c r="A26" s="13" t="s">
        <v>105</v>
      </c>
      <c r="B26" s="13" t="s">
        <v>106</v>
      </c>
      <c r="C26" s="13" t="s">
        <v>78</v>
      </c>
      <c r="D26" s="13" t="s">
        <v>107</v>
      </c>
      <c r="E26" s="13" t="s">
        <v>76</v>
      </c>
      <c r="F26" s="13" t="s">
        <v>108</v>
      </c>
      <c r="G26" s="13" t="s">
        <v>109</v>
      </c>
      <c r="H26" s="14"/>
      <c r="I26" s="14"/>
      <c r="J26" s="14"/>
      <c r="K26" s="14"/>
      <c r="L26" s="14"/>
      <c r="M26" s="14"/>
      <c r="N26" s="14"/>
    </row>
    <row r="27" customFormat="false" ht="23.85" hidden="false" customHeight="false" outlineLevel="0" collapsed="false">
      <c r="A27" s="14" t="str">
        <f aca="false">IFERROR(INDEX(Requirements_Register!$A$6:$A$255,MATCH(ROWS($A$27:A27),Requirements_Register!$BE$6:$BE$255,0))&amp;"","")</f>
        <v>REQ-0001</v>
      </c>
      <c r="B27" s="14" t="str">
        <f aca="false">IFERROR(INDEX(Requirements_Register!$G$6:$G$255,MATCH(ROWS($A$27:A27),Requirements_Register!$BE$6:$BE$255,0))&amp;"","")</f>
        <v>Standardise customer case handling</v>
      </c>
      <c r="C27" s="16" t="str">
        <f aca="false">IFERROR(INDEX(Requirements_Register!$Q$6:$Q$255,MATCH(ROWS($A$27:A27),Requirements_Register!$BE$6:$BE$255,0))&amp;"","")</f>
        <v>Must</v>
      </c>
      <c r="D27" s="16" t="n">
        <f aca="false">IFERROR(INDEX(Requirements_Register!$AC$6:$AC$255,MATCH(ROWS($A$27:A27),Requirements_Register!$BE$6:$BE$255,0)),"")</f>
        <v>77</v>
      </c>
      <c r="E27" s="14" t="str">
        <f aca="false">IFERROR(INDEX(Requirements_Register!$AG$6:$AG$255,MATCH(ROWS($A$27:A27),Requirements_Register!$BE$6:$BE$255,0))&amp;"","")</f>
        <v>Approved</v>
      </c>
      <c r="F27" s="14" t="str">
        <f aca="false">IFERROR(INDEX(Requirements_Register!$AU$6:$AU$255,MATCH(ROWS($A$27:A27),Requirements_Register!$BE$6:$BE$255,0))&amp;"","")</f>
        <v>Not Ready</v>
      </c>
      <c r="G27" s="14" t="str">
        <f aca="false">IFERROR(INDEX(Requirements_Register!$AW$6:$AW$255,MATCH(ROWS($A$27:A27),Requirements_Register!$BE$6:$BE$255,0))&amp;"","")</f>
        <v>No AC; No test; AC required; Test required</v>
      </c>
      <c r="H27" s="14"/>
      <c r="I27" s="14"/>
      <c r="J27" s="14"/>
      <c r="K27" s="14"/>
      <c r="L27" s="14"/>
      <c r="M27" s="14"/>
      <c r="N27" s="14"/>
    </row>
    <row r="28" customFormat="false" ht="23.85" hidden="false" customHeight="false" outlineLevel="0" collapsed="false">
      <c r="A28" s="14" t="str">
        <f aca="false">IFERROR(INDEX(Requirements_Register!$A$6:$A$255,MATCH(ROWS($A$27:A28),Requirements_Register!$BE$6:$BE$255,0))&amp;"","")</f>
        <v>REQ-0018</v>
      </c>
      <c r="B28" s="14" t="str">
        <f aca="false">IFERROR(INDEX(Requirements_Register!$G$6:$G$255,MATCH(ROWS($A$27:A28),Requirements_Register!$BE$6:$BE$255,0))&amp;"","")</f>
        <v>Define standard service taxonomy</v>
      </c>
      <c r="C28" s="16" t="str">
        <f aca="false">IFERROR(INDEX(Requirements_Register!$Q$6:$Q$255,MATCH(ROWS($A$27:A28),Requirements_Register!$BE$6:$BE$255,0))&amp;"","")</f>
        <v>Must</v>
      </c>
      <c r="D28" s="16" t="n">
        <f aca="false">IFERROR(INDEX(Requirements_Register!$AC$6:$AC$255,MATCH(ROWS($A$27:A28),Requirements_Register!$BE$6:$BE$255,0)),"")</f>
        <v>77</v>
      </c>
      <c r="E28" s="14" t="str">
        <f aca="false">IFERROR(INDEX(Requirements_Register!$AG$6:$AG$255,MATCH(ROWS($A$27:A28),Requirements_Register!$BE$6:$BE$255,0))&amp;"","")</f>
        <v>Approved</v>
      </c>
      <c r="F28" s="14" t="str">
        <f aca="false">IFERROR(INDEX(Requirements_Register!$AU$6:$AU$255,MATCH(ROWS($A$27:A28),Requirements_Register!$BE$6:$BE$255,0))&amp;"","")</f>
        <v>Ready for Delivery</v>
      </c>
      <c r="G28" s="14" t="str">
        <f aca="false">IFERROR(INDEX(Requirements_Register!$AW$6:$AW$255,MATCH(ROWS($A$27:A28),Requirements_Register!$BE$6:$BE$255,0))&amp;"","")</f>
        <v/>
      </c>
      <c r="H28" s="14"/>
      <c r="I28" s="14"/>
      <c r="J28" s="14"/>
      <c r="K28" s="14"/>
      <c r="L28" s="14"/>
      <c r="M28" s="14"/>
      <c r="N28" s="14"/>
    </row>
    <row r="29" customFormat="false" ht="35.05" hidden="false" customHeight="false" outlineLevel="0" collapsed="false">
      <c r="A29" s="14" t="str">
        <f aca="false">IFERROR(INDEX(Requirements_Register!$A$6:$A$255,MATCH(ROWS($A$27:A29),Requirements_Register!$BE$6:$BE$255,0))&amp;"","")</f>
        <v>REQ-0002</v>
      </c>
      <c r="B29" s="14" t="str">
        <f aca="false">IFERROR(INDEX(Requirements_Register!$G$6:$G$255,MATCH(ROWS($A$27:A29),Requirements_Register!$BE$6:$BE$255,0))&amp;"","")</f>
        <v>Capture standard case intake data</v>
      </c>
      <c r="C29" s="16" t="str">
        <f aca="false">IFERROR(INDEX(Requirements_Register!$Q$6:$Q$255,MATCH(ROWS($A$27:A29),Requirements_Register!$BE$6:$BE$255,0))&amp;"","")</f>
        <v>Must</v>
      </c>
      <c r="D29" s="16" t="n">
        <f aca="false">IFERROR(INDEX(Requirements_Register!$AC$6:$AC$255,MATCH(ROWS($A$27:A29),Requirements_Register!$BE$6:$BE$255,0)),"")</f>
        <v>74</v>
      </c>
      <c r="E29" s="14" t="str">
        <f aca="false">IFERROR(INDEX(Requirements_Register!$AG$6:$AG$255,MATCH(ROWS($A$27:A29),Requirements_Register!$BE$6:$BE$255,0))&amp;"","")</f>
        <v>In Review</v>
      </c>
      <c r="F29" s="14" t="str">
        <f aca="false">IFERROR(INDEX(Requirements_Register!$AU$6:$AU$255,MATCH(ROWS($A$27:A29),Requirements_Register!$BE$6:$BE$255,0))&amp;"","")</f>
        <v>Not Ready</v>
      </c>
      <c r="G29" s="14" t="str">
        <f aca="false">IFERROR(INDEX(Requirements_Register!$AW$6:$AW$255,MATCH(ROWS($A$27:A29),Requirements_Register!$BE$6:$BE$255,0))&amp;"","")</f>
        <v>No AC; No test; AC required; Test required; Approval pending</v>
      </c>
      <c r="H29" s="14"/>
      <c r="I29" s="14"/>
      <c r="J29" s="14"/>
      <c r="K29" s="14"/>
      <c r="L29" s="14"/>
      <c r="M29" s="14"/>
      <c r="N29" s="14"/>
    </row>
    <row r="30" customFormat="false" ht="23.85" hidden="false" customHeight="false" outlineLevel="0" collapsed="false">
      <c r="A30" s="14" t="str">
        <f aca="false">IFERROR(INDEX(Requirements_Register!$A$6:$A$255,MATCH(ROWS($A$27:A30),Requirements_Register!$BE$6:$BE$255,0))&amp;"","")</f>
        <v>REQ-0003</v>
      </c>
      <c r="B30" s="14" t="str">
        <f aca="false">IFERROR(INDEX(Requirements_Register!$G$6:$G$255,MATCH(ROWS($A$27:A30),Requirements_Register!$BE$6:$BE$255,0))&amp;"","")</f>
        <v>Create case from customer email</v>
      </c>
      <c r="C30" s="16" t="str">
        <f aca="false">IFERROR(INDEX(Requirements_Register!$Q$6:$Q$255,MATCH(ROWS($A$27:A30),Requirements_Register!$BE$6:$BE$255,0))&amp;"","")</f>
        <v>Must</v>
      </c>
      <c r="D30" s="16" t="n">
        <f aca="false">IFERROR(INDEX(Requirements_Register!$AC$6:$AC$255,MATCH(ROWS($A$27:A30),Requirements_Register!$BE$6:$BE$255,0)),"")</f>
        <v>74</v>
      </c>
      <c r="E30" s="14" t="str">
        <f aca="false">IFERROR(INDEX(Requirements_Register!$AG$6:$AG$255,MATCH(ROWS($A$27:A30),Requirements_Register!$BE$6:$BE$255,0))&amp;"","")</f>
        <v>Analysing</v>
      </c>
      <c r="F30" s="14" t="str">
        <f aca="false">IFERROR(INDEX(Requirements_Register!$AU$6:$AU$255,MATCH(ROWS($A$27:A30),Requirements_Register!$BE$6:$BE$255,0))&amp;"","")</f>
        <v>Ready for Delivery</v>
      </c>
      <c r="G30" s="14" t="str">
        <f aca="false">IFERROR(INDEX(Requirements_Register!$AW$6:$AW$255,MATCH(ROWS($A$27:A30),Requirements_Register!$BE$6:$BE$255,0))&amp;"","")</f>
        <v/>
      </c>
      <c r="H30" s="14"/>
      <c r="I30" s="14"/>
      <c r="J30" s="14"/>
      <c r="K30" s="14"/>
      <c r="L30" s="14"/>
      <c r="M30" s="14"/>
      <c r="N30" s="14"/>
    </row>
    <row r="31" customFormat="false" ht="23.85" hidden="false" customHeight="false" outlineLevel="0" collapsed="false">
      <c r="A31" s="14" t="str">
        <f aca="false">IFERROR(INDEX(Requirements_Register!$A$6:$A$255,MATCH(ROWS($A$27:A31),Requirements_Register!$BE$6:$BE$255,0))&amp;"","")</f>
        <v>REQ-0005</v>
      </c>
      <c r="B31" s="14" t="str">
        <f aca="false">IFERROR(INDEX(Requirements_Register!$G$6:$G$255,MATCH(ROWS($A$27:A31),Requirements_Register!$BE$6:$BE$255,0))&amp;"","")</f>
        <v>Maintain case audit history</v>
      </c>
      <c r="C31" s="16" t="str">
        <f aca="false">IFERROR(INDEX(Requirements_Register!$Q$6:$Q$255,MATCH(ROWS($A$27:A31),Requirements_Register!$BE$6:$BE$255,0))&amp;"","")</f>
        <v>Must</v>
      </c>
      <c r="D31" s="16" t="n">
        <f aca="false">IFERROR(INDEX(Requirements_Register!$AC$6:$AC$255,MATCH(ROWS($A$27:A31),Requirements_Register!$BE$6:$BE$255,0)),"")</f>
        <v>74</v>
      </c>
      <c r="E31" s="14" t="str">
        <f aca="false">IFERROR(INDEX(Requirements_Register!$AG$6:$AG$255,MATCH(ROWS($A$27:A31),Requirements_Register!$BE$6:$BE$255,0))&amp;"","")</f>
        <v>Baselined</v>
      </c>
      <c r="F31" s="14" t="str">
        <f aca="false">IFERROR(INDEX(Requirements_Register!$AU$6:$AU$255,MATCH(ROWS($A$27:A31),Requirements_Register!$BE$6:$BE$255,0))&amp;"","")</f>
        <v>Ready for Delivery</v>
      </c>
      <c r="G31" s="14" t="str">
        <f aca="false">IFERROR(INDEX(Requirements_Register!$AW$6:$AW$255,MATCH(ROWS($A$27:A31),Requirements_Register!$BE$6:$BE$255,0))&amp;"","")</f>
        <v/>
      </c>
      <c r="H31" s="14"/>
      <c r="I31" s="14"/>
      <c r="J31" s="14"/>
      <c r="K31" s="14"/>
      <c r="L31" s="14"/>
      <c r="M31" s="14"/>
      <c r="N31" s="14"/>
    </row>
    <row r="32" customFormat="false" ht="23.85" hidden="false" customHeight="false" outlineLevel="0" collapsed="false">
      <c r="A32" s="14" t="str">
        <f aca="false">IFERROR(INDEX(Requirements_Register!$A$6:$A$255,MATCH(ROWS($A$27:A32),Requirements_Register!$BE$6:$BE$255,0))&amp;"","")</f>
        <v>REQ-0004</v>
      </c>
      <c r="B32" s="14" t="str">
        <f aca="false">IFERROR(INDEX(Requirements_Register!$G$6:$G$255,MATCH(ROWS($A$27:A32),Requirements_Register!$BE$6:$BE$255,0))&amp;"","")</f>
        <v>Classify case by service category</v>
      </c>
      <c r="C32" s="16" t="str">
        <f aca="false">IFERROR(INDEX(Requirements_Register!$Q$6:$Q$255,MATCH(ROWS($A$27:A32),Requirements_Register!$BE$6:$BE$255,0))&amp;"","")</f>
        <v>Must</v>
      </c>
      <c r="D32" s="16" t="n">
        <f aca="false">IFERROR(INDEX(Requirements_Register!$AC$6:$AC$255,MATCH(ROWS($A$27:A32),Requirements_Register!$BE$6:$BE$255,0)),"")</f>
        <v>72</v>
      </c>
      <c r="E32" s="14" t="str">
        <f aca="false">IFERROR(INDEX(Requirements_Register!$AG$6:$AG$255,MATCH(ROWS($A$27:A32),Requirements_Register!$BE$6:$BE$255,0))&amp;"","")</f>
        <v>Approved</v>
      </c>
      <c r="F32" s="14" t="str">
        <f aca="false">IFERROR(INDEX(Requirements_Register!$AU$6:$AU$255,MATCH(ROWS($A$27:A32),Requirements_Register!$BE$6:$BE$255,0))&amp;"","")</f>
        <v>Ready for Delivery</v>
      </c>
      <c r="G32" s="14" t="str">
        <f aca="false">IFERROR(INDEX(Requirements_Register!$AW$6:$AW$255,MATCH(ROWS($A$27:A32),Requirements_Register!$BE$6:$BE$255,0))&amp;"","")</f>
        <v/>
      </c>
      <c r="H32" s="14"/>
      <c r="I32" s="14"/>
      <c r="J32" s="14"/>
      <c r="K32" s="14"/>
      <c r="L32" s="14"/>
      <c r="M32" s="14"/>
      <c r="N32" s="14"/>
    </row>
    <row r="33" customFormat="false" ht="23.85" hidden="false" customHeight="false" outlineLevel="0" collapsed="false">
      <c r="A33" s="14" t="str">
        <f aca="false">IFERROR(INDEX(Requirements_Register!$A$6:$A$255,MATCH(ROWS($A$27:A33),Requirements_Register!$BE$6:$BE$255,0))&amp;"","")</f>
        <v>REQ-0011</v>
      </c>
      <c r="B33" s="14" t="str">
        <f aca="false">IFERROR(INDEX(Requirements_Register!$G$6:$G$255,MATCH(ROWS($A$27:A33),Requirements_Register!$BE$6:$BE$255,0))&amp;"","")</f>
        <v>Apply GDPR retention controls</v>
      </c>
      <c r="C33" s="16" t="str">
        <f aca="false">IFERROR(INDEX(Requirements_Register!$Q$6:$Q$255,MATCH(ROWS($A$27:A33),Requirements_Register!$BE$6:$BE$255,0))&amp;"","")</f>
        <v>Must</v>
      </c>
      <c r="D33" s="16" t="n">
        <f aca="false">IFERROR(INDEX(Requirements_Register!$AC$6:$AC$255,MATCH(ROWS($A$27:A33),Requirements_Register!$BE$6:$BE$255,0)),"")</f>
        <v>72</v>
      </c>
      <c r="E33" s="14" t="str">
        <f aca="false">IFERROR(INDEX(Requirements_Register!$AG$6:$AG$255,MATCH(ROWS($A$27:A33),Requirements_Register!$BE$6:$BE$255,0))&amp;"","")</f>
        <v>Approved</v>
      </c>
      <c r="F33" s="14" t="str">
        <f aca="false">IFERROR(INDEX(Requirements_Register!$AU$6:$AU$255,MATCH(ROWS($A$27:A33),Requirements_Register!$BE$6:$BE$255,0))&amp;"","")</f>
        <v>Ready for Delivery</v>
      </c>
      <c r="G33" s="14" t="str">
        <f aca="false">IFERROR(INDEX(Requirements_Register!$AW$6:$AW$255,MATCH(ROWS($A$27:A33),Requirements_Register!$BE$6:$BE$255,0))&amp;"","")</f>
        <v/>
      </c>
      <c r="H33" s="14"/>
      <c r="I33" s="14"/>
      <c r="J33" s="14"/>
      <c r="K33" s="14"/>
      <c r="L33" s="14"/>
      <c r="M33" s="14"/>
      <c r="N33" s="14"/>
    </row>
    <row r="34" customFormat="false" ht="15" hidden="false" customHeight="false" outlineLevel="0" collapsed="false">
      <c r="A34" s="14" t="str">
        <f aca="false">IFERROR(INDEX(Requirements_Register!$A$6:$A$255,MATCH(ROWS($A$27:A34),Requirements_Register!$BE$6:$BE$255,0))&amp;"","")</f>
        <v>REQ-0012</v>
      </c>
      <c r="B34" s="14" t="str">
        <f aca="false">IFERROR(INDEX(Requirements_Register!$G$6:$G$255,MATCH(ROWS($A$27:A34),Requirements_Register!$BE$6:$BE$255,0))&amp;"","")</f>
        <v>Notify advisor of SLA risk</v>
      </c>
      <c r="C34" s="16" t="str">
        <f aca="false">IFERROR(INDEX(Requirements_Register!$Q$6:$Q$255,MATCH(ROWS($A$27:A34),Requirements_Register!$BE$6:$BE$255,0))&amp;"","")</f>
        <v>Should</v>
      </c>
      <c r="D34" s="16" t="n">
        <f aca="false">IFERROR(INDEX(Requirements_Register!$AC$6:$AC$255,MATCH(ROWS($A$27:A34),Requirements_Register!$BE$6:$BE$255,0)),"")</f>
        <v>70</v>
      </c>
      <c r="E34" s="14" t="str">
        <f aca="false">IFERROR(INDEX(Requirements_Register!$AG$6:$AG$255,MATCH(ROWS($A$27:A34),Requirements_Register!$BE$6:$BE$255,0))&amp;"","")</f>
        <v>Draft</v>
      </c>
      <c r="F34" s="14" t="str">
        <f aca="false">IFERROR(INDEX(Requirements_Register!$AU$6:$AU$255,MATCH(ROWS($A$27:A34),Requirements_Register!$BE$6:$BE$255,0))&amp;"","")</f>
        <v>Not Ready</v>
      </c>
      <c r="G34" s="14" t="str">
        <f aca="false">IFERROR(INDEX(Requirements_Register!$AW$6:$AW$255,MATCH(ROWS($A$27:A34),Requirements_Register!$BE$6:$BE$255,0))&amp;"","")</f>
        <v>Approval pending</v>
      </c>
      <c r="H34" s="14"/>
      <c r="I34" s="14"/>
      <c r="J34" s="14"/>
      <c r="K34" s="14"/>
      <c r="L34" s="14"/>
      <c r="M34" s="14"/>
      <c r="N34" s="14"/>
    </row>
    <row r="35" customFormat="false" ht="15" hidden="false" customHeight="false" outlineLevel="0" collapsed="false">
      <c r="A35" s="14" t="str">
        <f aca="false">IFERROR(INDEX(Requirements_Register!$A$6:$A$255,MATCH(ROWS($A$27:A35),Requirements_Register!$BE$6:$BE$255,0))&amp;"","")</f>
        <v>REQ-0013</v>
      </c>
      <c r="B35" s="14" t="str">
        <f aca="false">IFERROR(INDEX(Requirements_Register!$G$6:$G$255,MATCH(ROWS($A$27:A35),Requirements_Register!$BE$6:$BE$255,0))&amp;"","")</f>
        <v>Enforce role-based case access</v>
      </c>
      <c r="C35" s="16" t="str">
        <f aca="false">IFERROR(INDEX(Requirements_Register!$Q$6:$Q$255,MATCH(ROWS($A$27:A35),Requirements_Register!$BE$6:$BE$255,0))&amp;"","")</f>
        <v>Must</v>
      </c>
      <c r="D35" s="16" t="n">
        <f aca="false">IFERROR(INDEX(Requirements_Register!$AC$6:$AC$255,MATCH(ROWS($A$27:A35),Requirements_Register!$BE$6:$BE$255,0)),"")</f>
        <v>70</v>
      </c>
      <c r="E35" s="14" t="str">
        <f aca="false">IFERROR(INDEX(Requirements_Register!$AG$6:$AG$255,MATCH(ROWS($A$27:A35),Requirements_Register!$BE$6:$BE$255,0))&amp;"","")</f>
        <v>In Review</v>
      </c>
      <c r="F35" s="14" t="str">
        <f aca="false">IFERROR(INDEX(Requirements_Register!$AU$6:$AU$255,MATCH(ROWS($A$27:A35),Requirements_Register!$BE$6:$BE$255,0))&amp;"","")</f>
        <v>Not Ready</v>
      </c>
      <c r="G35" s="14" t="str">
        <f aca="false">IFERROR(INDEX(Requirements_Register!$AW$6:$AW$255,MATCH(ROWS($A$27:A35),Requirements_Register!$BE$6:$BE$255,0))&amp;"","")</f>
        <v>Approval pending</v>
      </c>
      <c r="H35" s="14"/>
      <c r="I35" s="14"/>
      <c r="J35" s="14"/>
      <c r="K35" s="14"/>
      <c r="L35" s="14"/>
      <c r="M35" s="14"/>
      <c r="N35" s="14"/>
    </row>
    <row r="36" customFormat="false" ht="23.85" hidden="false" customHeight="false" outlineLevel="0" collapsed="false">
      <c r="A36" s="14" t="str">
        <f aca="false">IFERROR(INDEX(Requirements_Register!$A$6:$A$255,MATCH(ROWS($A$27:A36),Requirements_Register!$BE$6:$BE$255,0))&amp;"","")</f>
        <v>REQ-0014</v>
      </c>
      <c r="B36" s="14" t="str">
        <f aca="false">IFERROR(INDEX(Requirements_Register!$G$6:$G$255,MATCH(ROWS($A$27:A36),Requirements_Register!$BE$6:$BE$255,0))&amp;"","")</f>
        <v>Train service advisors before go-live</v>
      </c>
      <c r="C36" s="16" t="str">
        <f aca="false">IFERROR(INDEX(Requirements_Register!$Q$6:$Q$255,MATCH(ROWS($A$27:A36),Requirements_Register!$BE$6:$BE$255,0))&amp;"","")</f>
        <v>Must</v>
      </c>
      <c r="D36" s="16" t="n">
        <f aca="false">IFERROR(INDEX(Requirements_Register!$AC$6:$AC$255,MATCH(ROWS($A$27:A36),Requirements_Register!$BE$6:$BE$255,0)),"")</f>
        <v>70</v>
      </c>
      <c r="E36" s="14" t="str">
        <f aca="false">IFERROR(INDEX(Requirements_Register!$AG$6:$AG$255,MATCH(ROWS($A$27:A36),Requirements_Register!$BE$6:$BE$255,0))&amp;"","")</f>
        <v>Draft</v>
      </c>
      <c r="F36" s="14" t="str">
        <f aca="false">IFERROR(INDEX(Requirements_Register!$AU$6:$AU$255,MATCH(ROWS($A$27:A36),Requirements_Register!$BE$6:$BE$255,0))&amp;"","")</f>
        <v>Not Ready</v>
      </c>
      <c r="G36" s="14" t="str">
        <f aca="false">IFERROR(INDEX(Requirements_Register!$AW$6:$AW$255,MATCH(ROWS($A$27:A36),Requirements_Register!$BE$6:$BE$255,0))&amp;"","")</f>
        <v>Approval pending</v>
      </c>
      <c r="H36" s="14"/>
      <c r="I36" s="14"/>
      <c r="J36" s="14"/>
      <c r="K36" s="14"/>
      <c r="L36" s="14"/>
      <c r="M36" s="14"/>
      <c r="N36" s="14"/>
    </row>
  </sheetData>
  <mergeCells count="5">
    <mergeCell ref="A1:N1"/>
    <mergeCell ref="A2:N2"/>
    <mergeCell ref="B4:F4"/>
    <mergeCell ref="L4:N4"/>
    <mergeCell ref="A24:N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62"/>
    <col collapsed="false" customWidth="true" hidden="false" outlineLevel="0" max="3" min="3" style="0" width="32"/>
    <col collapsed="false" customWidth="true" hidden="false" outlineLevel="0" max="5" min="5" style="0" width="28"/>
    <col collapsed="false" customWidth="true" hidden="false" outlineLevel="0" max="6" min="6" style="0" width="12"/>
    <col collapsed="false" customWidth="true" hidden="false" outlineLevel="0" max="7" min="7" style="0" width="44"/>
    <col collapsed="false" customWidth="true" hidden="false" outlineLevel="0" max="10" min="10" style="0" width="12"/>
    <col collapsed="false" customWidth="true" hidden="false" outlineLevel="0" max="11" min="11" style="0" width="15"/>
    <col collapsed="false" customWidth="true" hidden="false" outlineLevel="0" max="12" min="12" style="0" width="16"/>
    <col collapsed="false" customWidth="true" hidden="false" outlineLevel="0" max="13" min="13" style="0" width="19"/>
    <col collapsed="false" customWidth="true" hidden="false" outlineLevel="0" max="14" min="14" style="0" width="12"/>
    <col collapsed="false" customWidth="true" hidden="false" outlineLevel="0" max="15" min="15" style="0" width="13"/>
    <col collapsed="false" customWidth="true" hidden="false" outlineLevel="0" max="16" min="16" style="0" width="14"/>
    <col collapsed="false" customWidth="true" hidden="false" outlineLevel="0" max="17" min="17" style="0" width="15"/>
    <col collapsed="false" customWidth="true" hidden="false" outlineLevel="0" max="19" min="18" style="0" width="21"/>
    <col collapsed="false" customWidth="true" hidden="false" outlineLevel="0" max="20" min="20" style="0" width="12"/>
    <col collapsed="false" customWidth="true" hidden="false" outlineLevel="0" max="21" min="21" style="0" width="23"/>
    <col collapsed="false" customWidth="true" hidden="false" outlineLevel="0" max="22" min="22" style="0" width="13"/>
    <col collapsed="false" customWidth="true" hidden="false" outlineLevel="0" max="23" min="23" style="0" width="14"/>
    <col collapsed="false" customWidth="true" hidden="false" outlineLevel="0" max="25" min="24" style="0" width="12"/>
    <col collapsed="false" customWidth="true" hidden="false" outlineLevel="0" max="26" min="26" style="0" width="23"/>
    <col collapsed="false" customWidth="true" hidden="false" outlineLevel="0" max="28" min="27" style="0" width="12"/>
    <col collapsed="false" customWidth="true" hidden="false" outlineLevel="0" max="29" min="29" style="0" width="21"/>
    <col collapsed="false" customWidth="true" hidden="false" outlineLevel="0" max="30" min="30" style="0" width="12"/>
    <col collapsed="false" customWidth="true" hidden="false" outlineLevel="0" max="31" min="31" style="0" width="13"/>
    <col collapsed="false" customWidth="true" hidden="false" outlineLevel="0" max="34" min="32" style="0" width="12"/>
    <col collapsed="false" customWidth="true" hidden="false" outlineLevel="0" max="35" min="35" style="0" width="23"/>
  </cols>
  <sheetData>
    <row r="1" customFormat="false" ht="30" hidden="false" customHeight="true" outlineLevel="0" collapsed="false">
      <c r="A1" s="17" t="s">
        <v>979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customFormat="false" ht="24" hidden="false" customHeight="true" outlineLevel="0" collapsed="false">
      <c r="A2" s="2" t="s">
        <v>980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5" customFormat="false" ht="27.75" hidden="false" customHeight="true" outlineLevel="0" collapsed="false">
      <c r="A5" s="26" t="s">
        <v>981</v>
      </c>
      <c r="B5" s="26" t="s">
        <v>717</v>
      </c>
      <c r="C5" s="26" t="s">
        <v>838</v>
      </c>
      <c r="D5" s="27"/>
      <c r="E5" s="26" t="s">
        <v>749</v>
      </c>
      <c r="F5" s="26" t="s">
        <v>982</v>
      </c>
      <c r="G5" s="26" t="s">
        <v>155</v>
      </c>
      <c r="J5" s="28" t="s">
        <v>67</v>
      </c>
      <c r="K5" s="28" t="s">
        <v>113</v>
      </c>
      <c r="L5" s="28" t="s">
        <v>114</v>
      </c>
      <c r="M5" s="28" t="s">
        <v>115</v>
      </c>
      <c r="N5" s="28" t="s">
        <v>78</v>
      </c>
      <c r="O5" s="28" t="s">
        <v>76</v>
      </c>
      <c r="P5" s="28" t="s">
        <v>139</v>
      </c>
      <c r="Q5" s="28" t="s">
        <v>544</v>
      </c>
      <c r="R5" s="28" t="s">
        <v>138</v>
      </c>
      <c r="S5" s="28" t="s">
        <v>329</v>
      </c>
      <c r="T5" s="28" t="s">
        <v>983</v>
      </c>
      <c r="U5" s="28" t="s">
        <v>485</v>
      </c>
      <c r="V5" s="28" t="s">
        <v>487</v>
      </c>
      <c r="W5" s="28" t="s">
        <v>421</v>
      </c>
      <c r="X5" s="28" t="s">
        <v>715</v>
      </c>
      <c r="Y5" s="28" t="s">
        <v>720</v>
      </c>
      <c r="Z5" s="28" t="s">
        <v>660</v>
      </c>
      <c r="AA5" s="28" t="s">
        <v>663</v>
      </c>
      <c r="AB5" s="28" t="s">
        <v>541</v>
      </c>
      <c r="AC5" s="28" t="s">
        <v>747</v>
      </c>
      <c r="AD5" s="28" t="s">
        <v>984</v>
      </c>
      <c r="AE5" s="28" t="s">
        <v>608</v>
      </c>
      <c r="AF5" s="28" t="s">
        <v>605</v>
      </c>
      <c r="AG5" s="28" t="s">
        <v>606</v>
      </c>
      <c r="AH5" s="28" t="s">
        <v>607</v>
      </c>
      <c r="AI5" s="28" t="s">
        <v>985</v>
      </c>
    </row>
    <row r="6" customFormat="false" ht="15" hidden="false" customHeight="false" outlineLevel="0" collapsed="false">
      <c r="A6" s="4" t="s">
        <v>841</v>
      </c>
      <c r="B6" s="4" t="s">
        <v>986</v>
      </c>
      <c r="C6" s="4" t="s">
        <v>987</v>
      </c>
      <c r="D6" s="27"/>
      <c r="E6" s="4" t="s">
        <v>125</v>
      </c>
      <c r="F6" s="5" t="n">
        <v>0.3</v>
      </c>
      <c r="G6" s="4" t="s">
        <v>988</v>
      </c>
      <c r="J6" s="29" t="s">
        <v>81</v>
      </c>
      <c r="K6" s="29" t="s">
        <v>415</v>
      </c>
      <c r="L6" s="29" t="s">
        <v>164</v>
      </c>
      <c r="M6" s="29" t="s">
        <v>165</v>
      </c>
      <c r="N6" s="29" t="s">
        <v>82</v>
      </c>
      <c r="O6" s="29" t="s">
        <v>80</v>
      </c>
      <c r="P6" s="29" t="s">
        <v>237</v>
      </c>
      <c r="Q6" s="29" t="s">
        <v>188</v>
      </c>
      <c r="R6" s="29" t="s">
        <v>188</v>
      </c>
      <c r="S6" s="29" t="s">
        <v>348</v>
      </c>
      <c r="T6" s="29" t="s">
        <v>80</v>
      </c>
      <c r="U6" s="29" t="s">
        <v>493</v>
      </c>
      <c r="V6" s="29" t="s">
        <v>237</v>
      </c>
      <c r="W6" s="29" t="s">
        <v>989</v>
      </c>
      <c r="X6" s="29" t="s">
        <v>724</v>
      </c>
      <c r="Y6" s="29" t="s">
        <v>990</v>
      </c>
      <c r="Z6" s="29" t="s">
        <v>667</v>
      </c>
      <c r="AA6" s="29" t="s">
        <v>554</v>
      </c>
      <c r="AB6" s="29" t="s">
        <v>566</v>
      </c>
      <c r="AC6" s="29" t="s">
        <v>530</v>
      </c>
      <c r="AD6" s="29" t="s">
        <v>177</v>
      </c>
      <c r="AE6" s="29" t="s">
        <v>991</v>
      </c>
      <c r="AF6" s="29" t="s">
        <v>566</v>
      </c>
      <c r="AG6" s="29" t="s">
        <v>566</v>
      </c>
      <c r="AH6" s="29" t="s">
        <v>613</v>
      </c>
      <c r="AI6" s="29" t="s">
        <v>172</v>
      </c>
    </row>
    <row r="7" customFormat="false" ht="15" hidden="false" customHeight="false" outlineLevel="0" collapsed="false">
      <c r="A7" s="4" t="s">
        <v>992</v>
      </c>
      <c r="B7" s="4" t="s">
        <v>993</v>
      </c>
      <c r="C7" s="4" t="s">
        <v>994</v>
      </c>
      <c r="D7" s="27"/>
      <c r="E7" s="4" t="s">
        <v>126</v>
      </c>
      <c r="F7" s="5" t="n">
        <v>0.2</v>
      </c>
      <c r="G7" s="4" t="s">
        <v>995</v>
      </c>
      <c r="J7" s="29" t="s">
        <v>85</v>
      </c>
      <c r="K7" s="29" t="s">
        <v>163</v>
      </c>
      <c r="L7" s="29" t="s">
        <v>996</v>
      </c>
      <c r="M7" s="29" t="s">
        <v>997</v>
      </c>
      <c r="N7" s="29" t="s">
        <v>86</v>
      </c>
      <c r="O7" s="29" t="s">
        <v>84</v>
      </c>
      <c r="P7" s="29" t="s">
        <v>88</v>
      </c>
      <c r="Q7" s="29" t="s">
        <v>561</v>
      </c>
      <c r="R7" s="29" t="s">
        <v>174</v>
      </c>
      <c r="S7" s="29" t="s">
        <v>340</v>
      </c>
      <c r="T7" s="29" t="s">
        <v>345</v>
      </c>
      <c r="U7" s="29" t="s">
        <v>499</v>
      </c>
      <c r="V7" s="29" t="s">
        <v>496</v>
      </c>
      <c r="W7" s="29" t="s">
        <v>998</v>
      </c>
      <c r="X7" s="29" t="s">
        <v>732</v>
      </c>
      <c r="Y7" s="29" t="s">
        <v>999</v>
      </c>
      <c r="Z7" s="29" t="s">
        <v>695</v>
      </c>
      <c r="AA7" s="29" t="s">
        <v>549</v>
      </c>
      <c r="AB7" s="29" t="s">
        <v>549</v>
      </c>
      <c r="AC7" s="29" t="s">
        <v>1000</v>
      </c>
      <c r="AD7" s="29" t="s">
        <v>497</v>
      </c>
      <c r="AE7" s="29" t="s">
        <v>640</v>
      </c>
      <c r="AF7" s="29" t="s">
        <v>549</v>
      </c>
      <c r="AG7" s="29" t="s">
        <v>549</v>
      </c>
      <c r="AH7" s="29" t="s">
        <v>622</v>
      </c>
      <c r="AI7" s="29" t="s">
        <v>186</v>
      </c>
    </row>
    <row r="8" customFormat="false" ht="25.35" hidden="false" customHeight="false" outlineLevel="0" collapsed="false">
      <c r="A8" s="4" t="s">
        <v>1001</v>
      </c>
      <c r="B8" s="4" t="s">
        <v>1002</v>
      </c>
      <c r="C8" s="4" t="s">
        <v>1003</v>
      </c>
      <c r="D8" s="27"/>
      <c r="E8" s="4" t="s">
        <v>127</v>
      </c>
      <c r="F8" s="5" t="n">
        <v>0.2</v>
      </c>
      <c r="G8" s="4" t="s">
        <v>1004</v>
      </c>
      <c r="J8" s="29" t="s">
        <v>89</v>
      </c>
      <c r="K8" s="29" t="s">
        <v>180</v>
      </c>
      <c r="L8" s="29" t="s">
        <v>181</v>
      </c>
      <c r="M8" s="29" t="s">
        <v>1005</v>
      </c>
      <c r="N8" s="29" t="s">
        <v>90</v>
      </c>
      <c r="O8" s="29" t="s">
        <v>88</v>
      </c>
      <c r="P8" s="29" t="s">
        <v>92</v>
      </c>
      <c r="Q8" s="29" t="s">
        <v>555</v>
      </c>
      <c r="R8" s="29" t="s">
        <v>213</v>
      </c>
      <c r="S8" s="29" t="s">
        <v>1006</v>
      </c>
      <c r="T8" s="29" t="s">
        <v>92</v>
      </c>
      <c r="U8" s="29" t="s">
        <v>517</v>
      </c>
      <c r="V8" s="29" t="s">
        <v>501</v>
      </c>
      <c r="W8" s="29" t="s">
        <v>1007</v>
      </c>
      <c r="X8" s="29" t="s">
        <v>728</v>
      </c>
      <c r="Y8" s="29" t="s">
        <v>1008</v>
      </c>
      <c r="Z8" s="29" t="s">
        <v>675</v>
      </c>
      <c r="AA8" s="29" t="s">
        <v>566</v>
      </c>
      <c r="AB8" s="29" t="s">
        <v>554</v>
      </c>
      <c r="AC8" s="29" t="s">
        <v>272</v>
      </c>
      <c r="AD8" s="29"/>
      <c r="AE8" s="29" t="s">
        <v>623</v>
      </c>
      <c r="AF8" s="29" t="s">
        <v>554</v>
      </c>
      <c r="AG8" s="29" t="s">
        <v>554</v>
      </c>
      <c r="AH8" s="29" t="s">
        <v>1009</v>
      </c>
      <c r="AI8" s="29" t="s">
        <v>173</v>
      </c>
    </row>
    <row r="9" customFormat="false" ht="15" hidden="false" customHeight="false" outlineLevel="0" collapsed="false">
      <c r="A9" s="4" t="s">
        <v>67</v>
      </c>
      <c r="B9" s="4" t="s">
        <v>1010</v>
      </c>
      <c r="C9" s="4" t="s">
        <v>89</v>
      </c>
      <c r="D9" s="27"/>
      <c r="E9" s="4" t="s">
        <v>128</v>
      </c>
      <c r="F9" s="5" t="n">
        <v>0.1</v>
      </c>
      <c r="G9" s="4" t="s">
        <v>1011</v>
      </c>
      <c r="J9" s="29"/>
      <c r="K9" s="29" t="s">
        <v>117</v>
      </c>
      <c r="L9" s="29" t="s">
        <v>203</v>
      </c>
      <c r="M9" s="29" t="s">
        <v>304</v>
      </c>
      <c r="N9" s="29" t="s">
        <v>93</v>
      </c>
      <c r="O9" s="29" t="s">
        <v>92</v>
      </c>
      <c r="P9" s="29" t="s">
        <v>95</v>
      </c>
      <c r="Q9" s="29" t="s">
        <v>92</v>
      </c>
      <c r="R9" s="29" t="s">
        <v>1012</v>
      </c>
      <c r="S9" s="29" t="s">
        <v>403</v>
      </c>
      <c r="T9" s="29" t="s">
        <v>102</v>
      </c>
      <c r="U9" s="29" t="s">
        <v>530</v>
      </c>
      <c r="V9" s="29" t="s">
        <v>507</v>
      </c>
      <c r="W9" s="29" t="s">
        <v>194</v>
      </c>
      <c r="X9" s="29" t="s">
        <v>558</v>
      </c>
      <c r="Y9" s="29"/>
      <c r="Z9" s="29" t="s">
        <v>671</v>
      </c>
      <c r="AA9" s="29"/>
      <c r="AB9" s="29" t="s">
        <v>1013</v>
      </c>
      <c r="AC9" s="29" t="s">
        <v>753</v>
      </c>
      <c r="AD9" s="29"/>
      <c r="AE9" s="29" t="s">
        <v>618</v>
      </c>
      <c r="AF9" s="29"/>
      <c r="AG9" s="29"/>
      <c r="AH9" s="29" t="s">
        <v>587</v>
      </c>
      <c r="AI9" s="29" t="s">
        <v>187</v>
      </c>
    </row>
    <row r="10" customFormat="false" ht="15" hidden="false" customHeight="false" outlineLevel="0" collapsed="false">
      <c r="A10" s="4" t="s">
        <v>1014</v>
      </c>
      <c r="B10" s="4" t="s">
        <v>1015</v>
      </c>
      <c r="C10" s="4" t="s">
        <v>78</v>
      </c>
      <c r="D10" s="27"/>
      <c r="E10" s="4" t="s">
        <v>1016</v>
      </c>
      <c r="F10" s="5" t="n">
        <v>0.1</v>
      </c>
      <c r="G10" s="4" t="s">
        <v>1017</v>
      </c>
      <c r="J10" s="29"/>
      <c r="K10" s="29" t="s">
        <v>216</v>
      </c>
      <c r="L10" s="29" t="s">
        <v>280</v>
      </c>
      <c r="M10" s="29" t="s">
        <v>218</v>
      </c>
      <c r="N10" s="29"/>
      <c r="O10" s="29" t="s">
        <v>95</v>
      </c>
      <c r="P10" s="29" t="s">
        <v>102</v>
      </c>
      <c r="Q10" s="29" t="s">
        <v>102</v>
      </c>
      <c r="R10" s="29" t="s">
        <v>1018</v>
      </c>
      <c r="S10" s="29" t="s">
        <v>353</v>
      </c>
      <c r="T10" s="29" t="s">
        <v>1019</v>
      </c>
      <c r="U10" s="29" t="s">
        <v>272</v>
      </c>
      <c r="V10" s="29" t="s">
        <v>504</v>
      </c>
      <c r="W10" s="29"/>
      <c r="X10" s="29" t="s">
        <v>543</v>
      </c>
      <c r="Y10" s="29"/>
      <c r="Z10" s="29" t="s">
        <v>691</v>
      </c>
      <c r="AA10" s="29"/>
      <c r="AB10" s="29"/>
      <c r="AC10" s="29" t="s">
        <v>1020</v>
      </c>
      <c r="AD10" s="29"/>
      <c r="AE10" s="29" t="s">
        <v>614</v>
      </c>
      <c r="AF10" s="29"/>
      <c r="AG10" s="29"/>
      <c r="AH10" s="29"/>
      <c r="AI10" s="29" t="s">
        <v>212</v>
      </c>
    </row>
    <row r="11" customFormat="false" ht="15" hidden="false" customHeight="false" outlineLevel="0" collapsed="false">
      <c r="A11" s="4" t="s">
        <v>1021</v>
      </c>
      <c r="B11" s="4" t="s">
        <v>1022</v>
      </c>
      <c r="C11" s="4" t="s">
        <v>1023</v>
      </c>
      <c r="D11" s="27"/>
      <c r="E11" s="4" t="s">
        <v>1024</v>
      </c>
      <c r="F11" s="5" t="n">
        <v>0.05</v>
      </c>
      <c r="G11" s="4" t="s">
        <v>1025</v>
      </c>
      <c r="J11" s="29"/>
      <c r="K11" s="29" t="s">
        <v>1006</v>
      </c>
      <c r="L11" s="29" t="s">
        <v>217</v>
      </c>
      <c r="M11" s="29" t="s">
        <v>244</v>
      </c>
      <c r="N11" s="29"/>
      <c r="O11" s="29" t="s">
        <v>97</v>
      </c>
      <c r="P11" s="29" t="s">
        <v>194</v>
      </c>
      <c r="Q11" s="29" t="s">
        <v>550</v>
      </c>
      <c r="R11" s="29"/>
      <c r="S11" s="29" t="s">
        <v>1026</v>
      </c>
      <c r="T11" s="29"/>
      <c r="U11" s="29" t="s">
        <v>218</v>
      </c>
      <c r="V11" s="29" t="s">
        <v>1027</v>
      </c>
      <c r="W11" s="29"/>
      <c r="X11" s="29"/>
      <c r="Y11" s="29"/>
      <c r="Z11" s="29" t="s">
        <v>683</v>
      </c>
      <c r="AA11" s="29"/>
      <c r="AB11" s="29"/>
      <c r="AC11" s="29" t="s">
        <v>1028</v>
      </c>
      <c r="AD11" s="29"/>
      <c r="AE11" s="29"/>
      <c r="AF11" s="29"/>
      <c r="AG11" s="29"/>
      <c r="AH11" s="29"/>
      <c r="AI11" s="29" t="s">
        <v>225</v>
      </c>
    </row>
    <row r="12" customFormat="false" ht="15" hidden="false" customHeight="false" outlineLevel="0" collapsed="false">
      <c r="A12" s="4" t="s">
        <v>1029</v>
      </c>
      <c r="B12" s="4" t="s">
        <v>1030</v>
      </c>
      <c r="C12" s="4" t="s">
        <v>1031</v>
      </c>
      <c r="D12" s="27"/>
      <c r="E12" s="4" t="s">
        <v>1032</v>
      </c>
      <c r="F12" s="5" t="n">
        <v>0.05</v>
      </c>
      <c r="G12" s="4" t="s">
        <v>1033</v>
      </c>
      <c r="J12" s="29"/>
      <c r="K12" s="29" t="s">
        <v>202</v>
      </c>
      <c r="L12" s="29" t="s">
        <v>244</v>
      </c>
      <c r="M12" s="29" t="s">
        <v>272</v>
      </c>
      <c r="N12" s="29"/>
      <c r="O12" s="29" t="s">
        <v>99</v>
      </c>
      <c r="P12" s="29"/>
      <c r="Q12" s="29" t="s">
        <v>738</v>
      </c>
      <c r="R12" s="29"/>
      <c r="S12" s="29"/>
      <c r="T12" s="29"/>
      <c r="U12" s="29" t="s">
        <v>244</v>
      </c>
      <c r="V12" s="29" t="s">
        <v>1012</v>
      </c>
      <c r="W12" s="29"/>
      <c r="X12" s="29"/>
      <c r="Y12" s="29"/>
      <c r="Z12" s="29" t="s">
        <v>679</v>
      </c>
      <c r="AA12" s="29"/>
      <c r="AB12" s="29"/>
      <c r="AC12" s="29" t="s">
        <v>1034</v>
      </c>
      <c r="AD12" s="29"/>
      <c r="AE12" s="29"/>
      <c r="AF12" s="29"/>
      <c r="AG12" s="29"/>
      <c r="AH12" s="29"/>
      <c r="AI12" s="29" t="s">
        <v>249</v>
      </c>
    </row>
    <row r="13" customFormat="false" ht="15" hidden="false" customHeight="false" outlineLevel="0" collapsed="false">
      <c r="A13" s="4" t="s">
        <v>1035</v>
      </c>
      <c r="B13" s="4" t="s">
        <v>1036</v>
      </c>
      <c r="C13" s="4" t="s">
        <v>177</v>
      </c>
      <c r="D13" s="27"/>
      <c r="E13" s="27"/>
      <c r="F13" s="27"/>
      <c r="G13" s="27"/>
      <c r="J13" s="29"/>
      <c r="K13" s="29" t="s">
        <v>1037</v>
      </c>
      <c r="L13" s="29" t="s">
        <v>252</v>
      </c>
      <c r="M13" s="29" t="s">
        <v>252</v>
      </c>
      <c r="N13" s="29"/>
      <c r="O13" s="29" t="s">
        <v>100</v>
      </c>
      <c r="P13" s="29"/>
      <c r="Q13" s="29"/>
      <c r="R13" s="29"/>
      <c r="S13" s="29"/>
      <c r="T13" s="29"/>
      <c r="U13" s="29" t="s">
        <v>1028</v>
      </c>
      <c r="V13" s="29" t="s">
        <v>103</v>
      </c>
      <c r="W13" s="29"/>
      <c r="X13" s="29"/>
      <c r="Y13" s="29"/>
      <c r="Z13" s="29" t="s">
        <v>1038</v>
      </c>
      <c r="AA13" s="29"/>
      <c r="AB13" s="29"/>
      <c r="AC13" s="29" t="s">
        <v>1039</v>
      </c>
      <c r="AD13" s="29"/>
      <c r="AE13" s="29"/>
      <c r="AF13" s="29"/>
      <c r="AG13" s="29"/>
      <c r="AH13" s="29"/>
      <c r="AI13" s="29" t="s">
        <v>277</v>
      </c>
    </row>
    <row r="14" customFormat="false" ht="15" hidden="false" customHeight="false" outlineLevel="0" collapsed="false">
      <c r="A14" s="4" t="s">
        <v>1040</v>
      </c>
      <c r="B14" s="4" t="s">
        <v>1041</v>
      </c>
      <c r="C14" s="4" t="s">
        <v>177</v>
      </c>
      <c r="D14" s="27"/>
      <c r="E14" s="27"/>
      <c r="F14" s="27"/>
      <c r="G14" s="27"/>
      <c r="J14" s="29"/>
      <c r="K14" s="29"/>
      <c r="L14" s="29" t="s">
        <v>204</v>
      </c>
      <c r="M14" s="29" t="s">
        <v>204</v>
      </c>
      <c r="N14" s="29"/>
      <c r="O14" s="29" t="s">
        <v>101</v>
      </c>
      <c r="P14" s="29"/>
      <c r="Q14" s="29"/>
      <c r="R14" s="29"/>
      <c r="S14" s="29"/>
      <c r="T14" s="29"/>
      <c r="U14" s="29" t="s">
        <v>523</v>
      </c>
      <c r="V14" s="29" t="s">
        <v>1042</v>
      </c>
      <c r="W14" s="29"/>
      <c r="X14" s="29"/>
      <c r="Y14" s="29"/>
      <c r="Z14" s="29" t="s">
        <v>687</v>
      </c>
      <c r="AA14" s="29"/>
      <c r="AB14" s="29"/>
      <c r="AC14" s="29" t="s">
        <v>776</v>
      </c>
      <c r="AD14" s="29"/>
      <c r="AE14" s="29"/>
      <c r="AF14" s="29"/>
      <c r="AG14" s="29"/>
      <c r="AH14" s="29"/>
      <c r="AI14" s="29" t="s">
        <v>210</v>
      </c>
    </row>
    <row r="15" customFormat="false" ht="15" hidden="false" customHeight="false" outlineLevel="0" collapsed="false">
      <c r="A15" s="4" t="s">
        <v>1043</v>
      </c>
      <c r="B15" s="4" t="s">
        <v>1044</v>
      </c>
      <c r="C15" s="4" t="s">
        <v>177</v>
      </c>
      <c r="D15" s="27"/>
      <c r="E15" s="27"/>
      <c r="F15" s="27"/>
      <c r="G15" s="27"/>
      <c r="J15" s="29"/>
      <c r="K15" s="29"/>
      <c r="L15" s="29" t="s">
        <v>272</v>
      </c>
      <c r="M15" s="29" t="s">
        <v>281</v>
      </c>
      <c r="N15" s="29"/>
      <c r="O15" s="29" t="s">
        <v>102</v>
      </c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708</v>
      </c>
      <c r="AA15" s="29"/>
      <c r="AB15" s="29"/>
      <c r="AC15" s="29" t="s">
        <v>760</v>
      </c>
      <c r="AD15" s="29"/>
      <c r="AE15" s="29"/>
      <c r="AF15" s="29"/>
      <c r="AG15" s="29"/>
      <c r="AH15" s="29"/>
      <c r="AI15" s="29" t="s">
        <v>495</v>
      </c>
    </row>
    <row r="16" customFormat="false" ht="15" hidden="false" customHeight="false" outlineLevel="0" collapsed="false">
      <c r="A16" s="4" t="s">
        <v>1045</v>
      </c>
      <c r="B16" s="4" t="s">
        <v>1046</v>
      </c>
      <c r="C16" s="4" t="s">
        <v>497</v>
      </c>
      <c r="D16" s="27"/>
      <c r="E16" s="27"/>
      <c r="F16" s="27"/>
      <c r="G16" s="27"/>
      <c r="J16" s="29"/>
      <c r="K16" s="29"/>
      <c r="L16" s="29" t="s">
        <v>303</v>
      </c>
      <c r="M16" s="29" t="s">
        <v>229</v>
      </c>
      <c r="N16" s="29"/>
      <c r="O16" s="29" t="s">
        <v>1019</v>
      </c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 t="s">
        <v>204</v>
      </c>
      <c r="AD16" s="29"/>
      <c r="AE16" s="29"/>
      <c r="AF16" s="29"/>
      <c r="AG16" s="29"/>
      <c r="AH16" s="29"/>
      <c r="AI16" s="29" t="s">
        <v>286</v>
      </c>
    </row>
    <row r="17" customFormat="false" ht="15" hidden="false" customHeight="false" outlineLevel="0" collapsed="false">
      <c r="A17" s="4" t="s">
        <v>843</v>
      </c>
      <c r="B17" s="4" t="s">
        <v>1047</v>
      </c>
      <c r="C17" s="4" t="s">
        <v>172</v>
      </c>
      <c r="D17" s="27"/>
      <c r="E17" s="27"/>
      <c r="F17" s="27"/>
      <c r="G17" s="27"/>
      <c r="J17" s="29"/>
      <c r="K17" s="29"/>
      <c r="L17" s="29" t="s">
        <v>228</v>
      </c>
      <c r="M17" s="29" t="s">
        <v>182</v>
      </c>
      <c r="N17" s="29"/>
      <c r="O17" s="29" t="s">
        <v>103</v>
      </c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 t="s">
        <v>1048</v>
      </c>
      <c r="AD17" s="29"/>
      <c r="AE17" s="29"/>
      <c r="AF17" s="29"/>
      <c r="AG17" s="29"/>
      <c r="AH17" s="29"/>
      <c r="AI17" s="29" t="s">
        <v>257</v>
      </c>
    </row>
    <row r="18" customFormat="false" ht="15" hidden="false" customHeight="false" outlineLevel="0" collapsed="false">
      <c r="A18" s="4" t="s">
        <v>173</v>
      </c>
      <c r="B18" s="4" t="s">
        <v>1049</v>
      </c>
      <c r="C18" s="4" t="s">
        <v>173</v>
      </c>
      <c r="D18" s="27"/>
      <c r="E18" s="27"/>
      <c r="F18" s="27"/>
      <c r="G18" s="27"/>
      <c r="J18" s="29"/>
      <c r="K18" s="29"/>
      <c r="L18" s="29" t="s">
        <v>288</v>
      </c>
      <c r="M18" s="29" t="s">
        <v>1050</v>
      </c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 t="s">
        <v>226</v>
      </c>
    </row>
    <row r="19" customFormat="false" ht="15" hidden="false" customHeight="false" outlineLevel="0" collapsed="false">
      <c r="A19" s="4" t="s">
        <v>1051</v>
      </c>
      <c r="B19" s="4" t="s">
        <v>1052</v>
      </c>
      <c r="C19" s="4" t="s">
        <v>226</v>
      </c>
      <c r="D19" s="27"/>
      <c r="E19" s="27"/>
      <c r="F19" s="27"/>
      <c r="G19" s="27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 t="s">
        <v>259</v>
      </c>
    </row>
    <row r="20" customFormat="false" ht="15" hidden="false" customHeight="false" outlineLevel="0" collapsed="false">
      <c r="A20" s="4" t="s">
        <v>68</v>
      </c>
      <c r="B20" s="4" t="s">
        <v>1053</v>
      </c>
      <c r="C20" s="30" t="n">
        <v>46175</v>
      </c>
      <c r="D20" s="27"/>
      <c r="E20" s="27"/>
      <c r="F20" s="27"/>
      <c r="G20" s="27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 t="s">
        <v>236</v>
      </c>
    </row>
    <row r="21" customFormat="false" ht="15" hidden="false" customHeight="false" outlineLevel="0" collapsed="false">
      <c r="A21" s="4" t="s">
        <v>1054</v>
      </c>
      <c r="B21" s="4" t="s">
        <v>1055</v>
      </c>
      <c r="C21" s="30" t="s">
        <v>1056</v>
      </c>
      <c r="D21" s="27"/>
      <c r="E21" s="27"/>
      <c r="F21" s="27"/>
      <c r="G21" s="27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 t="s">
        <v>1057</v>
      </c>
    </row>
    <row r="22" customFormat="false" ht="15" hidden="false" customHeight="false" outlineLevel="0" collapsed="false">
      <c r="A22" s="4" t="s">
        <v>1058</v>
      </c>
      <c r="B22" s="4" t="s">
        <v>1059</v>
      </c>
      <c r="C22" s="30" t="s">
        <v>1060</v>
      </c>
      <c r="D22" s="27"/>
      <c r="E22" s="27"/>
      <c r="F22" s="27"/>
      <c r="G22" s="27"/>
    </row>
    <row r="23" customFormat="false" ht="15" hidden="false" customHeight="false" outlineLevel="0" collapsed="false">
      <c r="A23" s="4" t="s">
        <v>1061</v>
      </c>
      <c r="B23" s="4" t="s">
        <v>1062</v>
      </c>
      <c r="C23" s="4" t="n">
        <v>70</v>
      </c>
      <c r="D23" s="27"/>
      <c r="E23" s="27"/>
      <c r="F23" s="27"/>
      <c r="G23" s="27"/>
    </row>
    <row r="24" customFormat="false" ht="15" hidden="false" customHeight="false" outlineLevel="0" collapsed="false">
      <c r="A24" s="4" t="s">
        <v>1063</v>
      </c>
      <c r="B24" s="4" t="s">
        <v>1064</v>
      </c>
      <c r="C24" s="4" t="n">
        <v>85</v>
      </c>
      <c r="D24" s="27"/>
      <c r="E24" s="27"/>
      <c r="F24" s="27"/>
      <c r="G24" s="27"/>
    </row>
    <row r="25" customFormat="false" ht="15" hidden="false" customHeight="false" outlineLevel="0" collapsed="false">
      <c r="A25" s="4" t="s">
        <v>1065</v>
      </c>
      <c r="B25" s="4" t="s">
        <v>1066</v>
      </c>
      <c r="C25" s="4" t="n">
        <v>90</v>
      </c>
      <c r="D25" s="27"/>
      <c r="E25" s="27"/>
      <c r="F25" s="27"/>
      <c r="G25" s="27"/>
    </row>
    <row r="36" customFormat="false" ht="15" hidden="false" customHeight="false" outlineLevel="0" collapsed="false">
      <c r="AI36" s="0" t="s">
        <v>294</v>
      </c>
    </row>
    <row r="37" customFormat="false" ht="15" hidden="false" customHeight="false" outlineLevel="0" collapsed="false">
      <c r="AI37" s="0" t="s">
        <v>298</v>
      </c>
    </row>
    <row r="38" customFormat="false" ht="15" hidden="false" customHeight="false" outlineLevel="0" collapsed="false">
      <c r="AI38" s="0" t="s">
        <v>308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4"/>
    <col collapsed="false" customWidth="true" hidden="false" outlineLevel="0" max="3" min="2" style="0" width="64"/>
  </cols>
  <sheetData>
    <row r="1" customFormat="false" ht="30" hidden="false" customHeight="true" outlineLevel="0" collapsed="false">
      <c r="A1" s="1" t="s">
        <v>1067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4" hidden="false" customHeight="true" outlineLevel="0" collapsed="false">
      <c r="A2" s="2" t="s">
        <v>1068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5" customFormat="false" ht="27.75" hidden="false" customHeight="true" outlineLevel="0" collapsed="false">
      <c r="A5" s="3" t="s">
        <v>865</v>
      </c>
      <c r="B5" s="3" t="s">
        <v>1069</v>
      </c>
      <c r="C5" s="3" t="s">
        <v>1070</v>
      </c>
    </row>
    <row r="6" customFormat="false" ht="25.35" hidden="false" customHeight="false" outlineLevel="0" collapsed="false">
      <c r="A6" s="4" t="s">
        <v>1071</v>
      </c>
      <c r="B6" s="4" t="s">
        <v>1072</v>
      </c>
      <c r="C6" s="4" t="s">
        <v>1073</v>
      </c>
    </row>
    <row r="7" customFormat="false" ht="25.35" hidden="false" customHeight="false" outlineLevel="0" collapsed="false">
      <c r="A7" s="4" t="s">
        <v>1074</v>
      </c>
      <c r="B7" s="4" t="s">
        <v>1075</v>
      </c>
      <c r="C7" s="4" t="s">
        <v>1076</v>
      </c>
    </row>
    <row r="8" customFormat="false" ht="25.35" hidden="false" customHeight="false" outlineLevel="0" collapsed="false">
      <c r="A8" s="4" t="s">
        <v>1077</v>
      </c>
      <c r="B8" s="4" t="s">
        <v>1078</v>
      </c>
      <c r="C8" s="4" t="s">
        <v>1079</v>
      </c>
    </row>
    <row r="9" customFormat="false" ht="25.35" hidden="false" customHeight="false" outlineLevel="0" collapsed="false">
      <c r="A9" s="4" t="s">
        <v>1080</v>
      </c>
      <c r="B9" s="4" t="s">
        <v>1081</v>
      </c>
      <c r="C9" s="4" t="s">
        <v>1082</v>
      </c>
    </row>
    <row r="10" customFormat="false" ht="25.35" hidden="false" customHeight="false" outlineLevel="0" collapsed="false">
      <c r="A10" s="4" t="s">
        <v>1083</v>
      </c>
      <c r="B10" s="4" t="s">
        <v>1084</v>
      </c>
      <c r="C10" s="4" t="s">
        <v>1085</v>
      </c>
    </row>
    <row r="11" customFormat="false" ht="25.35" hidden="false" customHeight="false" outlineLevel="0" collapsed="false">
      <c r="A11" s="4" t="s">
        <v>323</v>
      </c>
      <c r="B11" s="4" t="s">
        <v>1086</v>
      </c>
      <c r="C11" s="4" t="s">
        <v>1087</v>
      </c>
    </row>
    <row r="12" customFormat="false" ht="25.35" hidden="false" customHeight="false" outlineLevel="0" collapsed="false">
      <c r="A12" s="4" t="s">
        <v>1088</v>
      </c>
      <c r="B12" s="4" t="s">
        <v>1089</v>
      </c>
      <c r="C12" s="4" t="s">
        <v>1090</v>
      </c>
    </row>
    <row r="13" customFormat="false" ht="25.35" hidden="false" customHeight="false" outlineLevel="0" collapsed="false">
      <c r="A13" s="4" t="s">
        <v>1091</v>
      </c>
      <c r="B13" s="4" t="s">
        <v>1092</v>
      </c>
      <c r="C13" s="4" t="s">
        <v>1093</v>
      </c>
    </row>
    <row r="14" customFormat="false" ht="25.35" hidden="false" customHeight="false" outlineLevel="0" collapsed="false">
      <c r="A14" s="4" t="s">
        <v>1094</v>
      </c>
      <c r="B14" s="4" t="s">
        <v>1095</v>
      </c>
      <c r="C14" s="4" t="s">
        <v>1096</v>
      </c>
    </row>
    <row r="15" customFormat="false" ht="25.35" hidden="false" customHeight="false" outlineLevel="0" collapsed="false">
      <c r="A15" s="4" t="s">
        <v>1097</v>
      </c>
      <c r="B15" s="4" t="s">
        <v>1098</v>
      </c>
      <c r="C15" s="4" t="s">
        <v>1099</v>
      </c>
    </row>
    <row r="17" customFormat="false" ht="43.5" hidden="false" customHeight="true" outlineLevel="0" collapsed="false">
      <c r="A17" s="7" t="s">
        <v>1100</v>
      </c>
      <c r="B17" s="7"/>
      <c r="C17" s="7"/>
      <c r="D17" s="7"/>
      <c r="E17" s="7"/>
      <c r="F17" s="7"/>
      <c r="G17" s="7"/>
      <c r="H17" s="7"/>
      <c r="I17" s="7"/>
      <c r="J17" s="7"/>
      <c r="K17" s="7"/>
    </row>
  </sheetData>
  <mergeCells count="3">
    <mergeCell ref="A1:K1"/>
    <mergeCell ref="A2:K2"/>
    <mergeCell ref="A17:K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3"/>
    <col collapsed="false" customWidth="true" hidden="false" outlineLevel="0" max="4" min="4" style="0" width="16"/>
    <col collapsed="false" customWidth="true" hidden="false" outlineLevel="0" max="6" min="5" style="0" width="18"/>
    <col collapsed="false" customWidth="true" hidden="false" outlineLevel="0" max="7" min="7" style="0" width="32"/>
    <col collapsed="false" customWidth="true" hidden="false" outlineLevel="0" max="8" min="8" style="0" width="60"/>
    <col collapsed="false" customWidth="true" hidden="false" outlineLevel="0" max="9" min="9" style="0" width="52"/>
    <col collapsed="false" customWidth="true" hidden="false" outlineLevel="0" max="10" min="10" style="0" width="42"/>
    <col collapsed="false" customWidth="true" hidden="false" outlineLevel="0" max="11" min="11" style="0" width="12"/>
    <col collapsed="false" customWidth="true" hidden="false" outlineLevel="0" max="12" min="12" style="0" width="24"/>
    <col collapsed="false" customWidth="true" hidden="false" outlineLevel="0" max="13" min="13" style="0" width="22"/>
    <col collapsed="false" customWidth="true" hidden="false" outlineLevel="0" max="14" min="14" style="0" width="12"/>
    <col collapsed="false" customWidth="true" hidden="false" outlineLevel="0" max="16" min="15" style="0" width="22"/>
    <col collapsed="false" customWidth="true" hidden="false" outlineLevel="0" max="17" min="17" style="0" width="12"/>
    <col collapsed="false" customWidth="true" hidden="false" outlineLevel="0" max="19" min="18" style="0" width="10"/>
    <col collapsed="false" customWidth="true" hidden="false" outlineLevel="0" max="20" min="20" style="0" width="12"/>
    <col collapsed="false" customWidth="true" hidden="false" outlineLevel="0" max="21" min="21" style="0" width="16"/>
    <col collapsed="false" customWidth="true" hidden="false" outlineLevel="0" max="24" min="22" style="0" width="10"/>
    <col collapsed="false" customWidth="true" hidden="false" outlineLevel="0" max="25" min="25" style="0" width="12"/>
    <col collapsed="false" customWidth="true" hidden="false" outlineLevel="0" max="26" min="26" style="0" width="10"/>
    <col collapsed="false" customWidth="true" hidden="false" outlineLevel="0" max="29" min="27" style="0" width="12"/>
    <col collapsed="false" customWidth="true" hidden="false" outlineLevel="0" max="30" min="30" style="0" width="10"/>
    <col collapsed="false" customWidth="true" hidden="false" outlineLevel="0" max="31" min="31" style="0" width="12"/>
    <col collapsed="false" customWidth="true" hidden="false" outlineLevel="0" max="32" min="32" style="0" width="18"/>
    <col collapsed="false" customWidth="true" hidden="false" outlineLevel="0" max="35" min="33" style="0" width="14"/>
    <col collapsed="false" customWidth="true" hidden="false" outlineLevel="0" max="36" min="36" style="0" width="12"/>
    <col collapsed="false" customWidth="true" hidden="false" outlineLevel="0" max="37" min="37" style="0" width="16"/>
    <col collapsed="false" customWidth="true" hidden="false" outlineLevel="0" max="38" min="38" style="0" width="12"/>
    <col collapsed="false" customWidth="true" hidden="false" outlineLevel="0" max="40" min="39" style="0" width="10"/>
    <col collapsed="false" customWidth="true" hidden="false" outlineLevel="0" max="41" min="41" style="0" width="12"/>
    <col collapsed="false" customWidth="true" hidden="false" outlineLevel="0" max="42" min="42" style="0" width="14"/>
    <col collapsed="false" customWidth="true" hidden="false" outlineLevel="0" max="43" min="43" style="0" width="10"/>
    <col collapsed="false" customWidth="true" hidden="false" outlineLevel="0" max="44" min="44" style="0" width="14"/>
    <col collapsed="false" customWidth="true" hidden="false" outlineLevel="0" max="45" min="45" style="0" width="12"/>
    <col collapsed="false" customWidth="true" hidden="false" outlineLevel="0" max="47" min="46" style="0" width="18"/>
    <col collapsed="false" customWidth="true" hidden="false" outlineLevel="0" max="48" min="48" style="0" width="16"/>
    <col collapsed="false" customWidth="true" hidden="false" outlineLevel="0" max="49" min="49" style="0" width="40"/>
    <col collapsed="false" customWidth="true" hidden="false" outlineLevel="0" max="50" min="50" style="0" width="12"/>
    <col collapsed="false" customWidth="true" hidden="false" outlineLevel="0" max="51" min="51" style="0" width="10"/>
    <col collapsed="false" customWidth="true" hidden="false" outlineLevel="0" max="52" min="52" style="0" width="40"/>
    <col collapsed="false" customWidth="true" hidden="true" outlineLevel="0" max="58" min="53" style="0" width="4"/>
  </cols>
  <sheetData>
    <row r="1" customFormat="false" ht="30" hidden="false" customHeight="true" outlineLevel="0" collapsed="false">
      <c r="A1" s="17" t="s">
        <v>110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customFormat="false" ht="24" hidden="false" customHeight="true" outlineLevel="0" collapsed="false">
      <c r="A2" s="2" t="s">
        <v>111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5" customFormat="false" ht="27.75" hidden="false" customHeight="true" outlineLevel="0" collapsed="false">
      <c r="A5" s="3" t="s">
        <v>105</v>
      </c>
      <c r="B5" s="3" t="s">
        <v>112</v>
      </c>
      <c r="C5" s="3" t="s">
        <v>67</v>
      </c>
      <c r="D5" s="3" t="s">
        <v>113</v>
      </c>
      <c r="E5" s="3" t="s">
        <v>114</v>
      </c>
      <c r="F5" s="3" t="s">
        <v>115</v>
      </c>
      <c r="G5" s="3" t="s">
        <v>106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120</v>
      </c>
      <c r="M5" s="3" t="s">
        <v>121</v>
      </c>
      <c r="N5" s="3" t="s">
        <v>122</v>
      </c>
      <c r="O5" s="3" t="s">
        <v>123</v>
      </c>
      <c r="P5" s="3" t="s">
        <v>124</v>
      </c>
      <c r="Q5" s="3" t="s">
        <v>78</v>
      </c>
      <c r="R5" s="3" t="s">
        <v>125</v>
      </c>
      <c r="S5" s="3" t="s">
        <v>126</v>
      </c>
      <c r="T5" s="3" t="s">
        <v>127</v>
      </c>
      <c r="U5" s="3" t="s">
        <v>128</v>
      </c>
      <c r="V5" s="3" t="s">
        <v>129</v>
      </c>
      <c r="W5" s="3" t="s">
        <v>130</v>
      </c>
      <c r="X5" s="3" t="s">
        <v>131</v>
      </c>
      <c r="Y5" s="3" t="s">
        <v>132</v>
      </c>
      <c r="Z5" s="3" t="s">
        <v>133</v>
      </c>
      <c r="AA5" s="3" t="s">
        <v>134</v>
      </c>
      <c r="AB5" s="3" t="s">
        <v>135</v>
      </c>
      <c r="AC5" s="3" t="s">
        <v>107</v>
      </c>
      <c r="AD5" s="3" t="s">
        <v>136</v>
      </c>
      <c r="AE5" s="3" t="s">
        <v>137</v>
      </c>
      <c r="AF5" s="3" t="s">
        <v>138</v>
      </c>
      <c r="AG5" s="3" t="s">
        <v>76</v>
      </c>
      <c r="AH5" s="3" t="s">
        <v>139</v>
      </c>
      <c r="AI5" s="3" t="s">
        <v>140</v>
      </c>
      <c r="AJ5" s="3" t="s">
        <v>141</v>
      </c>
      <c r="AK5" s="3" t="s">
        <v>142</v>
      </c>
      <c r="AL5" s="3" t="s">
        <v>143</v>
      </c>
      <c r="AM5" s="3" t="s">
        <v>144</v>
      </c>
      <c r="AN5" s="3" t="s">
        <v>145</v>
      </c>
      <c r="AO5" s="3" t="s">
        <v>146</v>
      </c>
      <c r="AP5" s="3" t="s">
        <v>147</v>
      </c>
      <c r="AQ5" s="3" t="s">
        <v>148</v>
      </c>
      <c r="AR5" s="3" t="s">
        <v>149</v>
      </c>
      <c r="AS5" s="3" t="s">
        <v>150</v>
      </c>
      <c r="AT5" s="3" t="s">
        <v>151</v>
      </c>
      <c r="AU5" s="3" t="s">
        <v>108</v>
      </c>
      <c r="AV5" s="3" t="s">
        <v>152</v>
      </c>
      <c r="AW5" s="3" t="s">
        <v>109</v>
      </c>
      <c r="AX5" s="3" t="s">
        <v>153</v>
      </c>
      <c r="AY5" s="3" t="s">
        <v>154</v>
      </c>
      <c r="AZ5" s="3" t="s">
        <v>155</v>
      </c>
      <c r="BA5" s="18" t="s">
        <v>156</v>
      </c>
      <c r="BB5" s="18" t="s">
        <v>157</v>
      </c>
      <c r="BC5" s="18" t="s">
        <v>158</v>
      </c>
      <c r="BD5" s="18" t="s">
        <v>159</v>
      </c>
      <c r="BE5" s="18" t="s">
        <v>160</v>
      </c>
      <c r="BF5" s="18" t="s">
        <v>161</v>
      </c>
    </row>
    <row r="6" customFormat="false" ht="35.05" hidden="false" customHeight="false" outlineLevel="0" collapsed="false">
      <c r="A6" s="14" t="s">
        <v>162</v>
      </c>
      <c r="B6" s="14"/>
      <c r="C6" s="14" t="s">
        <v>89</v>
      </c>
      <c r="D6" s="14" t="s">
        <v>163</v>
      </c>
      <c r="E6" s="14" t="s">
        <v>164</v>
      </c>
      <c r="F6" s="14" t="s">
        <v>165</v>
      </c>
      <c r="G6" s="14" t="s">
        <v>166</v>
      </c>
      <c r="H6" s="14" t="s">
        <v>167</v>
      </c>
      <c r="I6" s="14"/>
      <c r="J6" s="14"/>
      <c r="K6" s="14" t="s">
        <v>168</v>
      </c>
      <c r="L6" s="14" t="s">
        <v>169</v>
      </c>
      <c r="M6" s="14" t="s">
        <v>170</v>
      </c>
      <c r="N6" s="14" t="s">
        <v>171</v>
      </c>
      <c r="O6" s="14" t="s">
        <v>172</v>
      </c>
      <c r="P6" s="14" t="s">
        <v>173</v>
      </c>
      <c r="Q6" s="14" t="s">
        <v>82</v>
      </c>
      <c r="R6" s="19" t="n">
        <v>10</v>
      </c>
      <c r="S6" s="19" t="n">
        <v>8</v>
      </c>
      <c r="T6" s="19" t="n">
        <v>7</v>
      </c>
      <c r="U6" s="19" t="n">
        <v>8</v>
      </c>
      <c r="V6" s="19" t="n">
        <v>6</v>
      </c>
      <c r="W6" s="19" t="n">
        <v>500</v>
      </c>
      <c r="X6" s="19" t="n">
        <v>2</v>
      </c>
      <c r="Y6" s="20" t="n">
        <v>0.8</v>
      </c>
      <c r="Z6" s="19" t="n">
        <v>60</v>
      </c>
      <c r="AA6" s="19" t="n">
        <f aca="false">IF($A6="","",IFERROR(ROUND(($R6+$S6+$T6+$U6)/MAX(1,$V6),2),""))</f>
        <v>5.5</v>
      </c>
      <c r="AB6" s="19" t="n">
        <f aca="false">IF($A6="","",IFERROR(ROUND(($W6*$X6*$Y6)/MAX(1,$Z6),1),""))</f>
        <v>13.3</v>
      </c>
      <c r="AC6" s="19" t="n">
        <f aca="false">IF($A6="","",IFERROR(ROUND(($R6*Config!$F$6+$S6*Config!$F$7+$T6*Config!$F$8+$U6*Config!$F$9+(10-$V6)*Config!$F$10+(10-$AD6)*Config!$F$11+(10-$AE6)*Config!$F$12)*10,0),""))</f>
        <v>77</v>
      </c>
      <c r="AD6" s="19" t="n">
        <v>6</v>
      </c>
      <c r="AE6" s="19" t="n">
        <v>4</v>
      </c>
      <c r="AF6" s="14" t="s">
        <v>174</v>
      </c>
      <c r="AG6" s="14" t="s">
        <v>92</v>
      </c>
      <c r="AH6" s="14" t="s">
        <v>92</v>
      </c>
      <c r="AI6" s="14" t="s">
        <v>175</v>
      </c>
      <c r="AJ6" s="21" t="n">
        <v>46162</v>
      </c>
      <c r="AK6" s="14" t="s">
        <v>176</v>
      </c>
      <c r="AL6" s="21" t="n">
        <v>46265</v>
      </c>
      <c r="AM6" s="19" t="n">
        <f aca="false">IF($A6="","",COUNTIF(Acceptance_Criteria!$B$6:$B$405,$A6))</f>
        <v>0</v>
      </c>
      <c r="AN6" s="19" t="n">
        <f aca="false">IF($A6="","",COUNTIF(Test_Coverage!$B$6:$B$305,$A6))</f>
        <v>0</v>
      </c>
      <c r="AO6" s="19" t="n">
        <f aca="false">IF($A6="","",COUNTIF(Traceability_Matrix!$B$6:$B$405,$A6))</f>
        <v>1</v>
      </c>
      <c r="AP6" s="19" t="n">
        <f aca="false">IF($A6="","",COUNTIFS(Change_Control!$B$6:$B$155,$A6,Change_Control!$J$6:$J$155,"Open")+COUNTIFS(Change_Control!$B$6:$B$155,$A6,Change_Control!$J$6:$J$155,"In Assessment"))</f>
        <v>0</v>
      </c>
      <c r="AQ6" s="19" t="n">
        <f aca="false">IF($A6="","",COUNTIF(RAID_Decisions!$C$6:$C$155,$A6))</f>
        <v>0</v>
      </c>
      <c r="AR6" s="14" t="str">
        <f aca="false">IF($A6="","",IF(AND($K6&lt;&gt;"",$N6&lt;&gt;"",$AO6&gt;0),"Traced",IF(OR($K6&lt;&gt;"",$N6&lt;&gt;"",$AO6&gt;0),"Partial","Gap")))</f>
        <v>Traced</v>
      </c>
      <c r="AS6" s="19" t="n">
        <f aca="false">IF($A6="","",ROUND(IF($G6&lt;&gt;"",10,0)+IF($H6&lt;&gt;"",15,0)+IF($O6&lt;&gt;"",10,0)+IF($K6&lt;&gt;"",10,0)+IF($N6&lt;&gt;"",10,0)+IF($Q6&lt;&gt;"",5,0)+IF($AM6&gt;0,15,0)+IF($AN6&gt;0,10,0)+IF($AO6&gt;0,10,0)+IF(OR($AH6="Approved",$AH6="Baselined",$AH6="Not Required"),5,0),0))</f>
        <v>75</v>
      </c>
      <c r="AT6" s="14" t="str">
        <f aca="false">IF($A6="","",IF(AND($AS6&gt;=Config!$C$23,$G6&lt;&gt;"",$H6&lt;&gt;"",$O6&lt;&gt;""),"Ready for Review","Needs Work"))</f>
        <v>Ready for Review</v>
      </c>
      <c r="AU6" s="14" t="str">
        <f aca="false">IF($A6="","",IF(AND($AS6&gt;=Config!$C$24,$AM6&gt;0,$AN6&gt;0,OR($AH6="Approved",$AH6="Baselined",$AH6="Not Required"),$AP6=0),"Ready for Delivery","Not Ready"))</f>
        <v>Not Ready</v>
      </c>
      <c r="AV6" s="14" t="str">
        <f aca="false">IF($A6="","",IF($AG6="Rejected","Rejected",IF($AU6="Ready for Delivery","Pass","Action Required")))</f>
        <v>Action Required</v>
      </c>
      <c r="AW6" s="14" t="str">
        <f aca="false">IF($A6="","",IF(RIGHT($BA6,2)="; ",LEFT($BA6,LEN($BA6)-2),$BA6))</f>
        <v>No AC; No test; AC required; Test required</v>
      </c>
      <c r="AX6" s="21" t="n">
        <v>46175</v>
      </c>
      <c r="AY6" s="14" t="s">
        <v>177</v>
      </c>
      <c r="AZ6" s="14" t="s">
        <v>178</v>
      </c>
      <c r="BA6" s="0" t="str">
        <f aca="false">IF($A6="","",IF($G6="","Missing title; ","")&amp;IF($H6="","Missing statement; ","")&amp;IF($O6="","Missing owner; ","")&amp;IF($K6="","No objective; ","")&amp;IF($N6="","No source; ","")&amp;IF($AM6=0,"No AC; ","")&amp;IF($AN6=0,"No test; ","")&amp;IF($AO6=0,"No trace link; ","")&amp;IF(AND(Config!$C$15="Yes",$AM6=0),"AC required; ","")&amp;IF(AND(Config!$C$14="Yes",$AN6=0),"Test required; ","")&amp;IF(AND(Config!$C$13="Yes",NOT(OR($AH6="Approved",$AH6="Baselined",$AH6="Not Required"))),"Approval pending; ","")&amp;IF($AP6&gt;0,"Open change; ",""))</f>
        <v>No AC; No test; AC required; Test required; </v>
      </c>
      <c r="BB6" s="0" t="n">
        <f aca="false">IF($A6="","",IF(OR($C6="Agile",$C6="Hybrid"),MAX($BB$5:BB5)+1,""))</f>
        <v>1</v>
      </c>
      <c r="BC6" s="0" t="n">
        <f aca="false">IF($A6="","",IF(OR($C6="Waterfall",$C6="Hybrid"),MAX($BC$5:BC5)+1,""))</f>
        <v>1</v>
      </c>
      <c r="BD6" s="0" t="n">
        <f aca="false">IF($A6="","",MAX($BD$5:BD5)+1)</f>
        <v>1</v>
      </c>
      <c r="BE6" s="0" t="n">
        <f aca="false">IF($A6="","",RANK($AC6,$AC$6:$AC$255)+COUNTIFS($AC$6:$AC6,$AC6,$A$6:$A6,"&lt;&gt;")-1)</f>
        <v>1</v>
      </c>
      <c r="BF6" s="0" t="n">
        <f aca="false">IF($A6="","",IF($AW6&lt;&gt;"",MAX($BF$5:BF5)+1,""))</f>
        <v>1</v>
      </c>
    </row>
    <row r="7" customFormat="false" ht="23.85" hidden="false" customHeight="false" outlineLevel="0" collapsed="false">
      <c r="A7" s="14" t="s">
        <v>179</v>
      </c>
      <c r="B7" s="14" t="s">
        <v>162</v>
      </c>
      <c r="C7" s="14" t="s">
        <v>81</v>
      </c>
      <c r="D7" s="14" t="s">
        <v>180</v>
      </c>
      <c r="E7" s="14" t="s">
        <v>181</v>
      </c>
      <c r="F7" s="14" t="s">
        <v>182</v>
      </c>
      <c r="G7" s="14" t="s">
        <v>183</v>
      </c>
      <c r="H7" s="14" t="s">
        <v>184</v>
      </c>
      <c r="I7" s="14"/>
      <c r="J7" s="14"/>
      <c r="K7" s="14" t="s">
        <v>168</v>
      </c>
      <c r="L7" s="14" t="s">
        <v>169</v>
      </c>
      <c r="M7" s="14" t="s">
        <v>170</v>
      </c>
      <c r="N7" s="14" t="s">
        <v>185</v>
      </c>
      <c r="O7" s="14" t="s">
        <v>186</v>
      </c>
      <c r="P7" s="14" t="s">
        <v>187</v>
      </c>
      <c r="Q7" s="14" t="s">
        <v>82</v>
      </c>
      <c r="R7" s="19" t="n">
        <v>9</v>
      </c>
      <c r="S7" s="19" t="n">
        <v>8</v>
      </c>
      <c r="T7" s="19" t="n">
        <v>6</v>
      </c>
      <c r="U7" s="19" t="n">
        <v>7</v>
      </c>
      <c r="V7" s="19" t="n">
        <v>4</v>
      </c>
      <c r="W7" s="19" t="n">
        <v>500</v>
      </c>
      <c r="X7" s="19" t="n">
        <v>2</v>
      </c>
      <c r="Y7" s="20" t="n">
        <v>0.75</v>
      </c>
      <c r="Z7" s="19" t="n">
        <v>30</v>
      </c>
      <c r="AA7" s="19" t="n">
        <f aca="false">IF($A7="","",IFERROR(ROUND(($R7+$S7+$T7+$U7)/MAX(1,$V7),2),""))</f>
        <v>7.5</v>
      </c>
      <c r="AB7" s="19" t="n">
        <f aca="false">IF($A7="","",IFERROR(ROUND(($W7*$X7*$Y7)/MAX(1,$Z7),1),""))</f>
        <v>25</v>
      </c>
      <c r="AC7" s="19" t="n">
        <f aca="false">IF($A7="","",IFERROR(ROUND(($R7*Config!$F$6+$S7*Config!$F$7+$T7*Config!$F$8+$U7*Config!$F$9+(10-$V7)*Config!$F$10+(10-$AD7)*Config!$F$11+(10-$AE7)*Config!$F$12)*10,0),""))</f>
        <v>74</v>
      </c>
      <c r="AD7" s="19" t="n">
        <v>4</v>
      </c>
      <c r="AE7" s="19" t="n">
        <v>4</v>
      </c>
      <c r="AF7" s="14" t="s">
        <v>188</v>
      </c>
      <c r="AG7" s="14" t="s">
        <v>88</v>
      </c>
      <c r="AH7" s="14" t="s">
        <v>88</v>
      </c>
      <c r="AI7" s="14"/>
      <c r="AJ7" s="21"/>
      <c r="AK7" s="14" t="s">
        <v>189</v>
      </c>
      <c r="AL7" s="21" t="n">
        <v>46218</v>
      </c>
      <c r="AM7" s="19" t="n">
        <f aca="false">IF($A7="","",COUNTIF(Acceptance_Criteria!$B$6:$B$405,$A7))</f>
        <v>0</v>
      </c>
      <c r="AN7" s="19" t="n">
        <f aca="false">IF($A7="","",COUNTIF(Test_Coverage!$B$6:$B$305,$A7))</f>
        <v>0</v>
      </c>
      <c r="AO7" s="19" t="n">
        <f aca="false">IF($A7="","",COUNTIF(Traceability_Matrix!$B$6:$B$405,$A7))</f>
        <v>1</v>
      </c>
      <c r="AP7" s="19" t="n">
        <f aca="false">IF($A7="","",COUNTIFS(Change_Control!$B$6:$B$155,$A7,Change_Control!$J$6:$J$155,"Open")+COUNTIFS(Change_Control!$B$6:$B$155,$A7,Change_Control!$J$6:$J$155,"In Assessment"))</f>
        <v>0</v>
      </c>
      <c r="AQ7" s="19" t="n">
        <f aca="false">IF($A7="","",COUNTIF(RAID_Decisions!$C$6:$C$155,$A7))</f>
        <v>0</v>
      </c>
      <c r="AR7" s="14" t="str">
        <f aca="false">IF($A7="","",IF(AND($K7&lt;&gt;"",$N7&lt;&gt;"",$AO7&gt;0),"Traced",IF(OR($K7&lt;&gt;"",$N7&lt;&gt;"",$AO7&gt;0),"Partial","Gap")))</f>
        <v>Traced</v>
      </c>
      <c r="AS7" s="19" t="n">
        <f aca="false">IF($A7="","",ROUND(IF($G7&lt;&gt;"",10,0)+IF($H7&lt;&gt;"",15,0)+IF($O7&lt;&gt;"",10,0)+IF($K7&lt;&gt;"",10,0)+IF($N7&lt;&gt;"",10,0)+IF($Q7&lt;&gt;"",5,0)+IF($AM7&gt;0,15,0)+IF($AN7&gt;0,10,0)+IF($AO7&gt;0,10,0)+IF(OR($AH7="Approved",$AH7="Baselined",$AH7="Not Required"),5,0),0))</f>
        <v>70</v>
      </c>
      <c r="AT7" s="14" t="str">
        <f aca="false">IF($A7="","",IF(AND($AS7&gt;=Config!$C$23,$G7&lt;&gt;"",$H7&lt;&gt;"",$O7&lt;&gt;""),"Ready for Review","Needs Work"))</f>
        <v>Ready for Review</v>
      </c>
      <c r="AU7" s="14" t="str">
        <f aca="false">IF($A7="","",IF(AND($AS7&gt;=Config!$C$24,$AM7&gt;0,$AN7&gt;0,OR($AH7="Approved",$AH7="Baselined",$AH7="Not Required"),$AP7=0),"Ready for Delivery","Not Ready"))</f>
        <v>Not Ready</v>
      </c>
      <c r="AV7" s="14" t="str">
        <f aca="false">IF($A7="","",IF($AG7="Rejected","Rejected",IF($AU7="Ready for Delivery","Pass","Action Required")))</f>
        <v>Action Required</v>
      </c>
      <c r="AW7" s="14" t="str">
        <f aca="false">IF($A7="","",IF(RIGHT($BA7,2)="; ",LEFT($BA7,LEN($BA7)-2),$BA7))</f>
        <v>No AC; No test; AC required; Test required; Approval pending</v>
      </c>
      <c r="AX7" s="21" t="n">
        <v>46175</v>
      </c>
      <c r="AY7" s="14" t="s">
        <v>177</v>
      </c>
      <c r="AZ7" s="14"/>
      <c r="BA7" s="0" t="str">
        <f aca="false">IF($A7="","",IF($G7="","Missing title; ","")&amp;IF($H7="","Missing statement; ","")&amp;IF($O7="","Missing owner; ","")&amp;IF($K7="","No objective; ","")&amp;IF($N7="","No source; ","")&amp;IF($AM7=0,"No AC; ","")&amp;IF($AN7=0,"No test; ","")&amp;IF($AO7=0,"No trace link; ","")&amp;IF(AND(Config!$C$15="Yes",$AM7=0),"AC required; ","")&amp;IF(AND(Config!$C$14="Yes",$AN7=0),"Test required; ","")&amp;IF(AND(Config!$C$13="Yes",NOT(OR($AH7="Approved",$AH7="Baselined",$AH7="Not Required"))),"Approval pending; ","")&amp;IF($AP7&gt;0,"Open change; ",""))</f>
        <v>No AC; No test; AC required; Test required; Approval pending; </v>
      </c>
      <c r="BB7" s="0" t="n">
        <f aca="false">IF($A7="","",IF(OR($C7="Agile",$C7="Hybrid"),MAX($BB$5:BB6)+1,""))</f>
        <v>2</v>
      </c>
      <c r="BC7" s="0" t="str">
        <f aca="false">IF($A7="","",IF(OR($C7="Waterfall",$C7="Hybrid"),MAX($BC$5:BC6)+1,""))</f>
        <v/>
      </c>
      <c r="BD7" s="0" t="n">
        <f aca="false">IF($A7="","",MAX($BD$5:BD6)+1)</f>
        <v>2</v>
      </c>
      <c r="BE7" s="0" t="n">
        <f aca="false">IF($A7="","",RANK($AC7,$AC$6:$AC$255)+COUNTIFS($AC$6:$AC7,$AC7,$A$6:$A7,"&lt;&gt;")-1)</f>
        <v>3</v>
      </c>
      <c r="BF7" s="0" t="n">
        <f aca="false">IF($A7="","",IF($AW7&lt;&gt;"",MAX($BF$5:BF6)+1,""))</f>
        <v>2</v>
      </c>
    </row>
    <row r="8" customFormat="false" ht="23.85" hidden="false" customHeight="false" outlineLevel="0" collapsed="false">
      <c r="A8" s="14" t="s">
        <v>190</v>
      </c>
      <c r="B8" s="14" t="s">
        <v>179</v>
      </c>
      <c r="C8" s="14" t="s">
        <v>81</v>
      </c>
      <c r="D8" s="14" t="s">
        <v>117</v>
      </c>
      <c r="E8" s="14" t="s">
        <v>181</v>
      </c>
      <c r="F8" s="14" t="s">
        <v>182</v>
      </c>
      <c r="G8" s="14" t="s">
        <v>191</v>
      </c>
      <c r="H8" s="14" t="s">
        <v>192</v>
      </c>
      <c r="I8" s="14" t="s">
        <v>193</v>
      </c>
      <c r="J8" s="14"/>
      <c r="K8" s="14" t="s">
        <v>168</v>
      </c>
      <c r="L8" s="14" t="s">
        <v>169</v>
      </c>
      <c r="M8" s="14" t="s">
        <v>170</v>
      </c>
      <c r="N8" s="14" t="s">
        <v>185</v>
      </c>
      <c r="O8" s="14" t="s">
        <v>173</v>
      </c>
      <c r="P8" s="14" t="s">
        <v>187</v>
      </c>
      <c r="Q8" s="14" t="s">
        <v>82</v>
      </c>
      <c r="R8" s="19" t="n">
        <v>8</v>
      </c>
      <c r="S8" s="19" t="n">
        <v>9</v>
      </c>
      <c r="T8" s="19" t="n">
        <v>6</v>
      </c>
      <c r="U8" s="19" t="n">
        <v>6</v>
      </c>
      <c r="V8" s="19" t="n">
        <v>3</v>
      </c>
      <c r="W8" s="19" t="n">
        <v>350</v>
      </c>
      <c r="X8" s="19" t="n">
        <v>2</v>
      </c>
      <c r="Y8" s="20" t="n">
        <v>0.7</v>
      </c>
      <c r="Z8" s="19" t="n">
        <v>18</v>
      </c>
      <c r="AA8" s="19" t="n">
        <f aca="false">IF($A8="","",IFERROR(ROUND(($R8+$S8+$T8+$U8)/MAX(1,$V8),2),""))</f>
        <v>9.67</v>
      </c>
      <c r="AB8" s="19" t="n">
        <f aca="false">IF($A8="","",IFERROR(ROUND(($W8*$X8*$Y8)/MAX(1,$Z8),1),""))</f>
        <v>27.2</v>
      </c>
      <c r="AC8" s="19" t="n">
        <f aca="false">IF($A8="","",IFERROR(ROUND(($R8*Config!$F$6+$S8*Config!$F$7+$T8*Config!$F$8+$U8*Config!$F$9+(10-$V8)*Config!$F$10+(10-$AD8)*Config!$F$11+(10-$AE8)*Config!$F$12)*10,0),""))</f>
        <v>74</v>
      </c>
      <c r="AD8" s="19" t="n">
        <v>3</v>
      </c>
      <c r="AE8" s="19" t="n">
        <v>3</v>
      </c>
      <c r="AF8" s="14" t="s">
        <v>188</v>
      </c>
      <c r="AG8" s="14" t="s">
        <v>84</v>
      </c>
      <c r="AH8" s="14" t="s">
        <v>194</v>
      </c>
      <c r="AI8" s="14"/>
      <c r="AJ8" s="21"/>
      <c r="AK8" s="14" t="s">
        <v>189</v>
      </c>
      <c r="AL8" s="21" t="n">
        <v>46213</v>
      </c>
      <c r="AM8" s="19" t="n">
        <f aca="false">IF($A8="","",COUNTIF(Acceptance_Criteria!$B$6:$B$405,$A8))</f>
        <v>1</v>
      </c>
      <c r="AN8" s="19" t="n">
        <f aca="false">IF($A8="","",COUNTIF(Test_Coverage!$B$6:$B$305,$A8))</f>
        <v>1</v>
      </c>
      <c r="AO8" s="19" t="n">
        <f aca="false">IF($A8="","",COUNTIF(Traceability_Matrix!$B$6:$B$405,$A8))</f>
        <v>1</v>
      </c>
      <c r="AP8" s="19" t="n">
        <f aca="false">IF($A8="","",COUNTIFS(Change_Control!$B$6:$B$155,$A8,Change_Control!$J$6:$J$155,"Open")+COUNTIFS(Change_Control!$B$6:$B$155,$A8,Change_Control!$J$6:$J$155,"In Assessment"))</f>
        <v>0</v>
      </c>
      <c r="AQ8" s="19" t="n">
        <f aca="false">IF($A8="","",COUNTIF(RAID_Decisions!$C$6:$C$155,$A8))</f>
        <v>0</v>
      </c>
      <c r="AR8" s="14" t="str">
        <f aca="false">IF($A8="","",IF(AND($K8&lt;&gt;"",$N8&lt;&gt;"",$AO8&gt;0),"Traced",IF(OR($K8&lt;&gt;"",$N8&lt;&gt;"",$AO8&gt;0),"Partial","Gap")))</f>
        <v>Traced</v>
      </c>
      <c r="AS8" s="19" t="n">
        <f aca="false">IF($A8="","",ROUND(IF($G8&lt;&gt;"",10,0)+IF($H8&lt;&gt;"",15,0)+IF($O8&lt;&gt;"",10,0)+IF($K8&lt;&gt;"",10,0)+IF($N8&lt;&gt;"",10,0)+IF($Q8&lt;&gt;"",5,0)+IF($AM8&gt;0,15,0)+IF($AN8&gt;0,10,0)+IF($AO8&gt;0,10,0)+IF(OR($AH8="Approved",$AH8="Baselined",$AH8="Not Required"),5,0),0))</f>
        <v>100</v>
      </c>
      <c r="AT8" s="14" t="str">
        <f aca="false">IF($A8="","",IF(AND($AS8&gt;=Config!$C$23,$G8&lt;&gt;"",$H8&lt;&gt;"",$O8&lt;&gt;""),"Ready for Review","Needs Work"))</f>
        <v>Ready for Review</v>
      </c>
      <c r="AU8" s="14" t="str">
        <f aca="false">IF($A8="","",IF(AND($AS8&gt;=Config!$C$24,$AM8&gt;0,$AN8&gt;0,OR($AH8="Approved",$AH8="Baselined",$AH8="Not Required"),$AP8=0),"Ready for Delivery","Not Ready"))</f>
        <v>Ready for Delivery</v>
      </c>
      <c r="AV8" s="14" t="str">
        <f aca="false">IF($A8="","",IF($AG8="Rejected","Rejected",IF($AU8="Ready for Delivery","Pass","Action Required")))</f>
        <v>Pass</v>
      </c>
      <c r="AW8" s="14" t="str">
        <f aca="false">IF($A8="","",IF(RIGHT($BA8,2)="; ",LEFT($BA8,LEN($BA8)-2),$BA8))</f>
        <v/>
      </c>
      <c r="AX8" s="21" t="n">
        <v>46175</v>
      </c>
      <c r="AY8" s="14" t="s">
        <v>177</v>
      </c>
      <c r="AZ8" s="14"/>
      <c r="BA8" s="0" t="str">
        <f aca="false">IF($A8="","",IF($G8="","Missing title; ","")&amp;IF($H8="","Missing statement; ","")&amp;IF($O8="","Missing owner; ","")&amp;IF($K8="","No objective; ","")&amp;IF($N8="","No source; ","")&amp;IF($AM8=0,"No AC; ","")&amp;IF($AN8=0,"No test; ","")&amp;IF($AO8=0,"No trace link; ","")&amp;IF(AND(Config!$C$15="Yes",$AM8=0),"AC required; ","")&amp;IF(AND(Config!$C$14="Yes",$AN8=0),"Test required; ","")&amp;IF(AND(Config!$C$13="Yes",NOT(OR($AH8="Approved",$AH8="Baselined",$AH8="Not Required"))),"Approval pending; ","")&amp;IF($AP8&gt;0,"Open change; ",""))</f>
        <v/>
      </c>
      <c r="BB8" s="0" t="n">
        <f aca="false">IF($A8="","",IF(OR($C8="Agile",$C8="Hybrid"),MAX($BB$5:BB7)+1,""))</f>
        <v>3</v>
      </c>
      <c r="BC8" s="0" t="str">
        <f aca="false">IF($A8="","",IF(OR($C8="Waterfall",$C8="Hybrid"),MAX($BC$5:BC7)+1,""))</f>
        <v/>
      </c>
      <c r="BD8" s="0" t="n">
        <f aca="false">IF($A8="","",MAX($BD$5:BD7)+1)</f>
        <v>3</v>
      </c>
      <c r="BE8" s="0" t="n">
        <f aca="false">IF($A8="","",RANK($AC8,$AC$6:$AC$255)+COUNTIFS($AC$6:$AC8,$AC8,$A$6:$A8,"&lt;&gt;")-1)</f>
        <v>4</v>
      </c>
      <c r="BF8" s="0" t="str">
        <f aca="false">IF($A8="","",IF($AW8&lt;&gt;"",MAX($BF$5:BF7)+1,""))</f>
        <v/>
      </c>
    </row>
    <row r="9" customFormat="false" ht="23.85" hidden="false" customHeight="false" outlineLevel="0" collapsed="false">
      <c r="A9" s="14" t="s">
        <v>195</v>
      </c>
      <c r="B9" s="14" t="s">
        <v>179</v>
      </c>
      <c r="C9" s="14" t="s">
        <v>81</v>
      </c>
      <c r="D9" s="14" t="s">
        <v>117</v>
      </c>
      <c r="E9" s="14" t="s">
        <v>181</v>
      </c>
      <c r="F9" s="14" t="s">
        <v>182</v>
      </c>
      <c r="G9" s="14" t="s">
        <v>196</v>
      </c>
      <c r="H9" s="14" t="s">
        <v>197</v>
      </c>
      <c r="I9" s="14" t="s">
        <v>198</v>
      </c>
      <c r="J9" s="14" t="s">
        <v>199</v>
      </c>
      <c r="K9" s="14" t="s">
        <v>168</v>
      </c>
      <c r="L9" s="14" t="s">
        <v>169</v>
      </c>
      <c r="M9" s="14" t="s">
        <v>170</v>
      </c>
      <c r="N9" s="14" t="s">
        <v>200</v>
      </c>
      <c r="O9" s="14" t="s">
        <v>186</v>
      </c>
      <c r="P9" s="14" t="s">
        <v>187</v>
      </c>
      <c r="Q9" s="14" t="s">
        <v>82</v>
      </c>
      <c r="R9" s="19" t="n">
        <v>8</v>
      </c>
      <c r="S9" s="19" t="n">
        <v>7</v>
      </c>
      <c r="T9" s="19" t="n">
        <v>7</v>
      </c>
      <c r="U9" s="19" t="n">
        <v>6</v>
      </c>
      <c r="V9" s="19" t="n">
        <v>3</v>
      </c>
      <c r="W9" s="19" t="n">
        <v>400</v>
      </c>
      <c r="X9" s="19" t="n">
        <v>2</v>
      </c>
      <c r="Y9" s="20" t="n">
        <v>0.8</v>
      </c>
      <c r="Z9" s="19" t="n">
        <v>16</v>
      </c>
      <c r="AA9" s="19" t="n">
        <f aca="false">IF($A9="","",IFERROR(ROUND(($R9+$S9+$T9+$U9)/MAX(1,$V9),2),""))</f>
        <v>9.33</v>
      </c>
      <c r="AB9" s="19" t="n">
        <f aca="false">IF($A9="","",IFERROR(ROUND(($W9*$X9*$Y9)/MAX(1,$Z9),1),""))</f>
        <v>40</v>
      </c>
      <c r="AC9" s="19" t="n">
        <f aca="false">IF($A9="","",IFERROR(ROUND(($R9*Config!$F$6+$S9*Config!$F$7+$T9*Config!$F$8+$U9*Config!$F$9+(10-$V9)*Config!$F$10+(10-$AD9)*Config!$F$11+(10-$AE9)*Config!$F$12)*10,0),""))</f>
        <v>72</v>
      </c>
      <c r="AD9" s="19" t="n">
        <v>3</v>
      </c>
      <c r="AE9" s="19" t="n">
        <v>3</v>
      </c>
      <c r="AF9" s="14" t="s">
        <v>188</v>
      </c>
      <c r="AG9" s="14" t="s">
        <v>92</v>
      </c>
      <c r="AH9" s="14" t="s">
        <v>92</v>
      </c>
      <c r="AI9" s="14" t="s">
        <v>175</v>
      </c>
      <c r="AJ9" s="21" t="n">
        <v>46162</v>
      </c>
      <c r="AK9" s="14" t="s">
        <v>189</v>
      </c>
      <c r="AL9" s="21" t="n">
        <v>46223</v>
      </c>
      <c r="AM9" s="19" t="n">
        <f aca="false">IF($A9="","",COUNTIF(Acceptance_Criteria!$B$6:$B$405,$A9))</f>
        <v>1</v>
      </c>
      <c r="AN9" s="19" t="n">
        <f aca="false">IF($A9="","",COUNTIF(Test_Coverage!$B$6:$B$305,$A9))</f>
        <v>1</v>
      </c>
      <c r="AO9" s="19" t="n">
        <f aca="false">IF($A9="","",COUNTIF(Traceability_Matrix!$B$6:$B$405,$A9))</f>
        <v>1</v>
      </c>
      <c r="AP9" s="19" t="n">
        <f aca="false">IF($A9="","",COUNTIFS(Change_Control!$B$6:$B$155,$A9,Change_Control!$J$6:$J$155,"Open")+COUNTIFS(Change_Control!$B$6:$B$155,$A9,Change_Control!$J$6:$J$155,"In Assessment"))</f>
        <v>0</v>
      </c>
      <c r="AQ9" s="19" t="n">
        <f aca="false">IF($A9="","",COUNTIF(RAID_Decisions!$C$6:$C$155,$A9))</f>
        <v>0</v>
      </c>
      <c r="AR9" s="14" t="str">
        <f aca="false">IF($A9="","",IF(AND($K9&lt;&gt;"",$N9&lt;&gt;"",$AO9&gt;0),"Traced",IF(OR($K9&lt;&gt;"",$N9&lt;&gt;"",$AO9&gt;0),"Partial","Gap")))</f>
        <v>Traced</v>
      </c>
      <c r="AS9" s="19" t="n">
        <f aca="false">IF($A9="","",ROUND(IF($G9&lt;&gt;"",10,0)+IF($H9&lt;&gt;"",15,0)+IF($O9&lt;&gt;"",10,0)+IF($K9&lt;&gt;"",10,0)+IF($N9&lt;&gt;"",10,0)+IF($Q9&lt;&gt;"",5,0)+IF($AM9&gt;0,15,0)+IF($AN9&gt;0,10,0)+IF($AO9&gt;0,10,0)+IF(OR($AH9="Approved",$AH9="Baselined",$AH9="Not Required"),5,0),0))</f>
        <v>100</v>
      </c>
      <c r="AT9" s="14" t="str">
        <f aca="false">IF($A9="","",IF(AND($AS9&gt;=Config!$C$23,$G9&lt;&gt;"",$H9&lt;&gt;"",$O9&lt;&gt;""),"Ready for Review","Needs Work"))</f>
        <v>Ready for Review</v>
      </c>
      <c r="AU9" s="14" t="str">
        <f aca="false">IF($A9="","",IF(AND($AS9&gt;=Config!$C$24,$AM9&gt;0,$AN9&gt;0,OR($AH9="Approved",$AH9="Baselined",$AH9="Not Required"),$AP9=0),"Ready for Delivery","Not Ready"))</f>
        <v>Ready for Delivery</v>
      </c>
      <c r="AV9" s="14" t="str">
        <f aca="false">IF($A9="","",IF($AG9="Rejected","Rejected",IF($AU9="Ready for Delivery","Pass","Action Required")))</f>
        <v>Pass</v>
      </c>
      <c r="AW9" s="14" t="str">
        <f aca="false">IF($A9="","",IF(RIGHT($BA9,2)="; ",LEFT($BA9,LEN($BA9)-2),$BA9))</f>
        <v/>
      </c>
      <c r="AX9" s="21" t="n">
        <v>46175</v>
      </c>
      <c r="AY9" s="14" t="s">
        <v>177</v>
      </c>
      <c r="AZ9" s="14"/>
      <c r="BA9" s="0" t="str">
        <f aca="false">IF($A9="","",IF($G9="","Missing title; ","")&amp;IF($H9="","Missing statement; ","")&amp;IF($O9="","Missing owner; ","")&amp;IF($K9="","No objective; ","")&amp;IF($N9="","No source; ","")&amp;IF($AM9=0,"No AC; ","")&amp;IF($AN9=0,"No test; ","")&amp;IF($AO9=0,"No trace link; ","")&amp;IF(AND(Config!$C$15="Yes",$AM9=0),"AC required; ","")&amp;IF(AND(Config!$C$14="Yes",$AN9=0),"Test required; ","")&amp;IF(AND(Config!$C$13="Yes",NOT(OR($AH9="Approved",$AH9="Baselined",$AH9="Not Required"))),"Approval pending; ","")&amp;IF($AP9&gt;0,"Open change; ",""))</f>
        <v/>
      </c>
      <c r="BB9" s="0" t="n">
        <f aca="false">IF($A9="","",IF(OR($C9="Agile",$C9="Hybrid"),MAX($BB$5:BB8)+1,""))</f>
        <v>4</v>
      </c>
      <c r="BC9" s="0" t="str">
        <f aca="false">IF($A9="","",IF(OR($C9="Waterfall",$C9="Hybrid"),MAX($BC$5:BC8)+1,""))</f>
        <v/>
      </c>
      <c r="BD9" s="0" t="n">
        <f aca="false">IF($A9="","",MAX($BD$5:BD8)+1)</f>
        <v>4</v>
      </c>
      <c r="BE9" s="0" t="n">
        <f aca="false">IF($A9="","",RANK($AC9,$AC$6:$AC$255)+COUNTIFS($AC$6:$AC9,$AC9,$A$6:$A9,"&lt;&gt;")-1)</f>
        <v>6</v>
      </c>
      <c r="BF9" s="0" t="str">
        <f aca="false">IF($A9="","",IF($AW9&lt;&gt;"",MAX($BF$5:BF8)+1,""))</f>
        <v/>
      </c>
    </row>
    <row r="10" customFormat="false" ht="23.85" hidden="false" customHeight="false" outlineLevel="0" collapsed="false">
      <c r="A10" s="14" t="s">
        <v>201</v>
      </c>
      <c r="B10" s="14" t="s">
        <v>162</v>
      </c>
      <c r="C10" s="14" t="s">
        <v>85</v>
      </c>
      <c r="D10" s="14" t="s">
        <v>202</v>
      </c>
      <c r="E10" s="14" t="s">
        <v>203</v>
      </c>
      <c r="F10" s="14" t="s">
        <v>204</v>
      </c>
      <c r="G10" s="14" t="s">
        <v>205</v>
      </c>
      <c r="H10" s="14" t="s">
        <v>206</v>
      </c>
      <c r="I10" s="14"/>
      <c r="J10" s="14" t="s">
        <v>207</v>
      </c>
      <c r="K10" s="14" t="s">
        <v>208</v>
      </c>
      <c r="L10" s="14" t="s">
        <v>209</v>
      </c>
      <c r="M10" s="14" t="s">
        <v>210</v>
      </c>
      <c r="N10" s="14" t="s">
        <v>211</v>
      </c>
      <c r="O10" s="14" t="s">
        <v>212</v>
      </c>
      <c r="P10" s="14" t="s">
        <v>210</v>
      </c>
      <c r="Q10" s="14" t="s">
        <v>82</v>
      </c>
      <c r="R10" s="19" t="n">
        <v>9</v>
      </c>
      <c r="S10" s="19" t="n">
        <v>6</v>
      </c>
      <c r="T10" s="19" t="n">
        <v>10</v>
      </c>
      <c r="U10" s="19" t="n">
        <v>4</v>
      </c>
      <c r="V10" s="19" t="n">
        <v>4</v>
      </c>
      <c r="W10" s="19" t="n">
        <v>100</v>
      </c>
      <c r="X10" s="19" t="n">
        <v>3</v>
      </c>
      <c r="Y10" s="20" t="n">
        <v>0.8</v>
      </c>
      <c r="Z10" s="19" t="n">
        <v>30</v>
      </c>
      <c r="AA10" s="19" t="n">
        <f aca="false">IF($A10="","",IFERROR(ROUND(($R10+$S10+$T10+$U10)/MAX(1,$V10),2),""))</f>
        <v>7.25</v>
      </c>
      <c r="AB10" s="19" t="n">
        <f aca="false">IF($A10="","",IFERROR(ROUND(($W10*$X10*$Y10)/MAX(1,$Z10),1),""))</f>
        <v>8</v>
      </c>
      <c r="AC10" s="19" t="n">
        <f aca="false">IF($A10="","",IFERROR(ROUND(($R10*Config!$F$6+$S10*Config!$F$7+$T10*Config!$F$8+$U10*Config!$F$9+(10-$V10)*Config!$F$10+(10-$AD10)*Config!$F$11+(10-$AE10)*Config!$F$12)*10,0),""))</f>
        <v>74</v>
      </c>
      <c r="AD10" s="19" t="n">
        <v>5</v>
      </c>
      <c r="AE10" s="19" t="n">
        <v>5</v>
      </c>
      <c r="AF10" s="14" t="s">
        <v>213</v>
      </c>
      <c r="AG10" s="14" t="s">
        <v>95</v>
      </c>
      <c r="AH10" s="14" t="s">
        <v>95</v>
      </c>
      <c r="AI10" s="14" t="s">
        <v>175</v>
      </c>
      <c r="AJ10" s="21" t="n">
        <v>46162</v>
      </c>
      <c r="AK10" s="14" t="s">
        <v>176</v>
      </c>
      <c r="AL10" s="21" t="n">
        <v>46249</v>
      </c>
      <c r="AM10" s="19" t="n">
        <f aca="false">IF($A10="","",COUNTIF(Acceptance_Criteria!$B$6:$B$405,$A10))</f>
        <v>1</v>
      </c>
      <c r="AN10" s="19" t="n">
        <f aca="false">IF($A10="","",COUNTIF(Test_Coverage!$B$6:$B$305,$A10))</f>
        <v>1</v>
      </c>
      <c r="AO10" s="19" t="n">
        <f aca="false">IF($A10="","",COUNTIF(Traceability_Matrix!$B$6:$B$405,$A10))</f>
        <v>1</v>
      </c>
      <c r="AP10" s="19" t="n">
        <f aca="false">IF($A10="","",COUNTIFS(Change_Control!$B$6:$B$155,$A10,Change_Control!$J$6:$J$155,"Open")+COUNTIFS(Change_Control!$B$6:$B$155,$A10,Change_Control!$J$6:$J$155,"In Assessment"))</f>
        <v>0</v>
      </c>
      <c r="AQ10" s="19" t="n">
        <f aca="false">IF($A10="","",COUNTIF(RAID_Decisions!$C$6:$C$155,$A10))</f>
        <v>0</v>
      </c>
      <c r="AR10" s="14" t="str">
        <f aca="false">IF($A10="","",IF(AND($K10&lt;&gt;"",$N10&lt;&gt;"",$AO10&gt;0),"Traced",IF(OR($K10&lt;&gt;"",$N10&lt;&gt;"",$AO10&gt;0),"Partial","Gap")))</f>
        <v>Traced</v>
      </c>
      <c r="AS10" s="19" t="n">
        <f aca="false">IF($A10="","",ROUND(IF($G10&lt;&gt;"",10,0)+IF($H10&lt;&gt;"",15,0)+IF($O10&lt;&gt;"",10,0)+IF($K10&lt;&gt;"",10,0)+IF($N10&lt;&gt;"",10,0)+IF($Q10&lt;&gt;"",5,0)+IF($AM10&gt;0,15,0)+IF($AN10&gt;0,10,0)+IF($AO10&gt;0,10,0)+IF(OR($AH10="Approved",$AH10="Baselined",$AH10="Not Required"),5,0),0))</f>
        <v>100</v>
      </c>
      <c r="AT10" s="14" t="str">
        <f aca="false">IF($A10="","",IF(AND($AS10&gt;=Config!$C$23,$G10&lt;&gt;"",$H10&lt;&gt;"",$O10&lt;&gt;""),"Ready for Review","Needs Work"))</f>
        <v>Ready for Review</v>
      </c>
      <c r="AU10" s="14" t="str">
        <f aca="false">IF($A10="","",IF(AND($AS10&gt;=Config!$C$24,$AM10&gt;0,$AN10&gt;0,OR($AH10="Approved",$AH10="Baselined",$AH10="Not Required"),$AP10=0),"Ready for Delivery","Not Ready"))</f>
        <v>Ready for Delivery</v>
      </c>
      <c r="AV10" s="14" t="str">
        <f aca="false">IF($A10="","",IF($AG10="Rejected","Rejected",IF($AU10="Ready for Delivery","Pass","Action Required")))</f>
        <v>Pass</v>
      </c>
      <c r="AW10" s="14" t="str">
        <f aca="false">IF($A10="","",IF(RIGHT($BA10,2)="; ",LEFT($BA10,LEN($BA10)-2),$BA10))</f>
        <v/>
      </c>
      <c r="AX10" s="21" t="n">
        <v>46175</v>
      </c>
      <c r="AY10" s="14" t="s">
        <v>177</v>
      </c>
      <c r="AZ10" s="14" t="s">
        <v>214</v>
      </c>
      <c r="BA10" s="0" t="str">
        <f aca="false">IF($A10="","",IF($G10="","Missing title; ","")&amp;IF($H10="","Missing statement; ","")&amp;IF($O10="","Missing owner; ","")&amp;IF($K10="","No objective; ","")&amp;IF($N10="","No source; ","")&amp;IF($AM10=0,"No AC; ","")&amp;IF($AN10=0,"No test; ","")&amp;IF($AO10=0,"No trace link; ","")&amp;IF(AND(Config!$C$15="Yes",$AM10=0),"AC required; ","")&amp;IF(AND(Config!$C$14="Yes",$AN10=0),"Test required; ","")&amp;IF(AND(Config!$C$13="Yes",NOT(OR($AH10="Approved",$AH10="Baselined",$AH10="Not Required"))),"Approval pending; ","")&amp;IF($AP10&gt;0,"Open change; ",""))</f>
        <v/>
      </c>
      <c r="BB10" s="0" t="str">
        <f aca="false">IF($A10="","",IF(OR($C10="Agile",$C10="Hybrid"),MAX($BB$5:BB9)+1,""))</f>
        <v/>
      </c>
      <c r="BC10" s="0" t="n">
        <f aca="false">IF($A10="","",IF(OR($C10="Waterfall",$C10="Hybrid"),MAX($BC$5:BC9)+1,""))</f>
        <v>2</v>
      </c>
      <c r="BD10" s="0" t="n">
        <f aca="false">IF($A10="","",MAX($BD$5:BD9)+1)</f>
        <v>5</v>
      </c>
      <c r="BE10" s="0" t="n">
        <f aca="false">IF($A10="","",RANK($AC10,$AC$6:$AC$255)+COUNTIFS($AC$6:$AC10,$AC10,$A$6:$A10,"&lt;&gt;")-1)</f>
        <v>5</v>
      </c>
      <c r="BF10" s="0" t="str">
        <f aca="false">IF($A10="","",IF($AW10&lt;&gt;"",MAX($BF$5:BF9)+1,""))</f>
        <v/>
      </c>
    </row>
    <row r="11" customFormat="false" ht="23.85" hidden="false" customHeight="false" outlineLevel="0" collapsed="false">
      <c r="A11" s="14" t="s">
        <v>215</v>
      </c>
      <c r="B11" s="14" t="s">
        <v>162</v>
      </c>
      <c r="C11" s="14" t="s">
        <v>89</v>
      </c>
      <c r="D11" s="14" t="s">
        <v>216</v>
      </c>
      <c r="E11" s="14" t="s">
        <v>217</v>
      </c>
      <c r="F11" s="14" t="s">
        <v>218</v>
      </c>
      <c r="G11" s="14" t="s">
        <v>219</v>
      </c>
      <c r="H11" s="14" t="s">
        <v>220</v>
      </c>
      <c r="I11" s="14"/>
      <c r="J11" s="14"/>
      <c r="K11" s="14" t="s">
        <v>221</v>
      </c>
      <c r="L11" s="14" t="s">
        <v>222</v>
      </c>
      <c r="M11" s="14" t="s">
        <v>223</v>
      </c>
      <c r="N11" s="14" t="s">
        <v>224</v>
      </c>
      <c r="O11" s="14" t="s">
        <v>225</v>
      </c>
      <c r="P11" s="14" t="s">
        <v>226</v>
      </c>
      <c r="Q11" s="14" t="s">
        <v>86</v>
      </c>
      <c r="R11" s="19" t="n">
        <v>7</v>
      </c>
      <c r="S11" s="19" t="n">
        <v>6</v>
      </c>
      <c r="T11" s="19" t="n">
        <v>8</v>
      </c>
      <c r="U11" s="19" t="n">
        <v>5</v>
      </c>
      <c r="V11" s="19" t="n">
        <v>7</v>
      </c>
      <c r="W11" s="19" t="n">
        <v>25000</v>
      </c>
      <c r="X11" s="19" t="n">
        <v>1.5</v>
      </c>
      <c r="Y11" s="20" t="n">
        <v>0.6</v>
      </c>
      <c r="Z11" s="19" t="n">
        <v>80</v>
      </c>
      <c r="AA11" s="19" t="n">
        <f aca="false">IF($A11="","",IFERROR(ROUND(($R11+$S11+$T11+$U11)/MAX(1,$V11),2),""))</f>
        <v>3.71</v>
      </c>
      <c r="AB11" s="19" t="n">
        <f aca="false">IF($A11="","",IFERROR(ROUND(($W11*$X11*$Y11)/MAX(1,$Z11),1),""))</f>
        <v>281.3</v>
      </c>
      <c r="AC11" s="19" t="n">
        <f aca="false">IF($A11="","",IFERROR(ROUND(($R11*Config!$F$6+$S11*Config!$F$7+$T11*Config!$F$8+$U11*Config!$F$9+(10-$V11)*Config!$F$10+(10-$AD11)*Config!$F$11+(10-$AE11)*Config!$F$12)*10,0),""))</f>
        <v>60</v>
      </c>
      <c r="AD11" s="19" t="n">
        <v>8</v>
      </c>
      <c r="AE11" s="19" t="n">
        <v>7</v>
      </c>
      <c r="AF11" s="14" t="s">
        <v>213</v>
      </c>
      <c r="AG11" s="14" t="s">
        <v>88</v>
      </c>
      <c r="AH11" s="14" t="s">
        <v>88</v>
      </c>
      <c r="AI11" s="14"/>
      <c r="AJ11" s="21"/>
      <c r="AK11" s="14" t="s">
        <v>176</v>
      </c>
      <c r="AL11" s="21" t="n">
        <v>46265</v>
      </c>
      <c r="AM11" s="19" t="n">
        <f aca="false">IF($A11="","",COUNTIF(Acceptance_Criteria!$B$6:$B$405,$A11))</f>
        <v>1</v>
      </c>
      <c r="AN11" s="19" t="n">
        <f aca="false">IF($A11="","",COUNTIF(Test_Coverage!$B$6:$B$305,$A11))</f>
        <v>1</v>
      </c>
      <c r="AO11" s="19" t="n">
        <f aca="false">IF($A11="","",COUNTIF(Traceability_Matrix!$B$6:$B$405,$A11))</f>
        <v>1</v>
      </c>
      <c r="AP11" s="19" t="n">
        <f aca="false">IF($A11="","",COUNTIFS(Change_Control!$B$6:$B$155,$A11,Change_Control!$J$6:$J$155,"Open")+COUNTIFS(Change_Control!$B$6:$B$155,$A11,Change_Control!$J$6:$J$155,"In Assessment"))</f>
        <v>1</v>
      </c>
      <c r="AQ11" s="19" t="n">
        <f aca="false">IF($A11="","",COUNTIF(RAID_Decisions!$C$6:$C$155,$A11))</f>
        <v>1</v>
      </c>
      <c r="AR11" s="14" t="str">
        <f aca="false">IF($A11="","",IF(AND($K11&lt;&gt;"",$N11&lt;&gt;"",$AO11&gt;0),"Traced",IF(OR($K11&lt;&gt;"",$N11&lt;&gt;"",$AO11&gt;0),"Partial","Gap")))</f>
        <v>Traced</v>
      </c>
      <c r="AS11" s="19" t="n">
        <f aca="false">IF($A11="","",ROUND(IF($G11&lt;&gt;"",10,0)+IF($H11&lt;&gt;"",15,0)+IF($O11&lt;&gt;"",10,0)+IF($K11&lt;&gt;"",10,0)+IF($N11&lt;&gt;"",10,0)+IF($Q11&lt;&gt;"",5,0)+IF($AM11&gt;0,15,0)+IF($AN11&gt;0,10,0)+IF($AO11&gt;0,10,0)+IF(OR($AH11="Approved",$AH11="Baselined",$AH11="Not Required"),5,0),0))</f>
        <v>95</v>
      </c>
      <c r="AT11" s="14" t="str">
        <f aca="false">IF($A11="","",IF(AND($AS11&gt;=Config!$C$23,$G11&lt;&gt;"",$H11&lt;&gt;"",$O11&lt;&gt;""),"Ready for Review","Needs Work"))</f>
        <v>Ready for Review</v>
      </c>
      <c r="AU11" s="14" t="str">
        <f aca="false">IF($A11="","",IF(AND($AS11&gt;=Config!$C$24,$AM11&gt;0,$AN11&gt;0,OR($AH11="Approved",$AH11="Baselined",$AH11="Not Required"),$AP11=0),"Ready for Delivery","Not Ready"))</f>
        <v>Not Ready</v>
      </c>
      <c r="AV11" s="14" t="str">
        <f aca="false">IF($A11="","",IF($AG11="Rejected","Rejected",IF($AU11="Ready for Delivery","Pass","Action Required")))</f>
        <v>Action Required</v>
      </c>
      <c r="AW11" s="14" t="str">
        <f aca="false">IF($A11="","",IF(RIGHT($BA11,2)="; ",LEFT($BA11,LEN($BA11)-2),$BA11))</f>
        <v>Approval pending; Open change</v>
      </c>
      <c r="AX11" s="21" t="n">
        <v>46175</v>
      </c>
      <c r="AY11" s="14" t="s">
        <v>177</v>
      </c>
      <c r="AZ11" s="14"/>
      <c r="BA11" s="0" t="str">
        <f aca="false">IF($A11="","",IF($G11="","Missing title; ","")&amp;IF($H11="","Missing statement; ","")&amp;IF($O11="","Missing owner; ","")&amp;IF($K11="","No objective; ","")&amp;IF($N11="","No source; ","")&amp;IF($AM11=0,"No AC; ","")&amp;IF($AN11=0,"No test; ","")&amp;IF($AO11=0,"No trace link; ","")&amp;IF(AND(Config!$C$15="Yes",$AM11=0),"AC required; ","")&amp;IF(AND(Config!$C$14="Yes",$AN11=0),"Test required; ","")&amp;IF(AND(Config!$C$13="Yes",NOT(OR($AH11="Approved",$AH11="Baselined",$AH11="Not Required"))),"Approval pending; ","")&amp;IF($AP11&gt;0,"Open change; ",""))</f>
        <v>Approval pending; Open change; </v>
      </c>
      <c r="BB11" s="0" t="n">
        <f aca="false">IF($A11="","",IF(OR($C11="Agile",$C11="Hybrid"),MAX($BB$5:BB10)+1,""))</f>
        <v>5</v>
      </c>
      <c r="BC11" s="0" t="n">
        <f aca="false">IF($A11="","",IF(OR($C11="Waterfall",$C11="Hybrid"),MAX($BC$5:BC10)+1,""))</f>
        <v>3</v>
      </c>
      <c r="BD11" s="0" t="n">
        <f aca="false">IF($A11="","",MAX($BD$5:BD10)+1)</f>
        <v>6</v>
      </c>
      <c r="BE11" s="0" t="n">
        <f aca="false">IF($A11="","",RANK($AC11,$AC$6:$AC$255)+COUNTIFS($AC$6:$AC11,$AC11,$A$6:$A11,"&lt;&gt;")-1)</f>
        <v>16</v>
      </c>
      <c r="BF11" s="0" t="n">
        <f aca="false">IF($A11="","",IF($AW11&lt;&gt;"",MAX($BF$5:BF10)+1,""))</f>
        <v>3</v>
      </c>
    </row>
    <row r="12" customFormat="false" ht="23.85" hidden="false" customHeight="false" outlineLevel="0" collapsed="false">
      <c r="A12" s="14" t="s">
        <v>227</v>
      </c>
      <c r="B12" s="14" t="s">
        <v>162</v>
      </c>
      <c r="C12" s="14" t="s">
        <v>81</v>
      </c>
      <c r="D12" s="14" t="s">
        <v>180</v>
      </c>
      <c r="E12" s="14" t="s">
        <v>228</v>
      </c>
      <c r="F12" s="14" t="s">
        <v>229</v>
      </c>
      <c r="G12" s="14" t="s">
        <v>230</v>
      </c>
      <c r="H12" s="14" t="s">
        <v>231</v>
      </c>
      <c r="I12" s="14"/>
      <c r="J12" s="14"/>
      <c r="K12" s="14" t="s">
        <v>232</v>
      </c>
      <c r="L12" s="14" t="s">
        <v>233</v>
      </c>
      <c r="M12" s="14" t="s">
        <v>234</v>
      </c>
      <c r="N12" s="14" t="s">
        <v>235</v>
      </c>
      <c r="O12" s="14" t="s">
        <v>236</v>
      </c>
      <c r="P12" s="14" t="s">
        <v>173</v>
      </c>
      <c r="Q12" s="14" t="s">
        <v>86</v>
      </c>
      <c r="R12" s="19" t="n">
        <v>8</v>
      </c>
      <c r="S12" s="19" t="n">
        <v>6</v>
      </c>
      <c r="T12" s="19" t="n">
        <v>6</v>
      </c>
      <c r="U12" s="19" t="n">
        <v>8</v>
      </c>
      <c r="V12" s="19" t="n">
        <v>5</v>
      </c>
      <c r="W12" s="19" t="n">
        <v>500</v>
      </c>
      <c r="X12" s="19" t="n">
        <v>2</v>
      </c>
      <c r="Y12" s="20" t="n">
        <v>0.7</v>
      </c>
      <c r="Z12" s="19" t="n">
        <v>40</v>
      </c>
      <c r="AA12" s="19" t="n">
        <f aca="false">IF($A12="","",IFERROR(ROUND(($R12+$S12+$T12+$U12)/MAX(1,$V12),2),""))</f>
        <v>5.6</v>
      </c>
      <c r="AB12" s="19" t="n">
        <f aca="false">IF($A12="","",IFERROR(ROUND(($W12*$X12*$Y12)/MAX(1,$Z12),1),""))</f>
        <v>17.5</v>
      </c>
      <c r="AC12" s="19" t="n">
        <f aca="false">IF($A12="","",IFERROR(ROUND(($R12*Config!$F$6+$S12*Config!$F$7+$T12*Config!$F$8+$U12*Config!$F$9+(10-$V12)*Config!$F$10+(10-$AD12)*Config!$F$11+(10-$AE12)*Config!$F$12)*10,0),""))</f>
        <v>66</v>
      </c>
      <c r="AD12" s="19" t="n">
        <v>6</v>
      </c>
      <c r="AE12" s="19" t="n">
        <v>5</v>
      </c>
      <c r="AF12" s="14" t="s">
        <v>174</v>
      </c>
      <c r="AG12" s="14" t="s">
        <v>80</v>
      </c>
      <c r="AH12" s="14" t="s">
        <v>237</v>
      </c>
      <c r="AI12" s="14"/>
      <c r="AJ12" s="21"/>
      <c r="AK12" s="14" t="s">
        <v>238</v>
      </c>
      <c r="AL12" s="21" t="n">
        <v>46244</v>
      </c>
      <c r="AM12" s="19" t="n">
        <f aca="false">IF($A12="","",COUNTIF(Acceptance_Criteria!$B$6:$B$405,$A12))</f>
        <v>0</v>
      </c>
      <c r="AN12" s="19" t="n">
        <f aca="false">IF($A12="","",COUNTIF(Test_Coverage!$B$6:$B$305,$A12))</f>
        <v>0</v>
      </c>
      <c r="AO12" s="19" t="n">
        <f aca="false">IF($A12="","",COUNTIF(Traceability_Matrix!$B$6:$B$405,$A12))</f>
        <v>0</v>
      </c>
      <c r="AP12" s="19" t="n">
        <f aca="false">IF($A12="","",COUNTIFS(Change_Control!$B$6:$B$155,$A12,Change_Control!$J$6:$J$155,"Open")+COUNTIFS(Change_Control!$B$6:$B$155,$A12,Change_Control!$J$6:$J$155,"In Assessment"))</f>
        <v>0</v>
      </c>
      <c r="AQ12" s="19" t="n">
        <f aca="false">IF($A12="","",COUNTIF(RAID_Decisions!$C$6:$C$155,$A12))</f>
        <v>0</v>
      </c>
      <c r="AR12" s="14" t="str">
        <f aca="false">IF($A12="","",IF(AND($K12&lt;&gt;"",$N12&lt;&gt;"",$AO12&gt;0),"Traced",IF(OR($K12&lt;&gt;"",$N12&lt;&gt;"",$AO12&gt;0),"Partial","Gap")))</f>
        <v>Partial</v>
      </c>
      <c r="AS12" s="19" t="n">
        <f aca="false">IF($A12="","",ROUND(IF($G12&lt;&gt;"",10,0)+IF($H12&lt;&gt;"",15,0)+IF($O12&lt;&gt;"",10,0)+IF($K12&lt;&gt;"",10,0)+IF($N12&lt;&gt;"",10,0)+IF($Q12&lt;&gt;"",5,0)+IF($AM12&gt;0,15,0)+IF($AN12&gt;0,10,0)+IF($AO12&gt;0,10,0)+IF(OR($AH12="Approved",$AH12="Baselined",$AH12="Not Required"),5,0),0))</f>
        <v>60</v>
      </c>
      <c r="AT12" s="14" t="str">
        <f aca="false">IF($A12="","",IF(AND($AS12&gt;=Config!$C$23,$G12&lt;&gt;"",$H12&lt;&gt;"",$O12&lt;&gt;""),"Ready for Review","Needs Work"))</f>
        <v>Needs Work</v>
      </c>
      <c r="AU12" s="14" t="str">
        <f aca="false">IF($A12="","",IF(AND($AS12&gt;=Config!$C$24,$AM12&gt;0,$AN12&gt;0,OR($AH12="Approved",$AH12="Baselined",$AH12="Not Required"),$AP12=0),"Ready for Delivery","Not Ready"))</f>
        <v>Not Ready</v>
      </c>
      <c r="AV12" s="14" t="str">
        <f aca="false">IF($A12="","",IF($AG12="Rejected","Rejected",IF($AU12="Ready for Delivery","Pass","Action Required")))</f>
        <v>Action Required</v>
      </c>
      <c r="AW12" s="14" t="str">
        <f aca="false">IF($A12="","",IF(RIGHT($BA12,2)="; ",LEFT($BA12,LEN($BA12)-2),$BA12))</f>
        <v>No AC; No test; No trace link; AC required; Test required; Approval pending</v>
      </c>
      <c r="AX12" s="21" t="n">
        <v>46175</v>
      </c>
      <c r="AY12" s="14" t="s">
        <v>177</v>
      </c>
      <c r="AZ12" s="14"/>
      <c r="BA12" s="0" t="str">
        <f aca="false">IF($A12="","",IF($G12="","Missing title; ","")&amp;IF($H12="","Missing statement; ","")&amp;IF($O12="","Missing owner; ","")&amp;IF($K12="","No objective; ","")&amp;IF($N12="","No source; ","")&amp;IF($AM12=0,"No AC; ","")&amp;IF($AN12=0,"No test; ","")&amp;IF($AO12=0,"No trace link; ","")&amp;IF(AND(Config!$C$15="Yes",$AM12=0),"AC required; ","")&amp;IF(AND(Config!$C$14="Yes",$AN12=0),"Test required; ","")&amp;IF(AND(Config!$C$13="Yes",NOT(OR($AH12="Approved",$AH12="Baselined",$AH12="Not Required"))),"Approval pending; ","")&amp;IF($AP12&gt;0,"Open change; ",""))</f>
        <v>No AC; No test; No trace link; AC required; Test required; Approval pending; </v>
      </c>
      <c r="BB12" s="0" t="n">
        <f aca="false">IF($A12="","",IF(OR($C12="Agile",$C12="Hybrid"),MAX($BB$5:BB11)+1,""))</f>
        <v>6</v>
      </c>
      <c r="BC12" s="0" t="str">
        <f aca="false">IF($A12="","",IF(OR($C12="Waterfall",$C12="Hybrid"),MAX($BC$5:BC11)+1,""))</f>
        <v/>
      </c>
      <c r="BD12" s="0" t="n">
        <f aca="false">IF($A12="","",MAX($BD$5:BD11)+1)</f>
        <v>7</v>
      </c>
      <c r="BE12" s="0" t="n">
        <f aca="false">IF($A12="","",RANK($AC12,$AC$6:$AC$255)+COUNTIFS($AC$6:$AC12,$AC12,$A$6:$A12,"&lt;&gt;")-1)</f>
        <v>12</v>
      </c>
      <c r="BF12" s="0" t="n">
        <f aca="false">IF($A12="","",IF($AW12&lt;&gt;"",MAX($BF$5:BF11)+1,""))</f>
        <v>4</v>
      </c>
    </row>
    <row r="13" customFormat="false" ht="23.85" hidden="false" customHeight="false" outlineLevel="0" collapsed="false">
      <c r="A13" s="14" t="s">
        <v>239</v>
      </c>
      <c r="B13" s="14" t="s">
        <v>227</v>
      </c>
      <c r="C13" s="14" t="s">
        <v>81</v>
      </c>
      <c r="D13" s="14" t="s">
        <v>117</v>
      </c>
      <c r="E13" s="14" t="s">
        <v>228</v>
      </c>
      <c r="F13" s="14" t="s">
        <v>229</v>
      </c>
      <c r="G13" s="14" t="s">
        <v>240</v>
      </c>
      <c r="H13" s="14" t="s">
        <v>241</v>
      </c>
      <c r="I13" s="14" t="s">
        <v>242</v>
      </c>
      <c r="J13" s="14"/>
      <c r="K13" s="14" t="s">
        <v>232</v>
      </c>
      <c r="L13" s="14" t="s">
        <v>233</v>
      </c>
      <c r="M13" s="14" t="s">
        <v>234</v>
      </c>
      <c r="N13" s="14" t="s">
        <v>235</v>
      </c>
      <c r="O13" s="14" t="s">
        <v>236</v>
      </c>
      <c r="P13" s="14" t="s">
        <v>173</v>
      </c>
      <c r="Q13" s="14" t="s">
        <v>86</v>
      </c>
      <c r="R13" s="19" t="n">
        <v>7</v>
      </c>
      <c r="S13" s="19" t="n">
        <v>6</v>
      </c>
      <c r="T13" s="19" t="n">
        <v>7</v>
      </c>
      <c r="U13" s="19" t="n">
        <v>7</v>
      </c>
      <c r="V13" s="19" t="n">
        <v>4</v>
      </c>
      <c r="W13" s="19" t="n">
        <v>300</v>
      </c>
      <c r="X13" s="19" t="n">
        <v>2</v>
      </c>
      <c r="Y13" s="20" t="n">
        <v>0.7</v>
      </c>
      <c r="Z13" s="19" t="n">
        <v>24</v>
      </c>
      <c r="AA13" s="19" t="n">
        <f aca="false">IF($A13="","",IFERROR(ROUND(($R13+$S13+$T13+$U13)/MAX(1,$V13),2),""))</f>
        <v>6.75</v>
      </c>
      <c r="AB13" s="19" t="n">
        <f aca="false">IF($A13="","",IFERROR(ROUND(($W13*$X13*$Y13)/MAX(1,$Z13),1),""))</f>
        <v>17.5</v>
      </c>
      <c r="AC13" s="19" t="n">
        <f aca="false">IF($A13="","",IFERROR(ROUND(($R13*Config!$F$6+$S13*Config!$F$7+$T13*Config!$F$8+$U13*Config!$F$9+(10-$V13)*Config!$F$10+(10-$AD13)*Config!$F$11+(10-$AE13)*Config!$F$12)*10,0),""))</f>
        <v>65</v>
      </c>
      <c r="AD13" s="19" t="n">
        <v>5</v>
      </c>
      <c r="AE13" s="19" t="n">
        <v>5</v>
      </c>
      <c r="AF13" s="14" t="s">
        <v>174</v>
      </c>
      <c r="AG13" s="14" t="s">
        <v>80</v>
      </c>
      <c r="AH13" s="14" t="s">
        <v>237</v>
      </c>
      <c r="AI13" s="14"/>
      <c r="AJ13" s="21"/>
      <c r="AK13" s="14" t="s">
        <v>238</v>
      </c>
      <c r="AL13" s="21" t="n">
        <v>46244</v>
      </c>
      <c r="AM13" s="19" t="n">
        <f aca="false">IF($A13="","",COUNTIF(Acceptance_Criteria!$B$6:$B$405,$A13))</f>
        <v>1</v>
      </c>
      <c r="AN13" s="19" t="n">
        <f aca="false">IF($A13="","",COUNTIF(Test_Coverage!$B$6:$B$305,$A13))</f>
        <v>1</v>
      </c>
      <c r="AO13" s="19" t="n">
        <f aca="false">IF($A13="","",COUNTIF(Traceability_Matrix!$B$6:$B$405,$A13))</f>
        <v>1</v>
      </c>
      <c r="AP13" s="19" t="n">
        <f aca="false">IF($A13="","",COUNTIFS(Change_Control!$B$6:$B$155,$A13,Change_Control!$J$6:$J$155,"Open")+COUNTIFS(Change_Control!$B$6:$B$155,$A13,Change_Control!$J$6:$J$155,"In Assessment"))</f>
        <v>0</v>
      </c>
      <c r="AQ13" s="19" t="n">
        <f aca="false">IF($A13="","",COUNTIF(RAID_Decisions!$C$6:$C$155,$A13))</f>
        <v>0</v>
      </c>
      <c r="AR13" s="14" t="str">
        <f aca="false">IF($A13="","",IF(AND($K13&lt;&gt;"",$N13&lt;&gt;"",$AO13&gt;0),"Traced",IF(OR($K13&lt;&gt;"",$N13&lt;&gt;"",$AO13&gt;0),"Partial","Gap")))</f>
        <v>Traced</v>
      </c>
      <c r="AS13" s="19" t="n">
        <f aca="false">IF($A13="","",ROUND(IF($G13&lt;&gt;"",10,0)+IF($H13&lt;&gt;"",15,0)+IF($O13&lt;&gt;"",10,0)+IF($K13&lt;&gt;"",10,0)+IF($N13&lt;&gt;"",10,0)+IF($Q13&lt;&gt;"",5,0)+IF($AM13&gt;0,15,0)+IF($AN13&gt;0,10,0)+IF($AO13&gt;0,10,0)+IF(OR($AH13="Approved",$AH13="Baselined",$AH13="Not Required"),5,0),0))</f>
        <v>95</v>
      </c>
      <c r="AT13" s="14" t="str">
        <f aca="false">IF($A13="","",IF(AND($AS13&gt;=Config!$C$23,$G13&lt;&gt;"",$H13&lt;&gt;"",$O13&lt;&gt;""),"Ready for Review","Needs Work"))</f>
        <v>Ready for Review</v>
      </c>
      <c r="AU13" s="14" t="str">
        <f aca="false">IF($A13="","",IF(AND($AS13&gt;=Config!$C$24,$AM13&gt;0,$AN13&gt;0,OR($AH13="Approved",$AH13="Baselined",$AH13="Not Required"),$AP13=0),"Ready for Delivery","Not Ready"))</f>
        <v>Not Ready</v>
      </c>
      <c r="AV13" s="14" t="str">
        <f aca="false">IF($A13="","",IF($AG13="Rejected","Rejected",IF($AU13="Ready for Delivery","Pass","Action Required")))</f>
        <v>Action Required</v>
      </c>
      <c r="AW13" s="14" t="str">
        <f aca="false">IF($A13="","",IF(RIGHT($BA13,2)="; ",LEFT($BA13,LEN($BA13)-2),$BA13))</f>
        <v>Approval pending</v>
      </c>
      <c r="AX13" s="21" t="n">
        <v>46175</v>
      </c>
      <c r="AY13" s="14" t="s">
        <v>177</v>
      </c>
      <c r="AZ13" s="14"/>
      <c r="BA13" s="0" t="str">
        <f aca="false">IF($A13="","",IF($G13="","Missing title; ","")&amp;IF($H13="","Missing statement; ","")&amp;IF($O13="","Missing owner; ","")&amp;IF($K13="","No objective; ","")&amp;IF($N13="","No source; ","")&amp;IF($AM13=0,"No AC; ","")&amp;IF($AN13=0,"No test; ","")&amp;IF($AO13=0,"No trace link; ","")&amp;IF(AND(Config!$C$15="Yes",$AM13=0),"AC required; ","")&amp;IF(AND(Config!$C$14="Yes",$AN13=0),"Test required; ","")&amp;IF(AND(Config!$C$13="Yes",NOT(OR($AH13="Approved",$AH13="Baselined",$AH13="Not Required"))),"Approval pending; ","")&amp;IF($AP13&gt;0,"Open change; ",""))</f>
        <v>Approval pending; </v>
      </c>
      <c r="BB13" s="0" t="n">
        <f aca="false">IF($A13="","",IF(OR($C13="Agile",$C13="Hybrid"),MAX($BB$5:BB12)+1,""))</f>
        <v>7</v>
      </c>
      <c r="BC13" s="0" t="str">
        <f aca="false">IF($A13="","",IF(OR($C13="Waterfall",$C13="Hybrid"),MAX($BC$5:BC12)+1,""))</f>
        <v/>
      </c>
      <c r="BD13" s="0" t="n">
        <f aca="false">IF($A13="","",MAX($BD$5:BD12)+1)</f>
        <v>8</v>
      </c>
      <c r="BE13" s="0" t="n">
        <f aca="false">IF($A13="","",RANK($AC13,$AC$6:$AC$255)+COUNTIFS($AC$6:$AC13,$AC13,$A$6:$A13,"&lt;&gt;")-1)</f>
        <v>13</v>
      </c>
      <c r="BF13" s="0" t="n">
        <f aca="false">IF($A13="","",IF($AW13&lt;&gt;"",MAX($BF$5:BF12)+1,""))</f>
        <v>5</v>
      </c>
    </row>
    <row r="14" customFormat="false" ht="23.85" hidden="false" customHeight="false" outlineLevel="0" collapsed="false">
      <c r="A14" s="14" t="s">
        <v>243</v>
      </c>
      <c r="B14" s="14" t="s">
        <v>162</v>
      </c>
      <c r="C14" s="14" t="s">
        <v>85</v>
      </c>
      <c r="D14" s="14" t="s">
        <v>216</v>
      </c>
      <c r="E14" s="14" t="s">
        <v>244</v>
      </c>
      <c r="F14" s="14" t="s">
        <v>244</v>
      </c>
      <c r="G14" s="14" t="s">
        <v>245</v>
      </c>
      <c r="H14" s="14" t="s">
        <v>246</v>
      </c>
      <c r="I14" s="14"/>
      <c r="J14" s="14" t="s">
        <v>247</v>
      </c>
      <c r="K14" s="14" t="s">
        <v>221</v>
      </c>
      <c r="L14" s="14" t="s">
        <v>248</v>
      </c>
      <c r="M14" s="14" t="s">
        <v>249</v>
      </c>
      <c r="N14" s="14" t="s">
        <v>250</v>
      </c>
      <c r="O14" s="14" t="s">
        <v>249</v>
      </c>
      <c r="P14" s="14" t="s">
        <v>212</v>
      </c>
      <c r="Q14" s="14" t="s">
        <v>82</v>
      </c>
      <c r="R14" s="19" t="n">
        <v>8</v>
      </c>
      <c r="S14" s="19" t="n">
        <v>7</v>
      </c>
      <c r="T14" s="19" t="n">
        <v>8</v>
      </c>
      <c r="U14" s="19" t="n">
        <v>7</v>
      </c>
      <c r="V14" s="19" t="n">
        <v>8</v>
      </c>
      <c r="W14" s="19" t="n">
        <v>50000</v>
      </c>
      <c r="X14" s="19" t="n">
        <v>2</v>
      </c>
      <c r="Y14" s="20" t="n">
        <v>0.65</v>
      </c>
      <c r="Z14" s="19" t="n">
        <v>120</v>
      </c>
      <c r="AA14" s="19" t="n">
        <f aca="false">IF($A14="","",IFERROR(ROUND(($R14+$S14+$T14+$U14)/MAX(1,$V14),2),""))</f>
        <v>3.75</v>
      </c>
      <c r="AB14" s="19" t="n">
        <f aca="false">IF($A14="","",IFERROR(ROUND(($W14*$X14*$Y14)/MAX(1,$Z14),1),""))</f>
        <v>541.7</v>
      </c>
      <c r="AC14" s="19" t="n">
        <f aca="false">IF($A14="","",IFERROR(ROUND(($R14*Config!$F$6+$S14*Config!$F$7+$T14*Config!$F$8+$U14*Config!$F$9+(10-$V14)*Config!$F$10+(10-$AD14)*Config!$F$11+(10-$AE14)*Config!$F$12)*10,0),""))</f>
        <v>65</v>
      </c>
      <c r="AD14" s="19" t="n">
        <v>9</v>
      </c>
      <c r="AE14" s="19" t="n">
        <v>8</v>
      </c>
      <c r="AF14" s="14" t="s">
        <v>213</v>
      </c>
      <c r="AG14" s="14" t="s">
        <v>88</v>
      </c>
      <c r="AH14" s="14" t="s">
        <v>88</v>
      </c>
      <c r="AI14" s="14"/>
      <c r="AJ14" s="21"/>
      <c r="AK14" s="14" t="s">
        <v>176</v>
      </c>
      <c r="AL14" s="21" t="n">
        <v>46280</v>
      </c>
      <c r="AM14" s="19" t="n">
        <f aca="false">IF($A14="","",COUNTIF(Acceptance_Criteria!$B$6:$B$405,$A14))</f>
        <v>1</v>
      </c>
      <c r="AN14" s="19" t="n">
        <f aca="false">IF($A14="","",COUNTIF(Test_Coverage!$B$6:$B$305,$A14))</f>
        <v>1</v>
      </c>
      <c r="AO14" s="19" t="n">
        <f aca="false">IF($A14="","",COUNTIF(Traceability_Matrix!$B$6:$B$405,$A14))</f>
        <v>1</v>
      </c>
      <c r="AP14" s="19" t="n">
        <f aca="false">IF($A14="","",COUNTIFS(Change_Control!$B$6:$B$155,$A14,Change_Control!$J$6:$J$155,"Open")+COUNTIFS(Change_Control!$B$6:$B$155,$A14,Change_Control!$J$6:$J$155,"In Assessment"))</f>
        <v>1</v>
      </c>
      <c r="AQ14" s="19" t="n">
        <f aca="false">IF($A14="","",COUNTIF(RAID_Decisions!$C$6:$C$155,$A14))</f>
        <v>1</v>
      </c>
      <c r="AR14" s="14" t="str">
        <f aca="false">IF($A14="","",IF(AND($K14&lt;&gt;"",$N14&lt;&gt;"",$AO14&gt;0),"Traced",IF(OR($K14&lt;&gt;"",$N14&lt;&gt;"",$AO14&gt;0),"Partial","Gap")))</f>
        <v>Traced</v>
      </c>
      <c r="AS14" s="19" t="n">
        <f aca="false">IF($A14="","",ROUND(IF($G14&lt;&gt;"",10,0)+IF($H14&lt;&gt;"",15,0)+IF($O14&lt;&gt;"",10,0)+IF($K14&lt;&gt;"",10,0)+IF($N14&lt;&gt;"",10,0)+IF($Q14&lt;&gt;"",5,0)+IF($AM14&gt;0,15,0)+IF($AN14&gt;0,10,0)+IF($AO14&gt;0,10,0)+IF(OR($AH14="Approved",$AH14="Baselined",$AH14="Not Required"),5,0),0))</f>
        <v>95</v>
      </c>
      <c r="AT14" s="14" t="str">
        <f aca="false">IF($A14="","",IF(AND($AS14&gt;=Config!$C$23,$G14&lt;&gt;"",$H14&lt;&gt;"",$O14&lt;&gt;""),"Ready for Review","Needs Work"))</f>
        <v>Ready for Review</v>
      </c>
      <c r="AU14" s="14" t="str">
        <f aca="false">IF($A14="","",IF(AND($AS14&gt;=Config!$C$24,$AM14&gt;0,$AN14&gt;0,OR($AH14="Approved",$AH14="Baselined",$AH14="Not Required"),$AP14=0),"Ready for Delivery","Not Ready"))</f>
        <v>Not Ready</v>
      </c>
      <c r="AV14" s="14" t="str">
        <f aca="false">IF($A14="","",IF($AG14="Rejected","Rejected",IF($AU14="Ready for Delivery","Pass","Action Required")))</f>
        <v>Action Required</v>
      </c>
      <c r="AW14" s="14" t="str">
        <f aca="false">IF($A14="","",IF(RIGHT($BA14,2)="; ",LEFT($BA14,LEN($BA14)-2),$BA14))</f>
        <v>Approval pending; Open change</v>
      </c>
      <c r="AX14" s="21" t="n">
        <v>46175</v>
      </c>
      <c r="AY14" s="14" t="s">
        <v>177</v>
      </c>
      <c r="AZ14" s="14"/>
      <c r="BA14" s="0" t="str">
        <f aca="false">IF($A14="","",IF($G14="","Missing title; ","")&amp;IF($H14="","Missing statement; ","")&amp;IF($O14="","Missing owner; ","")&amp;IF($K14="","No objective; ","")&amp;IF($N14="","No source; ","")&amp;IF($AM14=0,"No AC; ","")&amp;IF($AN14=0,"No test; ","")&amp;IF($AO14=0,"No trace link; ","")&amp;IF(AND(Config!$C$15="Yes",$AM14=0),"AC required; ","")&amp;IF(AND(Config!$C$14="Yes",$AN14=0),"Test required; ","")&amp;IF(AND(Config!$C$13="Yes",NOT(OR($AH14="Approved",$AH14="Baselined",$AH14="Not Required"))),"Approval pending; ","")&amp;IF($AP14&gt;0,"Open change; ",""))</f>
        <v>Approval pending; Open change; </v>
      </c>
      <c r="BB14" s="0" t="str">
        <f aca="false">IF($A14="","",IF(OR($C14="Agile",$C14="Hybrid"),MAX($BB$5:BB13)+1,""))</f>
        <v/>
      </c>
      <c r="BC14" s="0" t="n">
        <f aca="false">IF($A14="","",IF(OR($C14="Waterfall",$C14="Hybrid"),MAX($BC$5:BC13)+1,""))</f>
        <v>4</v>
      </c>
      <c r="BD14" s="0" t="n">
        <f aca="false">IF($A14="","",MAX($BD$5:BD13)+1)</f>
        <v>9</v>
      </c>
      <c r="BE14" s="0" t="n">
        <f aca="false">IF($A14="","",RANK($AC14,$AC$6:$AC$255)+COUNTIFS($AC$6:$AC14,$AC14,$A$6:$A14,"&lt;&gt;")-1)</f>
        <v>14</v>
      </c>
      <c r="BF14" s="0" t="n">
        <f aca="false">IF($A14="","",IF($AW14&lt;&gt;"",MAX($BF$5:BF13)+1,""))</f>
        <v>6</v>
      </c>
    </row>
    <row r="15" customFormat="false" ht="23.85" hidden="false" customHeight="false" outlineLevel="0" collapsed="false">
      <c r="A15" s="14" t="s">
        <v>251</v>
      </c>
      <c r="B15" s="14" t="s">
        <v>162</v>
      </c>
      <c r="C15" s="14" t="s">
        <v>89</v>
      </c>
      <c r="D15" s="14" t="s">
        <v>216</v>
      </c>
      <c r="E15" s="14" t="s">
        <v>252</v>
      </c>
      <c r="F15" s="14" t="s">
        <v>252</v>
      </c>
      <c r="G15" s="14" t="s">
        <v>253</v>
      </c>
      <c r="H15" s="14" t="s">
        <v>254</v>
      </c>
      <c r="I15" s="14"/>
      <c r="J15" s="14"/>
      <c r="K15" s="14" t="s">
        <v>255</v>
      </c>
      <c r="L15" s="14" t="s">
        <v>256</v>
      </c>
      <c r="M15" s="14" t="s">
        <v>257</v>
      </c>
      <c r="N15" s="14" t="s">
        <v>258</v>
      </c>
      <c r="O15" s="14" t="s">
        <v>259</v>
      </c>
      <c r="P15" s="14" t="s">
        <v>257</v>
      </c>
      <c r="Q15" s="14" t="s">
        <v>86</v>
      </c>
      <c r="R15" s="19" t="n">
        <v>7</v>
      </c>
      <c r="S15" s="19" t="n">
        <v>6</v>
      </c>
      <c r="T15" s="19" t="n">
        <v>5</v>
      </c>
      <c r="U15" s="19" t="n">
        <v>7</v>
      </c>
      <c r="V15" s="19" t="n">
        <v>4</v>
      </c>
      <c r="W15" s="19" t="n">
        <v>30</v>
      </c>
      <c r="X15" s="19" t="n">
        <v>2</v>
      </c>
      <c r="Y15" s="20" t="n">
        <v>0.8</v>
      </c>
      <c r="Z15" s="19" t="n">
        <v>25</v>
      </c>
      <c r="AA15" s="19" t="n">
        <f aca="false">IF($A15="","",IFERROR(ROUND(($R15+$S15+$T15+$U15)/MAX(1,$V15),2),""))</f>
        <v>6.25</v>
      </c>
      <c r="AB15" s="19" t="n">
        <f aca="false">IF($A15="","",IFERROR(ROUND(($W15*$X15*$Y15)/MAX(1,$Z15),1),""))</f>
        <v>1.9</v>
      </c>
      <c r="AC15" s="19" t="n">
        <f aca="false">IF($A15="","",IFERROR(ROUND(($R15*Config!$F$6+$S15*Config!$F$7+$T15*Config!$F$8+$U15*Config!$F$9+(10-$V15)*Config!$F$10+(10-$AD15)*Config!$F$11+(10-$AE15)*Config!$F$12)*10,0),""))</f>
        <v>62</v>
      </c>
      <c r="AD15" s="19" t="n">
        <v>4</v>
      </c>
      <c r="AE15" s="19" t="n">
        <v>4</v>
      </c>
      <c r="AF15" s="14" t="s">
        <v>174</v>
      </c>
      <c r="AG15" s="14" t="s">
        <v>80</v>
      </c>
      <c r="AH15" s="14" t="s">
        <v>237</v>
      </c>
      <c r="AI15" s="14"/>
      <c r="AJ15" s="21"/>
      <c r="AK15" s="14" t="s">
        <v>260</v>
      </c>
      <c r="AL15" s="21" t="n">
        <v>46259</v>
      </c>
      <c r="AM15" s="19" t="n">
        <f aca="false">IF($A15="","",COUNTIF(Acceptance_Criteria!$B$6:$B$405,$A15))</f>
        <v>1</v>
      </c>
      <c r="AN15" s="19" t="n">
        <f aca="false">IF($A15="","",COUNTIF(Test_Coverage!$B$6:$B$305,$A15))</f>
        <v>1</v>
      </c>
      <c r="AO15" s="19" t="n">
        <f aca="false">IF($A15="","",COUNTIF(Traceability_Matrix!$B$6:$B$405,$A15))</f>
        <v>1</v>
      </c>
      <c r="AP15" s="19" t="n">
        <f aca="false">IF($A15="","",COUNTIFS(Change_Control!$B$6:$B$155,$A15,Change_Control!$J$6:$J$155,"Open")+COUNTIFS(Change_Control!$B$6:$B$155,$A15,Change_Control!$J$6:$J$155,"In Assessment"))</f>
        <v>0</v>
      </c>
      <c r="AQ15" s="19" t="n">
        <f aca="false">IF($A15="","",COUNTIF(RAID_Decisions!$C$6:$C$155,$A15))</f>
        <v>0</v>
      </c>
      <c r="AR15" s="14" t="str">
        <f aca="false">IF($A15="","",IF(AND($K15&lt;&gt;"",$N15&lt;&gt;"",$AO15&gt;0),"Traced",IF(OR($K15&lt;&gt;"",$N15&lt;&gt;"",$AO15&gt;0),"Partial","Gap")))</f>
        <v>Traced</v>
      </c>
      <c r="AS15" s="19" t="n">
        <f aca="false">IF($A15="","",ROUND(IF($G15&lt;&gt;"",10,0)+IF($H15&lt;&gt;"",15,0)+IF($O15&lt;&gt;"",10,0)+IF($K15&lt;&gt;"",10,0)+IF($N15&lt;&gt;"",10,0)+IF($Q15&lt;&gt;"",5,0)+IF($AM15&gt;0,15,0)+IF($AN15&gt;0,10,0)+IF($AO15&gt;0,10,0)+IF(OR($AH15="Approved",$AH15="Baselined",$AH15="Not Required"),5,0),0))</f>
        <v>95</v>
      </c>
      <c r="AT15" s="14" t="str">
        <f aca="false">IF($A15="","",IF(AND($AS15&gt;=Config!$C$23,$G15&lt;&gt;"",$H15&lt;&gt;"",$O15&lt;&gt;""),"Ready for Review","Needs Work"))</f>
        <v>Ready for Review</v>
      </c>
      <c r="AU15" s="14" t="str">
        <f aca="false">IF($A15="","",IF(AND($AS15&gt;=Config!$C$24,$AM15&gt;0,$AN15&gt;0,OR($AH15="Approved",$AH15="Baselined",$AH15="Not Required"),$AP15=0),"Ready for Delivery","Not Ready"))</f>
        <v>Not Ready</v>
      </c>
      <c r="AV15" s="14" t="str">
        <f aca="false">IF($A15="","",IF($AG15="Rejected","Rejected",IF($AU15="Ready for Delivery","Pass","Action Required")))</f>
        <v>Action Required</v>
      </c>
      <c r="AW15" s="14" t="str">
        <f aca="false">IF($A15="","",IF(RIGHT($BA15,2)="; ",LEFT($BA15,LEN($BA15)-2),$BA15))</f>
        <v>Approval pending</v>
      </c>
      <c r="AX15" s="21" t="n">
        <v>46175</v>
      </c>
      <c r="AY15" s="14" t="s">
        <v>177</v>
      </c>
      <c r="AZ15" s="14"/>
      <c r="BA15" s="0" t="str">
        <f aca="false">IF($A15="","",IF($G15="","Missing title; ","")&amp;IF($H15="","Missing statement; ","")&amp;IF($O15="","Missing owner; ","")&amp;IF($K15="","No objective; ","")&amp;IF($N15="","No source; ","")&amp;IF($AM15=0,"No AC; ","")&amp;IF($AN15=0,"No test; ","")&amp;IF($AO15=0,"No trace link; ","")&amp;IF(AND(Config!$C$15="Yes",$AM15=0),"AC required; ","")&amp;IF(AND(Config!$C$14="Yes",$AN15=0),"Test required; ","")&amp;IF(AND(Config!$C$13="Yes",NOT(OR($AH15="Approved",$AH15="Baselined",$AH15="Not Required"))),"Approval pending; ","")&amp;IF($AP15&gt;0,"Open change; ",""))</f>
        <v>Approval pending; </v>
      </c>
      <c r="BB15" s="0" t="n">
        <f aca="false">IF($A15="","",IF(OR($C15="Agile",$C15="Hybrid"),MAX($BB$5:BB14)+1,""))</f>
        <v>8</v>
      </c>
      <c r="BC15" s="0" t="n">
        <f aca="false">IF($A15="","",IF(OR($C15="Waterfall",$C15="Hybrid"),MAX($BC$5:BC14)+1,""))</f>
        <v>5</v>
      </c>
      <c r="BD15" s="0" t="n">
        <f aca="false">IF($A15="","",MAX($BD$5:BD14)+1)</f>
        <v>10</v>
      </c>
      <c r="BE15" s="0" t="n">
        <f aca="false">IF($A15="","",RANK($AC15,$AC$6:$AC$255)+COUNTIFS($AC$6:$AC15,$AC15,$A$6:$A15,"&lt;&gt;")-1)</f>
        <v>15</v>
      </c>
      <c r="BF15" s="0" t="n">
        <f aca="false">IF($A15="","",IF($AW15&lt;&gt;"",MAX($BF$5:BF14)+1,""))</f>
        <v>7</v>
      </c>
    </row>
    <row r="16" customFormat="false" ht="23.85" hidden="false" customHeight="false" outlineLevel="0" collapsed="false">
      <c r="A16" s="14" t="s">
        <v>261</v>
      </c>
      <c r="B16" s="14" t="s">
        <v>162</v>
      </c>
      <c r="C16" s="14" t="s">
        <v>85</v>
      </c>
      <c r="D16" s="14" t="s">
        <v>216</v>
      </c>
      <c r="E16" s="14" t="s">
        <v>204</v>
      </c>
      <c r="F16" s="14" t="s">
        <v>204</v>
      </c>
      <c r="G16" s="14" t="s">
        <v>262</v>
      </c>
      <c r="H16" s="14" t="s">
        <v>263</v>
      </c>
      <c r="I16" s="14"/>
      <c r="J16" s="14" t="s">
        <v>264</v>
      </c>
      <c r="K16" s="14" t="s">
        <v>208</v>
      </c>
      <c r="L16" s="14" t="s">
        <v>209</v>
      </c>
      <c r="M16" s="14" t="s">
        <v>210</v>
      </c>
      <c r="N16" s="14" t="s">
        <v>211</v>
      </c>
      <c r="O16" s="14" t="s">
        <v>210</v>
      </c>
      <c r="P16" s="14" t="s">
        <v>265</v>
      </c>
      <c r="Q16" s="14" t="s">
        <v>82</v>
      </c>
      <c r="R16" s="19" t="n">
        <v>8</v>
      </c>
      <c r="S16" s="19" t="n">
        <v>8</v>
      </c>
      <c r="T16" s="19" t="n">
        <v>10</v>
      </c>
      <c r="U16" s="19" t="n">
        <v>4</v>
      </c>
      <c r="V16" s="19" t="n">
        <v>5</v>
      </c>
      <c r="W16" s="19" t="n">
        <v>50000</v>
      </c>
      <c r="X16" s="19" t="n">
        <v>3</v>
      </c>
      <c r="Y16" s="20" t="n">
        <v>0.75</v>
      </c>
      <c r="Z16" s="19" t="n">
        <v>70</v>
      </c>
      <c r="AA16" s="19" t="n">
        <f aca="false">IF($A16="","",IFERROR(ROUND(($R16+$S16+$T16+$U16)/MAX(1,$V16),2),""))</f>
        <v>6</v>
      </c>
      <c r="AB16" s="19" t="n">
        <f aca="false">IF($A16="","",IFERROR(ROUND(($W16*$X16*$Y16)/MAX(1,$Z16),1),""))</f>
        <v>1607.1</v>
      </c>
      <c r="AC16" s="19" t="n">
        <f aca="false">IF($A16="","",IFERROR(ROUND(($R16*Config!$F$6+$S16*Config!$F$7+$T16*Config!$F$8+$U16*Config!$F$9+(10-$V16)*Config!$F$10+(10-$AD16)*Config!$F$11+(10-$AE16)*Config!$F$12)*10,0),""))</f>
        <v>72</v>
      </c>
      <c r="AD16" s="19" t="n">
        <v>7</v>
      </c>
      <c r="AE16" s="19" t="n">
        <v>7</v>
      </c>
      <c r="AF16" s="14" t="s">
        <v>213</v>
      </c>
      <c r="AG16" s="14" t="s">
        <v>92</v>
      </c>
      <c r="AH16" s="14" t="s">
        <v>92</v>
      </c>
      <c r="AI16" s="14" t="s">
        <v>175</v>
      </c>
      <c r="AJ16" s="21" t="n">
        <v>46162</v>
      </c>
      <c r="AK16" s="14" t="s">
        <v>176</v>
      </c>
      <c r="AL16" s="21" t="n">
        <v>46295</v>
      </c>
      <c r="AM16" s="19" t="n">
        <f aca="false">IF($A16="","",COUNTIF(Acceptance_Criteria!$B$6:$B$405,$A16))</f>
        <v>1</v>
      </c>
      <c r="AN16" s="19" t="n">
        <f aca="false">IF($A16="","",COUNTIF(Test_Coverage!$B$6:$B$305,$A16))</f>
        <v>1</v>
      </c>
      <c r="AO16" s="19" t="n">
        <f aca="false">IF($A16="","",COUNTIF(Traceability_Matrix!$B$6:$B$405,$A16))</f>
        <v>1</v>
      </c>
      <c r="AP16" s="19" t="n">
        <f aca="false">IF($A16="","",COUNTIFS(Change_Control!$B$6:$B$155,$A16,Change_Control!$J$6:$J$155,"Open")+COUNTIFS(Change_Control!$B$6:$B$155,$A16,Change_Control!$J$6:$J$155,"In Assessment"))</f>
        <v>0</v>
      </c>
      <c r="AQ16" s="19" t="n">
        <f aca="false">IF($A16="","",COUNTIF(RAID_Decisions!$C$6:$C$155,$A16))</f>
        <v>0</v>
      </c>
      <c r="AR16" s="14" t="str">
        <f aca="false">IF($A16="","",IF(AND($K16&lt;&gt;"",$N16&lt;&gt;"",$AO16&gt;0),"Traced",IF(OR($K16&lt;&gt;"",$N16&lt;&gt;"",$AO16&gt;0),"Partial","Gap")))</f>
        <v>Traced</v>
      </c>
      <c r="AS16" s="19" t="n">
        <f aca="false">IF($A16="","",ROUND(IF($G16&lt;&gt;"",10,0)+IF($H16&lt;&gt;"",15,0)+IF($O16&lt;&gt;"",10,0)+IF($K16&lt;&gt;"",10,0)+IF($N16&lt;&gt;"",10,0)+IF($Q16&lt;&gt;"",5,0)+IF($AM16&gt;0,15,0)+IF($AN16&gt;0,10,0)+IF($AO16&gt;0,10,0)+IF(OR($AH16="Approved",$AH16="Baselined",$AH16="Not Required"),5,0),0))</f>
        <v>100</v>
      </c>
      <c r="AT16" s="14" t="str">
        <f aca="false">IF($A16="","",IF(AND($AS16&gt;=Config!$C$23,$G16&lt;&gt;"",$H16&lt;&gt;"",$O16&lt;&gt;""),"Ready for Review","Needs Work"))</f>
        <v>Ready for Review</v>
      </c>
      <c r="AU16" s="14" t="str">
        <f aca="false">IF($A16="","",IF(AND($AS16&gt;=Config!$C$24,$AM16&gt;0,$AN16&gt;0,OR($AH16="Approved",$AH16="Baselined",$AH16="Not Required"),$AP16=0),"Ready for Delivery","Not Ready"))</f>
        <v>Ready for Delivery</v>
      </c>
      <c r="AV16" s="14" t="str">
        <f aca="false">IF($A16="","",IF($AG16="Rejected","Rejected",IF($AU16="Ready for Delivery","Pass","Action Required")))</f>
        <v>Pass</v>
      </c>
      <c r="AW16" s="14" t="str">
        <f aca="false">IF($A16="","",IF(RIGHT($BA16,2)="; ",LEFT($BA16,LEN($BA16)-2),$BA16))</f>
        <v/>
      </c>
      <c r="AX16" s="21" t="n">
        <v>46175</v>
      </c>
      <c r="AY16" s="14" t="s">
        <v>177</v>
      </c>
      <c r="AZ16" s="14"/>
      <c r="BA16" s="0" t="str">
        <f aca="false">IF($A16="","",IF($G16="","Missing title; ","")&amp;IF($H16="","Missing statement; ","")&amp;IF($O16="","Missing owner; ","")&amp;IF($K16="","No objective; ","")&amp;IF($N16="","No source; ","")&amp;IF($AM16=0,"No AC; ","")&amp;IF($AN16=0,"No test; ","")&amp;IF($AO16=0,"No trace link; ","")&amp;IF(AND(Config!$C$15="Yes",$AM16=0),"AC required; ","")&amp;IF(AND(Config!$C$14="Yes",$AN16=0),"Test required; ","")&amp;IF(AND(Config!$C$13="Yes",NOT(OR($AH16="Approved",$AH16="Baselined",$AH16="Not Required"))),"Approval pending; ","")&amp;IF($AP16&gt;0,"Open change; ",""))</f>
        <v/>
      </c>
      <c r="BB16" s="0" t="str">
        <f aca="false">IF($A16="","",IF(OR($C16="Agile",$C16="Hybrid"),MAX($BB$5:BB15)+1,""))</f>
        <v/>
      </c>
      <c r="BC16" s="0" t="n">
        <f aca="false">IF($A16="","",IF(OR($C16="Waterfall",$C16="Hybrid"),MAX($BC$5:BC15)+1,""))</f>
        <v>6</v>
      </c>
      <c r="BD16" s="0" t="n">
        <f aca="false">IF($A16="","",MAX($BD$5:BD15)+1)</f>
        <v>11</v>
      </c>
      <c r="BE16" s="0" t="n">
        <f aca="false">IF($A16="","",RANK($AC16,$AC$6:$AC$255)+COUNTIFS($AC$6:$AC16,$AC16,$A$6:$A16,"&lt;&gt;")-1)</f>
        <v>7</v>
      </c>
      <c r="BF16" s="0" t="str">
        <f aca="false">IF($A16="","",IF($AW16&lt;&gt;"",MAX($BF$5:BF15)+1,""))</f>
        <v/>
      </c>
    </row>
    <row r="17" customFormat="false" ht="35.05" hidden="false" customHeight="false" outlineLevel="0" collapsed="false">
      <c r="A17" s="14" t="s">
        <v>266</v>
      </c>
      <c r="B17" s="14" t="s">
        <v>227</v>
      </c>
      <c r="C17" s="14" t="s">
        <v>81</v>
      </c>
      <c r="D17" s="14" t="s">
        <v>117</v>
      </c>
      <c r="E17" s="14" t="s">
        <v>228</v>
      </c>
      <c r="F17" s="14" t="s">
        <v>229</v>
      </c>
      <c r="G17" s="14" t="s">
        <v>267</v>
      </c>
      <c r="H17" s="14" t="s">
        <v>268</v>
      </c>
      <c r="I17" s="14" t="s">
        <v>269</v>
      </c>
      <c r="J17" s="14"/>
      <c r="K17" s="14" t="s">
        <v>232</v>
      </c>
      <c r="L17" s="14" t="s">
        <v>270</v>
      </c>
      <c r="M17" s="14" t="s">
        <v>170</v>
      </c>
      <c r="N17" s="14" t="s">
        <v>235</v>
      </c>
      <c r="O17" s="14" t="s">
        <v>236</v>
      </c>
      <c r="P17" s="14" t="s">
        <v>187</v>
      </c>
      <c r="Q17" s="14" t="s">
        <v>86</v>
      </c>
      <c r="R17" s="19" t="n">
        <v>7</v>
      </c>
      <c r="S17" s="19" t="n">
        <v>7</v>
      </c>
      <c r="T17" s="19" t="n">
        <v>8</v>
      </c>
      <c r="U17" s="19" t="n">
        <v>6</v>
      </c>
      <c r="V17" s="19" t="n">
        <v>3</v>
      </c>
      <c r="W17" s="19" t="n">
        <v>400</v>
      </c>
      <c r="X17" s="19" t="n">
        <v>2</v>
      </c>
      <c r="Y17" s="20" t="n">
        <v>0.75</v>
      </c>
      <c r="Z17" s="19" t="n">
        <v>20</v>
      </c>
      <c r="AA17" s="19" t="n">
        <f aca="false">IF($A17="","",IFERROR(ROUND(($R17+$S17+$T17+$U17)/MAX(1,$V17),2),""))</f>
        <v>9.33</v>
      </c>
      <c r="AB17" s="19" t="n">
        <f aca="false">IF($A17="","",IFERROR(ROUND(($W17*$X17*$Y17)/MAX(1,$Z17),1),""))</f>
        <v>30</v>
      </c>
      <c r="AC17" s="19" t="n">
        <f aca="false">IF($A17="","",IFERROR(ROUND(($R17*Config!$F$6+$S17*Config!$F$7+$T17*Config!$F$8+$U17*Config!$F$9+(10-$V17)*Config!$F$10+(10-$AD17)*Config!$F$11+(10-$AE17)*Config!$F$12)*10,0),""))</f>
        <v>70</v>
      </c>
      <c r="AD17" s="19" t="n">
        <v>4</v>
      </c>
      <c r="AE17" s="19" t="n">
        <v>4</v>
      </c>
      <c r="AF17" s="14" t="s">
        <v>174</v>
      </c>
      <c r="AG17" s="14" t="s">
        <v>80</v>
      </c>
      <c r="AH17" s="14" t="s">
        <v>237</v>
      </c>
      <c r="AI17" s="14"/>
      <c r="AJ17" s="21"/>
      <c r="AK17" s="14" t="s">
        <v>238</v>
      </c>
      <c r="AL17" s="21" t="n">
        <v>46239</v>
      </c>
      <c r="AM17" s="19" t="n">
        <f aca="false">IF($A17="","",COUNTIF(Acceptance_Criteria!$B$6:$B$405,$A17))</f>
        <v>1</v>
      </c>
      <c r="AN17" s="19" t="n">
        <f aca="false">IF($A17="","",COUNTIF(Test_Coverage!$B$6:$B$305,$A17))</f>
        <v>1</v>
      </c>
      <c r="AO17" s="19" t="n">
        <f aca="false">IF($A17="","",COUNTIF(Traceability_Matrix!$B$6:$B$405,$A17))</f>
        <v>1</v>
      </c>
      <c r="AP17" s="19" t="n">
        <f aca="false">IF($A17="","",COUNTIFS(Change_Control!$B$6:$B$155,$A17,Change_Control!$J$6:$J$155,"Open")+COUNTIFS(Change_Control!$B$6:$B$155,$A17,Change_Control!$J$6:$J$155,"In Assessment"))</f>
        <v>0</v>
      </c>
      <c r="AQ17" s="19" t="n">
        <f aca="false">IF($A17="","",COUNTIF(RAID_Decisions!$C$6:$C$155,$A17))</f>
        <v>0</v>
      </c>
      <c r="AR17" s="14" t="str">
        <f aca="false">IF($A17="","",IF(AND($K17&lt;&gt;"",$N17&lt;&gt;"",$AO17&gt;0),"Traced",IF(OR($K17&lt;&gt;"",$N17&lt;&gt;"",$AO17&gt;0),"Partial","Gap")))</f>
        <v>Traced</v>
      </c>
      <c r="AS17" s="19" t="n">
        <f aca="false">IF($A17="","",ROUND(IF($G17&lt;&gt;"",10,0)+IF($H17&lt;&gt;"",15,0)+IF($O17&lt;&gt;"",10,0)+IF($K17&lt;&gt;"",10,0)+IF($N17&lt;&gt;"",10,0)+IF($Q17&lt;&gt;"",5,0)+IF($AM17&gt;0,15,0)+IF($AN17&gt;0,10,0)+IF($AO17&gt;0,10,0)+IF(OR($AH17="Approved",$AH17="Baselined",$AH17="Not Required"),5,0),0))</f>
        <v>95</v>
      </c>
      <c r="AT17" s="14" t="str">
        <f aca="false">IF($A17="","",IF(AND($AS17&gt;=Config!$C$23,$G17&lt;&gt;"",$H17&lt;&gt;"",$O17&lt;&gt;""),"Ready for Review","Needs Work"))</f>
        <v>Ready for Review</v>
      </c>
      <c r="AU17" s="14" t="str">
        <f aca="false">IF($A17="","",IF(AND($AS17&gt;=Config!$C$24,$AM17&gt;0,$AN17&gt;0,OR($AH17="Approved",$AH17="Baselined",$AH17="Not Required"),$AP17=0),"Ready for Delivery","Not Ready"))</f>
        <v>Not Ready</v>
      </c>
      <c r="AV17" s="14" t="str">
        <f aca="false">IF($A17="","",IF($AG17="Rejected","Rejected",IF($AU17="Ready for Delivery","Pass","Action Required")))</f>
        <v>Action Required</v>
      </c>
      <c r="AW17" s="14" t="str">
        <f aca="false">IF($A17="","",IF(RIGHT($BA17,2)="; ",LEFT($BA17,LEN($BA17)-2),$BA17))</f>
        <v>Approval pending</v>
      </c>
      <c r="AX17" s="21" t="n">
        <v>46175</v>
      </c>
      <c r="AY17" s="14" t="s">
        <v>177</v>
      </c>
      <c r="AZ17" s="14"/>
      <c r="BA17" s="0" t="str">
        <f aca="false">IF($A17="","",IF($G17="","Missing title; ","")&amp;IF($H17="","Missing statement; ","")&amp;IF($O17="","Missing owner; ","")&amp;IF($K17="","No objective; ","")&amp;IF($N17="","No source; ","")&amp;IF($AM17=0,"No AC; ","")&amp;IF($AN17=0,"No test; ","")&amp;IF($AO17=0,"No trace link; ","")&amp;IF(AND(Config!$C$15="Yes",$AM17=0),"AC required; ","")&amp;IF(AND(Config!$C$14="Yes",$AN17=0),"Test required; ","")&amp;IF(AND(Config!$C$13="Yes",NOT(OR($AH17="Approved",$AH17="Baselined",$AH17="Not Required"))),"Approval pending; ","")&amp;IF($AP17&gt;0,"Open change; ",""))</f>
        <v>Approval pending; </v>
      </c>
      <c r="BB17" s="0" t="n">
        <f aca="false">IF($A17="","",IF(OR($C17="Agile",$C17="Hybrid"),MAX($BB$5:BB16)+1,""))</f>
        <v>9</v>
      </c>
      <c r="BC17" s="0" t="str">
        <f aca="false">IF($A17="","",IF(OR($C17="Waterfall",$C17="Hybrid"),MAX($BC$5:BC16)+1,""))</f>
        <v/>
      </c>
      <c r="BD17" s="0" t="n">
        <f aca="false">IF($A17="","",MAX($BD$5:BD16)+1)</f>
        <v>12</v>
      </c>
      <c r="BE17" s="0" t="n">
        <f aca="false">IF($A17="","",RANK($AC17,$AC$6:$AC$255)+COUNTIFS($AC$6:$AC17,$AC17,$A$6:$A17,"&lt;&gt;")-1)</f>
        <v>8</v>
      </c>
      <c r="BF17" s="0" t="n">
        <f aca="false">IF($A17="","",IF($AW17&lt;&gt;"",MAX($BF$5:BF16)+1,""))</f>
        <v>8</v>
      </c>
    </row>
    <row r="18" customFormat="false" ht="23.85" hidden="false" customHeight="false" outlineLevel="0" collapsed="false">
      <c r="A18" s="14" t="s">
        <v>271</v>
      </c>
      <c r="B18" s="14" t="s">
        <v>162</v>
      </c>
      <c r="C18" s="14" t="s">
        <v>89</v>
      </c>
      <c r="D18" s="14" t="s">
        <v>202</v>
      </c>
      <c r="E18" s="14" t="s">
        <v>272</v>
      </c>
      <c r="F18" s="14" t="s">
        <v>272</v>
      </c>
      <c r="G18" s="14" t="s">
        <v>273</v>
      </c>
      <c r="H18" s="14" t="s">
        <v>274</v>
      </c>
      <c r="I18" s="14"/>
      <c r="J18" s="14" t="s">
        <v>275</v>
      </c>
      <c r="K18" s="14" t="s">
        <v>208</v>
      </c>
      <c r="L18" s="14" t="s">
        <v>276</v>
      </c>
      <c r="M18" s="14" t="s">
        <v>277</v>
      </c>
      <c r="N18" s="14" t="s">
        <v>278</v>
      </c>
      <c r="O18" s="14" t="s">
        <v>277</v>
      </c>
      <c r="P18" s="14" t="s">
        <v>212</v>
      </c>
      <c r="Q18" s="14" t="s">
        <v>82</v>
      </c>
      <c r="R18" s="19" t="n">
        <v>8</v>
      </c>
      <c r="S18" s="19" t="n">
        <v>7</v>
      </c>
      <c r="T18" s="19" t="n">
        <v>9</v>
      </c>
      <c r="U18" s="19" t="n">
        <v>5</v>
      </c>
      <c r="V18" s="19" t="n">
        <v>5</v>
      </c>
      <c r="W18" s="19" t="n">
        <v>500</v>
      </c>
      <c r="X18" s="19" t="n">
        <v>3</v>
      </c>
      <c r="Y18" s="20" t="n">
        <v>0.7</v>
      </c>
      <c r="Z18" s="19" t="n">
        <v>55</v>
      </c>
      <c r="AA18" s="19" t="n">
        <f aca="false">IF($A18="","",IFERROR(ROUND(($R18+$S18+$T18+$U18)/MAX(1,$V18),2),""))</f>
        <v>5.8</v>
      </c>
      <c r="AB18" s="19" t="n">
        <f aca="false">IF($A18="","",IFERROR(ROUND(($W18*$X18*$Y18)/MAX(1,$Z18),1),""))</f>
        <v>19.1</v>
      </c>
      <c r="AC18" s="19" t="n">
        <f aca="false">IF($A18="","",IFERROR(ROUND(($R18*Config!$F$6+$S18*Config!$F$7+$T18*Config!$F$8+$U18*Config!$F$9+(10-$V18)*Config!$F$10+(10-$AD18)*Config!$F$11+(10-$AE18)*Config!$F$12)*10,0),""))</f>
        <v>70</v>
      </c>
      <c r="AD18" s="19" t="n">
        <v>7</v>
      </c>
      <c r="AE18" s="19" t="n">
        <v>6</v>
      </c>
      <c r="AF18" s="14" t="s">
        <v>174</v>
      </c>
      <c r="AG18" s="14" t="s">
        <v>88</v>
      </c>
      <c r="AH18" s="14" t="s">
        <v>88</v>
      </c>
      <c r="AI18" s="14"/>
      <c r="AJ18" s="21"/>
      <c r="AK18" s="14" t="s">
        <v>176</v>
      </c>
      <c r="AL18" s="21" t="n">
        <v>46254</v>
      </c>
      <c r="AM18" s="19" t="n">
        <f aca="false">IF($A18="","",COUNTIF(Acceptance_Criteria!$B$6:$B$405,$A18))</f>
        <v>1</v>
      </c>
      <c r="AN18" s="19" t="n">
        <f aca="false">IF($A18="","",COUNTIF(Test_Coverage!$B$6:$B$305,$A18))</f>
        <v>1</v>
      </c>
      <c r="AO18" s="19" t="n">
        <f aca="false">IF($A18="","",COUNTIF(Traceability_Matrix!$B$6:$B$405,$A18))</f>
        <v>1</v>
      </c>
      <c r="AP18" s="19" t="n">
        <f aca="false">IF($A18="","",COUNTIFS(Change_Control!$B$6:$B$155,$A18,Change_Control!$J$6:$J$155,"Open")+COUNTIFS(Change_Control!$B$6:$B$155,$A18,Change_Control!$J$6:$J$155,"In Assessment"))</f>
        <v>0</v>
      </c>
      <c r="AQ18" s="19" t="n">
        <f aca="false">IF($A18="","",COUNTIF(RAID_Decisions!$C$6:$C$155,$A18))</f>
        <v>1</v>
      </c>
      <c r="AR18" s="14" t="str">
        <f aca="false">IF($A18="","",IF(AND($K18&lt;&gt;"",$N18&lt;&gt;"",$AO18&gt;0),"Traced",IF(OR($K18&lt;&gt;"",$N18&lt;&gt;"",$AO18&gt;0),"Partial","Gap")))</f>
        <v>Traced</v>
      </c>
      <c r="AS18" s="19" t="n">
        <f aca="false">IF($A18="","",ROUND(IF($G18&lt;&gt;"",10,0)+IF($H18&lt;&gt;"",15,0)+IF($O18&lt;&gt;"",10,0)+IF($K18&lt;&gt;"",10,0)+IF($N18&lt;&gt;"",10,0)+IF($Q18&lt;&gt;"",5,0)+IF($AM18&gt;0,15,0)+IF($AN18&gt;0,10,0)+IF($AO18&gt;0,10,0)+IF(OR($AH18="Approved",$AH18="Baselined",$AH18="Not Required"),5,0),0))</f>
        <v>95</v>
      </c>
      <c r="AT18" s="14" t="str">
        <f aca="false">IF($A18="","",IF(AND($AS18&gt;=Config!$C$23,$G18&lt;&gt;"",$H18&lt;&gt;"",$O18&lt;&gt;""),"Ready for Review","Needs Work"))</f>
        <v>Ready for Review</v>
      </c>
      <c r="AU18" s="14" t="str">
        <f aca="false">IF($A18="","",IF(AND($AS18&gt;=Config!$C$24,$AM18&gt;0,$AN18&gt;0,OR($AH18="Approved",$AH18="Baselined",$AH18="Not Required"),$AP18=0),"Ready for Delivery","Not Ready"))</f>
        <v>Not Ready</v>
      </c>
      <c r="AV18" s="14" t="str">
        <f aca="false">IF($A18="","",IF($AG18="Rejected","Rejected",IF($AU18="Ready for Delivery","Pass","Action Required")))</f>
        <v>Action Required</v>
      </c>
      <c r="AW18" s="14" t="str">
        <f aca="false">IF($A18="","",IF(RIGHT($BA18,2)="; ",LEFT($BA18,LEN($BA18)-2),$BA18))</f>
        <v>Approval pending</v>
      </c>
      <c r="AX18" s="21" t="n">
        <v>46175</v>
      </c>
      <c r="AY18" s="14" t="s">
        <v>177</v>
      </c>
      <c r="AZ18" s="14"/>
      <c r="BA18" s="0" t="str">
        <f aca="false">IF($A18="","",IF($G18="","Missing title; ","")&amp;IF($H18="","Missing statement; ","")&amp;IF($O18="","Missing owner; ","")&amp;IF($K18="","No objective; ","")&amp;IF($N18="","No source; ","")&amp;IF($AM18=0,"No AC; ","")&amp;IF($AN18=0,"No test; ","")&amp;IF($AO18=0,"No trace link; ","")&amp;IF(AND(Config!$C$15="Yes",$AM18=0),"AC required; ","")&amp;IF(AND(Config!$C$14="Yes",$AN18=0),"Test required; ","")&amp;IF(AND(Config!$C$13="Yes",NOT(OR($AH18="Approved",$AH18="Baselined",$AH18="Not Required"))),"Approval pending; ","")&amp;IF($AP18&gt;0,"Open change; ",""))</f>
        <v>Approval pending; </v>
      </c>
      <c r="BB18" s="0" t="n">
        <f aca="false">IF($A18="","",IF(OR($C18="Agile",$C18="Hybrid"),MAX($BB$5:BB17)+1,""))</f>
        <v>10</v>
      </c>
      <c r="BC18" s="0" t="n">
        <f aca="false">IF($A18="","",IF(OR($C18="Waterfall",$C18="Hybrid"),MAX($BC$5:BC17)+1,""))</f>
        <v>7</v>
      </c>
      <c r="BD18" s="0" t="n">
        <f aca="false">IF($A18="","",MAX($BD$5:BD17)+1)</f>
        <v>13</v>
      </c>
      <c r="BE18" s="0" t="n">
        <f aca="false">IF($A18="","",RANK($AC18,$AC$6:$AC$255)+COUNTIFS($AC$6:$AC18,$AC18,$A$6:$A18,"&lt;&gt;")-1)</f>
        <v>9</v>
      </c>
      <c r="BF18" s="0" t="n">
        <f aca="false">IF($A18="","",IF($AW18&lt;&gt;"",MAX($BF$5:BF17)+1,""))</f>
        <v>9</v>
      </c>
    </row>
    <row r="19" customFormat="false" ht="23.85" hidden="false" customHeight="false" outlineLevel="0" collapsed="false">
      <c r="A19" s="14" t="s">
        <v>279</v>
      </c>
      <c r="B19" s="14" t="s">
        <v>162</v>
      </c>
      <c r="C19" s="14" t="s">
        <v>85</v>
      </c>
      <c r="D19" s="14" t="s">
        <v>216</v>
      </c>
      <c r="E19" s="14" t="s">
        <v>280</v>
      </c>
      <c r="F19" s="14" t="s">
        <v>281</v>
      </c>
      <c r="G19" s="14" t="s">
        <v>282</v>
      </c>
      <c r="H19" s="14" t="s">
        <v>283</v>
      </c>
      <c r="I19" s="14"/>
      <c r="J19" s="14"/>
      <c r="K19" s="14" t="s">
        <v>232</v>
      </c>
      <c r="L19" s="14" t="s">
        <v>284</v>
      </c>
      <c r="M19" s="14" t="s">
        <v>170</v>
      </c>
      <c r="N19" s="14" t="s">
        <v>285</v>
      </c>
      <c r="O19" s="14" t="s">
        <v>286</v>
      </c>
      <c r="P19" s="14" t="s">
        <v>226</v>
      </c>
      <c r="Q19" s="14" t="s">
        <v>82</v>
      </c>
      <c r="R19" s="19" t="n">
        <v>7</v>
      </c>
      <c r="S19" s="19" t="n">
        <v>8</v>
      </c>
      <c r="T19" s="19" t="n">
        <v>8</v>
      </c>
      <c r="U19" s="19" t="n">
        <v>5</v>
      </c>
      <c r="V19" s="19" t="n">
        <v>4</v>
      </c>
      <c r="W19" s="19" t="n">
        <v>500</v>
      </c>
      <c r="X19" s="19" t="n">
        <v>2</v>
      </c>
      <c r="Y19" s="20" t="n">
        <v>0.85</v>
      </c>
      <c r="Z19" s="19" t="n">
        <v>35</v>
      </c>
      <c r="AA19" s="19" t="n">
        <f aca="false">IF($A19="","",IFERROR(ROUND(($R19+$S19+$T19+$U19)/MAX(1,$V19),2),""))</f>
        <v>7</v>
      </c>
      <c r="AB19" s="19" t="n">
        <f aca="false">IF($A19="","",IFERROR(ROUND(($W19*$X19*$Y19)/MAX(1,$Z19),1),""))</f>
        <v>24.3</v>
      </c>
      <c r="AC19" s="19" t="n">
        <f aca="false">IF($A19="","",IFERROR(ROUND(($R19*Config!$F$6+$S19*Config!$F$7+$T19*Config!$F$8+$U19*Config!$F$9+(10-$V19)*Config!$F$10+(10-$AD19)*Config!$F$11+(10-$AE19)*Config!$F$12)*10,0),""))</f>
        <v>70</v>
      </c>
      <c r="AD19" s="19" t="n">
        <v>4</v>
      </c>
      <c r="AE19" s="19" t="n">
        <v>4</v>
      </c>
      <c r="AF19" s="14" t="s">
        <v>174</v>
      </c>
      <c r="AG19" s="14" t="s">
        <v>80</v>
      </c>
      <c r="AH19" s="14" t="s">
        <v>237</v>
      </c>
      <c r="AI19" s="14"/>
      <c r="AJ19" s="21"/>
      <c r="AK19" s="14" t="s">
        <v>176</v>
      </c>
      <c r="AL19" s="21" t="n">
        <v>46275</v>
      </c>
      <c r="AM19" s="19" t="n">
        <f aca="false">IF($A19="","",COUNTIF(Acceptance_Criteria!$B$6:$B$405,$A19))</f>
        <v>1</v>
      </c>
      <c r="AN19" s="19" t="n">
        <f aca="false">IF($A19="","",COUNTIF(Test_Coverage!$B$6:$B$305,$A19))</f>
        <v>1</v>
      </c>
      <c r="AO19" s="19" t="n">
        <f aca="false">IF($A19="","",COUNTIF(Traceability_Matrix!$B$6:$B$405,$A19))</f>
        <v>1</v>
      </c>
      <c r="AP19" s="19" t="n">
        <f aca="false">IF($A19="","",COUNTIFS(Change_Control!$B$6:$B$155,$A19,Change_Control!$J$6:$J$155,"Open")+COUNTIFS(Change_Control!$B$6:$B$155,$A19,Change_Control!$J$6:$J$155,"In Assessment"))</f>
        <v>0</v>
      </c>
      <c r="AQ19" s="19" t="n">
        <f aca="false">IF($A19="","",COUNTIF(RAID_Decisions!$C$6:$C$155,$A19))</f>
        <v>1</v>
      </c>
      <c r="AR19" s="14" t="str">
        <f aca="false">IF($A19="","",IF(AND($K19&lt;&gt;"",$N19&lt;&gt;"",$AO19&gt;0),"Traced",IF(OR($K19&lt;&gt;"",$N19&lt;&gt;"",$AO19&gt;0),"Partial","Gap")))</f>
        <v>Traced</v>
      </c>
      <c r="AS19" s="19" t="n">
        <f aca="false">IF($A19="","",ROUND(IF($G19&lt;&gt;"",10,0)+IF($H19&lt;&gt;"",15,0)+IF($O19&lt;&gt;"",10,0)+IF($K19&lt;&gt;"",10,0)+IF($N19&lt;&gt;"",10,0)+IF($Q19&lt;&gt;"",5,0)+IF($AM19&gt;0,15,0)+IF($AN19&gt;0,10,0)+IF($AO19&gt;0,10,0)+IF(OR($AH19="Approved",$AH19="Baselined",$AH19="Not Required"),5,0),0))</f>
        <v>95</v>
      </c>
      <c r="AT19" s="14" t="str">
        <f aca="false">IF($A19="","",IF(AND($AS19&gt;=Config!$C$23,$G19&lt;&gt;"",$H19&lt;&gt;"",$O19&lt;&gt;""),"Ready for Review","Needs Work"))</f>
        <v>Ready for Review</v>
      </c>
      <c r="AU19" s="14" t="str">
        <f aca="false">IF($A19="","",IF(AND($AS19&gt;=Config!$C$24,$AM19&gt;0,$AN19&gt;0,OR($AH19="Approved",$AH19="Baselined",$AH19="Not Required"),$AP19=0),"Ready for Delivery","Not Ready"))</f>
        <v>Not Ready</v>
      </c>
      <c r="AV19" s="14" t="str">
        <f aca="false">IF($A19="","",IF($AG19="Rejected","Rejected",IF($AU19="Ready for Delivery","Pass","Action Required")))</f>
        <v>Action Required</v>
      </c>
      <c r="AW19" s="14" t="str">
        <f aca="false">IF($A19="","",IF(RIGHT($BA19,2)="; ",LEFT($BA19,LEN($BA19)-2),$BA19))</f>
        <v>Approval pending</v>
      </c>
      <c r="AX19" s="21" t="n">
        <v>46175</v>
      </c>
      <c r="AY19" s="14" t="s">
        <v>177</v>
      </c>
      <c r="AZ19" s="14"/>
      <c r="BA19" s="0" t="str">
        <f aca="false">IF($A19="","",IF($G19="","Missing title; ","")&amp;IF($H19="","Missing statement; ","")&amp;IF($O19="","Missing owner; ","")&amp;IF($K19="","No objective; ","")&amp;IF($N19="","No source; ","")&amp;IF($AM19=0,"No AC; ","")&amp;IF($AN19=0,"No test; ","")&amp;IF($AO19=0,"No trace link; ","")&amp;IF(AND(Config!$C$15="Yes",$AM19=0),"AC required; ","")&amp;IF(AND(Config!$C$14="Yes",$AN19=0),"Test required; ","")&amp;IF(AND(Config!$C$13="Yes",NOT(OR($AH19="Approved",$AH19="Baselined",$AH19="Not Required"))),"Approval pending; ","")&amp;IF($AP19&gt;0,"Open change; ",""))</f>
        <v>Approval pending; </v>
      </c>
      <c r="BB19" s="0" t="str">
        <f aca="false">IF($A19="","",IF(OR($C19="Agile",$C19="Hybrid"),MAX($BB$5:BB18)+1,""))</f>
        <v/>
      </c>
      <c r="BC19" s="0" t="n">
        <f aca="false">IF($A19="","",IF(OR($C19="Waterfall",$C19="Hybrid"),MAX($BC$5:BC18)+1,""))</f>
        <v>8</v>
      </c>
      <c r="BD19" s="0" t="n">
        <f aca="false">IF($A19="","",MAX($BD$5:BD18)+1)</f>
        <v>14</v>
      </c>
      <c r="BE19" s="0" t="n">
        <f aca="false">IF($A19="","",RANK($AC19,$AC$6:$AC$255)+COUNTIFS($AC$6:$AC19,$AC19,$A$6:$A19,"&lt;&gt;")-1)</f>
        <v>10</v>
      </c>
      <c r="BF19" s="0" t="n">
        <f aca="false">IF($A19="","",IF($AW19&lt;&gt;"",MAX($BF$5:BF18)+1,""))</f>
        <v>10</v>
      </c>
    </row>
    <row r="20" customFormat="false" ht="23.85" hidden="false" customHeight="false" outlineLevel="0" collapsed="false">
      <c r="A20" s="14" t="s">
        <v>287</v>
      </c>
      <c r="B20" s="14" t="s">
        <v>162</v>
      </c>
      <c r="C20" s="14" t="s">
        <v>89</v>
      </c>
      <c r="D20" s="14" t="s">
        <v>180</v>
      </c>
      <c r="E20" s="14" t="s">
        <v>288</v>
      </c>
      <c r="F20" s="14" t="s">
        <v>165</v>
      </c>
      <c r="G20" s="14" t="s">
        <v>289</v>
      </c>
      <c r="H20" s="14" t="s">
        <v>290</v>
      </c>
      <c r="I20" s="14"/>
      <c r="J20" s="14"/>
      <c r="K20" s="14" t="s">
        <v>255</v>
      </c>
      <c r="L20" s="14" t="s">
        <v>291</v>
      </c>
      <c r="M20" s="14" t="s">
        <v>170</v>
      </c>
      <c r="N20" s="14" t="s">
        <v>292</v>
      </c>
      <c r="O20" s="14" t="s">
        <v>173</v>
      </c>
      <c r="P20" s="14" t="s">
        <v>187</v>
      </c>
      <c r="Q20" s="14" t="s">
        <v>90</v>
      </c>
      <c r="R20" s="19" t="n">
        <v>5</v>
      </c>
      <c r="S20" s="19" t="n">
        <v>4</v>
      </c>
      <c r="T20" s="19" t="n">
        <v>3</v>
      </c>
      <c r="U20" s="19" t="n">
        <v>7</v>
      </c>
      <c r="V20" s="19" t="n">
        <v>5</v>
      </c>
      <c r="W20" s="19" t="n">
        <v>350</v>
      </c>
      <c r="X20" s="19" t="n">
        <v>1.5</v>
      </c>
      <c r="Y20" s="20" t="n">
        <v>0.55</v>
      </c>
      <c r="Z20" s="19" t="n">
        <v>45</v>
      </c>
      <c r="AA20" s="19" t="n">
        <f aca="false">IF($A20="","",IFERROR(ROUND(($R20+$S20+$T20+$U20)/MAX(1,$V20),2),""))</f>
        <v>3.8</v>
      </c>
      <c r="AB20" s="19" t="n">
        <f aca="false">IF($A20="","",IFERROR(ROUND(($W20*$X20*$Y20)/MAX(1,$Z20),1),""))</f>
        <v>6.4</v>
      </c>
      <c r="AC20" s="19" t="n">
        <f aca="false">IF($A20="","",IFERROR(ROUND(($R20*Config!$F$6+$S20*Config!$F$7+$T20*Config!$F$8+$U20*Config!$F$9+(10-$V20)*Config!$F$10+(10-$AD20)*Config!$F$11+(10-$AE20)*Config!$F$12)*10,0),""))</f>
        <v>45</v>
      </c>
      <c r="AD20" s="19" t="n">
        <v>6</v>
      </c>
      <c r="AE20" s="19" t="n">
        <v>6</v>
      </c>
      <c r="AF20" s="14" t="s">
        <v>174</v>
      </c>
      <c r="AG20" s="14" t="s">
        <v>103</v>
      </c>
      <c r="AH20" s="14" t="s">
        <v>237</v>
      </c>
      <c r="AI20" s="14"/>
      <c r="AJ20" s="21"/>
      <c r="AK20" s="14" t="s">
        <v>293</v>
      </c>
      <c r="AL20" s="21" t="n">
        <v>46341</v>
      </c>
      <c r="AM20" s="19" t="n">
        <f aca="false">IF($A20="","",COUNTIF(Acceptance_Criteria!$B$6:$B$405,$A20))</f>
        <v>0</v>
      </c>
      <c r="AN20" s="19" t="n">
        <f aca="false">IF($A20="","",COUNTIF(Test_Coverage!$B$6:$B$305,$A20))</f>
        <v>0</v>
      </c>
      <c r="AO20" s="19" t="n">
        <f aca="false">IF($A20="","",COUNTIF(Traceability_Matrix!$B$6:$B$405,$A20))</f>
        <v>0</v>
      </c>
      <c r="AP20" s="19" t="n">
        <f aca="false">IF($A20="","",COUNTIFS(Change_Control!$B$6:$B$155,$A20,Change_Control!$J$6:$J$155,"Open")+COUNTIFS(Change_Control!$B$6:$B$155,$A20,Change_Control!$J$6:$J$155,"In Assessment"))</f>
        <v>0</v>
      </c>
      <c r="AQ20" s="19" t="n">
        <f aca="false">IF($A20="","",COUNTIF(RAID_Decisions!$C$6:$C$155,$A20))</f>
        <v>1</v>
      </c>
      <c r="AR20" s="14" t="str">
        <f aca="false">IF($A20="","",IF(AND($K20&lt;&gt;"",$N20&lt;&gt;"",$AO20&gt;0),"Traced",IF(OR($K20&lt;&gt;"",$N20&lt;&gt;"",$AO20&gt;0),"Partial","Gap")))</f>
        <v>Partial</v>
      </c>
      <c r="AS20" s="19" t="n">
        <f aca="false">IF($A20="","",ROUND(IF($G20&lt;&gt;"",10,0)+IF($H20&lt;&gt;"",15,0)+IF($O20&lt;&gt;"",10,0)+IF($K20&lt;&gt;"",10,0)+IF($N20&lt;&gt;"",10,0)+IF($Q20&lt;&gt;"",5,0)+IF($AM20&gt;0,15,0)+IF($AN20&gt;0,10,0)+IF($AO20&gt;0,10,0)+IF(OR($AH20="Approved",$AH20="Baselined",$AH20="Not Required"),5,0),0))</f>
        <v>60</v>
      </c>
      <c r="AT20" s="14" t="str">
        <f aca="false">IF($A20="","",IF(AND($AS20&gt;=Config!$C$23,$G20&lt;&gt;"",$H20&lt;&gt;"",$O20&lt;&gt;""),"Ready for Review","Needs Work"))</f>
        <v>Needs Work</v>
      </c>
      <c r="AU20" s="14" t="str">
        <f aca="false">IF($A20="","",IF(AND($AS20&gt;=Config!$C$24,$AM20&gt;0,$AN20&gt;0,OR($AH20="Approved",$AH20="Baselined",$AH20="Not Required"),$AP20=0),"Ready for Delivery","Not Ready"))</f>
        <v>Not Ready</v>
      </c>
      <c r="AV20" s="14" t="str">
        <f aca="false">IF($A20="","",IF($AG20="Rejected","Rejected",IF($AU20="Ready for Delivery","Pass","Action Required")))</f>
        <v>Action Required</v>
      </c>
      <c r="AW20" s="14" t="str">
        <f aca="false">IF($A20="","",IF(RIGHT($BA20,2)="; ",LEFT($BA20,LEN($BA20)-2),$BA20))</f>
        <v>No AC; No test; No trace link; AC required; Test required; Approval pending</v>
      </c>
      <c r="AX20" s="21" t="n">
        <v>46175</v>
      </c>
      <c r="AY20" s="14" t="s">
        <v>177</v>
      </c>
      <c r="AZ20" s="14"/>
      <c r="BA20" s="0" t="str">
        <f aca="false">IF($A20="","",IF($G20="","Missing title; ","")&amp;IF($H20="","Missing statement; ","")&amp;IF($O20="","Missing owner; ","")&amp;IF($K20="","No objective; ","")&amp;IF($N20="","No source; ","")&amp;IF($AM20=0,"No AC; ","")&amp;IF($AN20=0,"No test; ","")&amp;IF($AO20=0,"No trace link; ","")&amp;IF(AND(Config!$C$15="Yes",$AM20=0),"AC required; ","")&amp;IF(AND(Config!$C$14="Yes",$AN20=0),"Test required; ","")&amp;IF(AND(Config!$C$13="Yes",NOT(OR($AH20="Approved",$AH20="Baselined",$AH20="Not Required"))),"Approval pending; ","")&amp;IF($AP20&gt;0,"Open change; ",""))</f>
        <v>No AC; No test; No trace link; AC required; Test required; Approval pending; </v>
      </c>
      <c r="BB20" s="0" t="n">
        <f aca="false">IF($A20="","",IF(OR($C20="Agile",$C20="Hybrid"),MAX($BB$5:BB19)+1,""))</f>
        <v>11</v>
      </c>
      <c r="BC20" s="0" t="n">
        <f aca="false">IF($A20="","",IF(OR($C20="Waterfall",$C20="Hybrid"),MAX($BC$5:BC19)+1,""))</f>
        <v>9</v>
      </c>
      <c r="BD20" s="0" t="n">
        <f aca="false">IF($A20="","",MAX($BD$5:BD19)+1)</f>
        <v>15</v>
      </c>
      <c r="BE20" s="0" t="n">
        <f aca="false">IF($A20="","",RANK($AC20,$AC$6:$AC$255)+COUNTIFS($AC$6:$AC20,$AC20,$A$6:$A20,"&lt;&gt;")-1)</f>
        <v>20</v>
      </c>
      <c r="BF20" s="0" t="n">
        <f aca="false">IF($A20="","",IF($AW20&lt;&gt;"",MAX($BF$5:BF19)+1,""))</f>
        <v>11</v>
      </c>
    </row>
    <row r="21" customFormat="false" ht="23.85" hidden="false" customHeight="false" outlineLevel="0" collapsed="false">
      <c r="A21" s="14" t="s">
        <v>294</v>
      </c>
      <c r="B21" s="14" t="s">
        <v>287</v>
      </c>
      <c r="C21" s="14" t="s">
        <v>81</v>
      </c>
      <c r="D21" s="14" t="s">
        <v>117</v>
      </c>
      <c r="E21" s="14" t="s">
        <v>288</v>
      </c>
      <c r="F21" s="14" t="s">
        <v>165</v>
      </c>
      <c r="G21" s="14" t="s">
        <v>295</v>
      </c>
      <c r="H21" s="14" t="s">
        <v>296</v>
      </c>
      <c r="I21" s="14" t="s">
        <v>297</v>
      </c>
      <c r="J21" s="14"/>
      <c r="K21" s="14" t="s">
        <v>255</v>
      </c>
      <c r="L21" s="14" t="s">
        <v>291</v>
      </c>
      <c r="M21" s="14" t="s">
        <v>170</v>
      </c>
      <c r="N21" s="14" t="s">
        <v>292</v>
      </c>
      <c r="O21" s="14" t="s">
        <v>173</v>
      </c>
      <c r="P21" s="14" t="s">
        <v>187</v>
      </c>
      <c r="Q21" s="14" t="s">
        <v>90</v>
      </c>
      <c r="R21" s="19" t="n">
        <v>5</v>
      </c>
      <c r="S21" s="19" t="n">
        <v>4</v>
      </c>
      <c r="T21" s="19" t="n">
        <v>3</v>
      </c>
      <c r="U21" s="19" t="n">
        <v>7</v>
      </c>
      <c r="V21" s="19" t="n">
        <v>3</v>
      </c>
      <c r="W21" s="19" t="n">
        <v>350</v>
      </c>
      <c r="X21" s="19" t="n">
        <v>1.5</v>
      </c>
      <c r="Y21" s="20" t="n">
        <v>0.55</v>
      </c>
      <c r="Z21" s="19" t="n">
        <v>20</v>
      </c>
      <c r="AA21" s="19" t="n">
        <f aca="false">IF($A21="","",IFERROR(ROUND(($R21+$S21+$T21+$U21)/MAX(1,$V21),2),""))</f>
        <v>6.33</v>
      </c>
      <c r="AB21" s="19" t="n">
        <f aca="false">IF($A21="","",IFERROR(ROUND(($W21*$X21*$Y21)/MAX(1,$Z21),1),""))</f>
        <v>14.4</v>
      </c>
      <c r="AC21" s="19" t="n">
        <f aca="false">IF($A21="","",IFERROR(ROUND(($R21*Config!$F$6+$S21*Config!$F$7+$T21*Config!$F$8+$U21*Config!$F$9+(10-$V21)*Config!$F$10+(10-$AD21)*Config!$F$11+(10-$AE21)*Config!$F$12)*10,0),""))</f>
        <v>48</v>
      </c>
      <c r="AD21" s="19" t="n">
        <v>5</v>
      </c>
      <c r="AE21" s="19" t="n">
        <v>5</v>
      </c>
      <c r="AF21" s="14" t="s">
        <v>174</v>
      </c>
      <c r="AG21" s="14" t="s">
        <v>103</v>
      </c>
      <c r="AH21" s="14" t="s">
        <v>237</v>
      </c>
      <c r="AI21" s="14"/>
      <c r="AJ21" s="21"/>
      <c r="AK21" s="14" t="s">
        <v>293</v>
      </c>
      <c r="AL21" s="21" t="n">
        <v>46341</v>
      </c>
      <c r="AM21" s="19" t="n">
        <f aca="false">IF($A21="","",COUNTIF(Acceptance_Criteria!$B$6:$B$405,$A21))</f>
        <v>0</v>
      </c>
      <c r="AN21" s="19" t="n">
        <f aca="false">IF($A21="","",COUNTIF(Test_Coverage!$B$6:$B$305,$A21))</f>
        <v>0</v>
      </c>
      <c r="AO21" s="19" t="n">
        <f aca="false">IF($A21="","",COUNTIF(Traceability_Matrix!$B$6:$B$405,$A21))</f>
        <v>0</v>
      </c>
      <c r="AP21" s="19" t="n">
        <f aca="false">IF($A21="","",COUNTIFS(Change_Control!$B$6:$B$155,$A21,Change_Control!$J$6:$J$155,"Open")+COUNTIFS(Change_Control!$B$6:$B$155,$A21,Change_Control!$J$6:$J$155,"In Assessment"))</f>
        <v>0</v>
      </c>
      <c r="AQ21" s="19" t="n">
        <f aca="false">IF($A21="","",COUNTIF(RAID_Decisions!$C$6:$C$155,$A21))</f>
        <v>0</v>
      </c>
      <c r="AR21" s="14" t="str">
        <f aca="false">IF($A21="","",IF(AND($K21&lt;&gt;"",$N21&lt;&gt;"",$AO21&gt;0),"Traced",IF(OR($K21&lt;&gt;"",$N21&lt;&gt;"",$AO21&gt;0),"Partial","Gap")))</f>
        <v>Partial</v>
      </c>
      <c r="AS21" s="19" t="n">
        <f aca="false">IF($A21="","",ROUND(IF($G21&lt;&gt;"",10,0)+IF($H21&lt;&gt;"",15,0)+IF($O21&lt;&gt;"",10,0)+IF($K21&lt;&gt;"",10,0)+IF($N21&lt;&gt;"",10,0)+IF($Q21&lt;&gt;"",5,0)+IF($AM21&gt;0,15,0)+IF($AN21&gt;0,10,0)+IF($AO21&gt;0,10,0)+IF(OR($AH21="Approved",$AH21="Baselined",$AH21="Not Required"),5,0),0))</f>
        <v>60</v>
      </c>
      <c r="AT21" s="14" t="str">
        <f aca="false">IF($A21="","",IF(AND($AS21&gt;=Config!$C$23,$G21&lt;&gt;"",$H21&lt;&gt;"",$O21&lt;&gt;""),"Ready for Review","Needs Work"))</f>
        <v>Needs Work</v>
      </c>
      <c r="AU21" s="14" t="str">
        <f aca="false">IF($A21="","",IF(AND($AS21&gt;=Config!$C$24,$AM21&gt;0,$AN21&gt;0,OR($AH21="Approved",$AH21="Baselined",$AH21="Not Required"),$AP21=0),"Ready for Delivery","Not Ready"))</f>
        <v>Not Ready</v>
      </c>
      <c r="AV21" s="14" t="str">
        <f aca="false">IF($A21="","",IF($AG21="Rejected","Rejected",IF($AU21="Ready for Delivery","Pass","Action Required")))</f>
        <v>Action Required</v>
      </c>
      <c r="AW21" s="14" t="str">
        <f aca="false">IF($A21="","",IF(RIGHT($BA21,2)="; ",LEFT($BA21,LEN($BA21)-2),$BA21))</f>
        <v>No AC; No test; No trace link; AC required; Test required; Approval pending</v>
      </c>
      <c r="AX21" s="21" t="n">
        <v>46175</v>
      </c>
      <c r="AY21" s="14" t="s">
        <v>177</v>
      </c>
      <c r="AZ21" s="14"/>
      <c r="BA21" s="0" t="str">
        <f aca="false">IF($A21="","",IF($G21="","Missing title; ","")&amp;IF($H21="","Missing statement; ","")&amp;IF($O21="","Missing owner; ","")&amp;IF($K21="","No objective; ","")&amp;IF($N21="","No source; ","")&amp;IF($AM21=0,"No AC; ","")&amp;IF($AN21=0,"No test; ","")&amp;IF($AO21=0,"No trace link; ","")&amp;IF(AND(Config!$C$15="Yes",$AM21=0),"AC required; ","")&amp;IF(AND(Config!$C$14="Yes",$AN21=0),"Test required; ","")&amp;IF(AND(Config!$C$13="Yes",NOT(OR($AH21="Approved",$AH21="Baselined",$AH21="Not Required"))),"Approval pending; ","")&amp;IF($AP21&gt;0,"Open change; ",""))</f>
        <v>No AC; No test; No trace link; AC required; Test required; Approval pending; </v>
      </c>
      <c r="BB21" s="0" t="n">
        <f aca="false">IF($A21="","",IF(OR($C21="Agile",$C21="Hybrid"),MAX($BB$5:BB20)+1,""))</f>
        <v>12</v>
      </c>
      <c r="BC21" s="0" t="str">
        <f aca="false">IF($A21="","",IF(OR($C21="Waterfall",$C21="Hybrid"),MAX($BC$5:BC20)+1,""))</f>
        <v/>
      </c>
      <c r="BD21" s="0" t="n">
        <f aca="false">IF($A21="","",MAX($BD$5:BD20)+1)</f>
        <v>16</v>
      </c>
      <c r="BE21" s="0" t="n">
        <f aca="false">IF($A21="","",RANK($AC21,$AC$6:$AC$255)+COUNTIFS($AC$6:$AC21,$AC21,$A$6:$A21,"&lt;&gt;")-1)</f>
        <v>19</v>
      </c>
      <c r="BF21" s="0" t="n">
        <f aca="false">IF($A21="","",IF($AW21&lt;&gt;"",MAX($BF$5:BF20)+1,""))</f>
        <v>12</v>
      </c>
    </row>
    <row r="22" customFormat="false" ht="23.85" hidden="false" customHeight="false" outlineLevel="0" collapsed="false">
      <c r="A22" s="14" t="s">
        <v>298</v>
      </c>
      <c r="B22" s="14" t="s">
        <v>215</v>
      </c>
      <c r="C22" s="14" t="s">
        <v>89</v>
      </c>
      <c r="D22" s="14" t="s">
        <v>216</v>
      </c>
      <c r="E22" s="14" t="s">
        <v>217</v>
      </c>
      <c r="F22" s="14" t="s">
        <v>218</v>
      </c>
      <c r="G22" s="14" t="s">
        <v>299</v>
      </c>
      <c r="H22" s="14" t="s">
        <v>300</v>
      </c>
      <c r="I22" s="14"/>
      <c r="J22" s="14" t="s">
        <v>301</v>
      </c>
      <c r="K22" s="14" t="s">
        <v>221</v>
      </c>
      <c r="L22" s="14" t="s">
        <v>222</v>
      </c>
      <c r="M22" s="14" t="s">
        <v>223</v>
      </c>
      <c r="N22" s="14" t="s">
        <v>224</v>
      </c>
      <c r="O22" s="14" t="s">
        <v>225</v>
      </c>
      <c r="P22" s="14" t="s">
        <v>226</v>
      </c>
      <c r="Q22" s="14" t="s">
        <v>82</v>
      </c>
      <c r="R22" s="19" t="n">
        <v>8</v>
      </c>
      <c r="S22" s="19" t="n">
        <v>7</v>
      </c>
      <c r="T22" s="19" t="n">
        <v>9</v>
      </c>
      <c r="U22" s="19" t="n">
        <v>5</v>
      </c>
      <c r="V22" s="19" t="n">
        <v>6</v>
      </c>
      <c r="W22" s="19" t="n">
        <v>25000</v>
      </c>
      <c r="X22" s="19" t="n">
        <v>2</v>
      </c>
      <c r="Y22" s="20" t="n">
        <v>0.65</v>
      </c>
      <c r="Z22" s="19" t="n">
        <v>75</v>
      </c>
      <c r="AA22" s="19" t="n">
        <f aca="false">IF($A22="","",IFERROR(ROUND(($R22+$S22+$T22+$U22)/MAX(1,$V22),2),""))</f>
        <v>4.83</v>
      </c>
      <c r="AB22" s="19" t="n">
        <f aca="false">IF($A22="","",IFERROR(ROUND(($W22*$X22*$Y22)/MAX(1,$Z22),1),""))</f>
        <v>433.3</v>
      </c>
      <c r="AC22" s="19" t="n">
        <f aca="false">IF($A22="","",IFERROR(ROUND(($R22*Config!$F$6+$S22*Config!$F$7+$T22*Config!$F$8+$U22*Config!$F$9+(10-$V22)*Config!$F$10+(10-$AD22)*Config!$F$11+(10-$AE22)*Config!$F$12)*10,0),""))</f>
        <v>68</v>
      </c>
      <c r="AD22" s="19" t="n">
        <v>8</v>
      </c>
      <c r="AE22" s="19" t="n">
        <v>7</v>
      </c>
      <c r="AF22" s="14" t="s">
        <v>213</v>
      </c>
      <c r="AG22" s="14" t="s">
        <v>88</v>
      </c>
      <c r="AH22" s="14" t="s">
        <v>88</v>
      </c>
      <c r="AI22" s="14"/>
      <c r="AJ22" s="21"/>
      <c r="AK22" s="14" t="s">
        <v>176</v>
      </c>
      <c r="AL22" s="21" t="n">
        <v>46249</v>
      </c>
      <c r="AM22" s="19" t="n">
        <f aca="false">IF($A22="","",COUNTIF(Acceptance_Criteria!$B$6:$B$405,$A22))</f>
        <v>1</v>
      </c>
      <c r="AN22" s="19" t="n">
        <f aca="false">IF($A22="","",COUNTIF(Test_Coverage!$B$6:$B$305,$A22))</f>
        <v>1</v>
      </c>
      <c r="AO22" s="19" t="n">
        <f aca="false">IF($A22="","",COUNTIF(Traceability_Matrix!$B$6:$B$405,$A22))</f>
        <v>1</v>
      </c>
      <c r="AP22" s="19" t="n">
        <f aca="false">IF($A22="","",COUNTIFS(Change_Control!$B$6:$B$155,$A22,Change_Control!$J$6:$J$155,"Open")+COUNTIFS(Change_Control!$B$6:$B$155,$A22,Change_Control!$J$6:$J$155,"In Assessment"))</f>
        <v>0</v>
      </c>
      <c r="AQ22" s="19" t="n">
        <f aca="false">IF($A22="","",COUNTIF(RAID_Decisions!$C$6:$C$155,$A22))</f>
        <v>0</v>
      </c>
      <c r="AR22" s="14" t="str">
        <f aca="false">IF($A22="","",IF(AND($K22&lt;&gt;"",$N22&lt;&gt;"",$AO22&gt;0),"Traced",IF(OR($K22&lt;&gt;"",$N22&lt;&gt;"",$AO22&gt;0),"Partial","Gap")))</f>
        <v>Traced</v>
      </c>
      <c r="AS22" s="19" t="n">
        <f aca="false">IF($A22="","",ROUND(IF($G22&lt;&gt;"",10,0)+IF($H22&lt;&gt;"",15,0)+IF($O22&lt;&gt;"",10,0)+IF($K22&lt;&gt;"",10,0)+IF($N22&lt;&gt;"",10,0)+IF($Q22&lt;&gt;"",5,0)+IF($AM22&gt;0,15,0)+IF($AN22&gt;0,10,0)+IF($AO22&gt;0,10,0)+IF(OR($AH22="Approved",$AH22="Baselined",$AH22="Not Required"),5,0),0))</f>
        <v>95</v>
      </c>
      <c r="AT22" s="14" t="str">
        <f aca="false">IF($A22="","",IF(AND($AS22&gt;=Config!$C$23,$G22&lt;&gt;"",$H22&lt;&gt;"",$O22&lt;&gt;""),"Ready for Review","Needs Work"))</f>
        <v>Ready for Review</v>
      </c>
      <c r="AU22" s="14" t="str">
        <f aca="false">IF($A22="","",IF(AND($AS22&gt;=Config!$C$24,$AM22&gt;0,$AN22&gt;0,OR($AH22="Approved",$AH22="Baselined",$AH22="Not Required"),$AP22=0),"Ready for Delivery","Not Ready"))</f>
        <v>Not Ready</v>
      </c>
      <c r="AV22" s="14" t="str">
        <f aca="false">IF($A22="","",IF($AG22="Rejected","Rejected",IF($AU22="Ready for Delivery","Pass","Action Required")))</f>
        <v>Action Required</v>
      </c>
      <c r="AW22" s="14" t="str">
        <f aca="false">IF($A22="","",IF(RIGHT($BA22,2)="; ",LEFT($BA22,LEN($BA22)-2),$BA22))</f>
        <v>Approval pending</v>
      </c>
      <c r="AX22" s="21" t="n">
        <v>46175</v>
      </c>
      <c r="AY22" s="14" t="s">
        <v>177</v>
      </c>
      <c r="AZ22" s="14"/>
      <c r="BA22" s="0" t="str">
        <f aca="false">IF($A22="","",IF($G22="","Missing title; ","")&amp;IF($H22="","Missing statement; ","")&amp;IF($O22="","Missing owner; ","")&amp;IF($K22="","No objective; ","")&amp;IF($N22="","No source; ","")&amp;IF($AM22=0,"No AC; ","")&amp;IF($AN22=0,"No test; ","")&amp;IF($AO22=0,"No trace link; ","")&amp;IF(AND(Config!$C$15="Yes",$AM22=0),"AC required; ","")&amp;IF(AND(Config!$C$14="Yes",$AN22=0),"Test required; ","")&amp;IF(AND(Config!$C$13="Yes",NOT(OR($AH22="Approved",$AH22="Baselined",$AH22="Not Required"))),"Approval pending; ","")&amp;IF($AP22&gt;0,"Open change; ",""))</f>
        <v>Approval pending; </v>
      </c>
      <c r="BB22" s="0" t="n">
        <f aca="false">IF($A22="","",IF(OR($C22="Agile",$C22="Hybrid"),MAX($BB$5:BB21)+1,""))</f>
        <v>13</v>
      </c>
      <c r="BC22" s="0" t="n">
        <f aca="false">IF($A22="","",IF(OR($C22="Waterfall",$C22="Hybrid"),MAX($BC$5:BC21)+1,""))</f>
        <v>10</v>
      </c>
      <c r="BD22" s="0" t="n">
        <f aca="false">IF($A22="","",MAX($BD$5:BD21)+1)</f>
        <v>17</v>
      </c>
      <c r="BE22" s="0" t="n">
        <f aca="false">IF($A22="","",RANK($AC22,$AC$6:$AC$255)+COUNTIFS($AC$6:$AC22,$AC22,$A$6:$A22,"&lt;&gt;")-1)</f>
        <v>11</v>
      </c>
      <c r="BF22" s="0" t="n">
        <f aca="false">IF($A22="","",IF($AW22&lt;&gt;"",MAX($BF$5:BF21)+1,""))</f>
        <v>13</v>
      </c>
    </row>
    <row r="23" customFormat="false" ht="23.85" hidden="false" customHeight="false" outlineLevel="0" collapsed="false">
      <c r="A23" s="14" t="s">
        <v>302</v>
      </c>
      <c r="B23" s="14" t="s">
        <v>162</v>
      </c>
      <c r="C23" s="14" t="s">
        <v>85</v>
      </c>
      <c r="D23" s="14" t="s">
        <v>216</v>
      </c>
      <c r="E23" s="14" t="s">
        <v>303</v>
      </c>
      <c r="F23" s="14" t="s">
        <v>304</v>
      </c>
      <c r="G23" s="14" t="s">
        <v>305</v>
      </c>
      <c r="H23" s="14" t="s">
        <v>306</v>
      </c>
      <c r="I23" s="14"/>
      <c r="J23" s="14"/>
      <c r="K23" s="14" t="s">
        <v>168</v>
      </c>
      <c r="L23" s="14" t="s">
        <v>307</v>
      </c>
      <c r="M23" s="14" t="s">
        <v>234</v>
      </c>
      <c r="N23" s="14" t="s">
        <v>200</v>
      </c>
      <c r="O23" s="14" t="s">
        <v>187</v>
      </c>
      <c r="P23" s="14" t="s">
        <v>257</v>
      </c>
      <c r="Q23" s="14" t="s">
        <v>82</v>
      </c>
      <c r="R23" s="19" t="n">
        <v>9</v>
      </c>
      <c r="S23" s="19" t="n">
        <v>8</v>
      </c>
      <c r="T23" s="19" t="n">
        <v>7</v>
      </c>
      <c r="U23" s="19" t="n">
        <v>8</v>
      </c>
      <c r="V23" s="19" t="n">
        <v>4</v>
      </c>
      <c r="W23" s="19" t="n">
        <v>500</v>
      </c>
      <c r="X23" s="19" t="n">
        <v>2</v>
      </c>
      <c r="Y23" s="20" t="n">
        <v>0.85</v>
      </c>
      <c r="Z23" s="19" t="n">
        <v>25</v>
      </c>
      <c r="AA23" s="19" t="n">
        <f aca="false">IF($A23="","",IFERROR(ROUND(($R23+$S23+$T23+$U23)/MAX(1,$V23),2),""))</f>
        <v>8</v>
      </c>
      <c r="AB23" s="19" t="n">
        <f aca="false">IF($A23="","",IFERROR(ROUND(($W23*$X23*$Y23)/MAX(1,$Z23),1),""))</f>
        <v>34</v>
      </c>
      <c r="AC23" s="19" t="n">
        <f aca="false">IF($A23="","",IFERROR(ROUND(($R23*Config!$F$6+$S23*Config!$F$7+$T23*Config!$F$8+$U23*Config!$F$9+(10-$V23)*Config!$F$10+(10-$AD23)*Config!$F$11+(10-$AE23)*Config!$F$12)*10,0),""))</f>
        <v>77</v>
      </c>
      <c r="AD23" s="19" t="n">
        <v>4</v>
      </c>
      <c r="AE23" s="19" t="n">
        <v>4</v>
      </c>
      <c r="AF23" s="14" t="s">
        <v>188</v>
      </c>
      <c r="AG23" s="14" t="s">
        <v>92</v>
      </c>
      <c r="AH23" s="14" t="s">
        <v>92</v>
      </c>
      <c r="AI23" s="14" t="s">
        <v>175</v>
      </c>
      <c r="AJ23" s="21" t="n">
        <v>46162</v>
      </c>
      <c r="AK23" s="14" t="s">
        <v>176</v>
      </c>
      <c r="AL23" s="21" t="n">
        <v>46234</v>
      </c>
      <c r="AM23" s="19" t="n">
        <f aca="false">IF($A23="","",COUNTIF(Acceptance_Criteria!$B$6:$B$405,$A23))</f>
        <v>1</v>
      </c>
      <c r="AN23" s="19" t="n">
        <f aca="false">IF($A23="","",COUNTIF(Test_Coverage!$B$6:$B$305,$A23))</f>
        <v>1</v>
      </c>
      <c r="AO23" s="19" t="n">
        <f aca="false">IF($A23="","",COUNTIF(Traceability_Matrix!$B$6:$B$405,$A23))</f>
        <v>1</v>
      </c>
      <c r="AP23" s="19" t="n">
        <f aca="false">IF($A23="","",COUNTIFS(Change_Control!$B$6:$B$155,$A23,Change_Control!$J$6:$J$155,"Open")+COUNTIFS(Change_Control!$B$6:$B$155,$A23,Change_Control!$J$6:$J$155,"In Assessment"))</f>
        <v>0</v>
      </c>
      <c r="AQ23" s="19" t="n">
        <f aca="false">IF($A23="","",COUNTIF(RAID_Decisions!$C$6:$C$155,$A23))</f>
        <v>0</v>
      </c>
      <c r="AR23" s="14" t="str">
        <f aca="false">IF($A23="","",IF(AND($K23&lt;&gt;"",$N23&lt;&gt;"",$AO23&gt;0),"Traced",IF(OR($K23&lt;&gt;"",$N23&lt;&gt;"",$AO23&gt;0),"Partial","Gap")))</f>
        <v>Traced</v>
      </c>
      <c r="AS23" s="19" t="n">
        <f aca="false">IF($A23="","",ROUND(IF($G23&lt;&gt;"",10,0)+IF($H23&lt;&gt;"",15,0)+IF($O23&lt;&gt;"",10,0)+IF($K23&lt;&gt;"",10,0)+IF($N23&lt;&gt;"",10,0)+IF($Q23&lt;&gt;"",5,0)+IF($AM23&gt;0,15,0)+IF($AN23&gt;0,10,0)+IF($AO23&gt;0,10,0)+IF(OR($AH23="Approved",$AH23="Baselined",$AH23="Not Required"),5,0),0))</f>
        <v>100</v>
      </c>
      <c r="AT23" s="14" t="str">
        <f aca="false">IF($A23="","",IF(AND($AS23&gt;=Config!$C$23,$G23&lt;&gt;"",$H23&lt;&gt;"",$O23&lt;&gt;""),"Ready for Review","Needs Work"))</f>
        <v>Ready for Review</v>
      </c>
      <c r="AU23" s="14" t="str">
        <f aca="false">IF($A23="","",IF(AND($AS23&gt;=Config!$C$24,$AM23&gt;0,$AN23&gt;0,OR($AH23="Approved",$AH23="Baselined",$AH23="Not Required"),$AP23=0),"Ready for Delivery","Not Ready"))</f>
        <v>Ready for Delivery</v>
      </c>
      <c r="AV23" s="14" t="str">
        <f aca="false">IF($A23="","",IF($AG23="Rejected","Rejected",IF($AU23="Ready for Delivery","Pass","Action Required")))</f>
        <v>Pass</v>
      </c>
      <c r="AW23" s="14" t="str">
        <f aca="false">IF($A23="","",IF(RIGHT($BA23,2)="; ",LEFT($BA23,LEN($BA23)-2),$BA23))</f>
        <v/>
      </c>
      <c r="AX23" s="21" t="n">
        <v>46175</v>
      </c>
      <c r="AY23" s="14" t="s">
        <v>177</v>
      </c>
      <c r="AZ23" s="14"/>
      <c r="BA23" s="0" t="str">
        <f aca="false">IF($A23="","",IF($G23="","Missing title; ","")&amp;IF($H23="","Missing statement; ","")&amp;IF($O23="","Missing owner; ","")&amp;IF($K23="","No objective; ","")&amp;IF($N23="","No source; ","")&amp;IF($AM23=0,"No AC; ","")&amp;IF($AN23=0,"No test; ","")&amp;IF($AO23=0,"No trace link; ","")&amp;IF(AND(Config!$C$15="Yes",$AM23=0),"AC required; ","")&amp;IF(AND(Config!$C$14="Yes",$AN23=0),"Test required; ","")&amp;IF(AND(Config!$C$13="Yes",NOT(OR($AH23="Approved",$AH23="Baselined",$AH23="Not Required"))),"Approval pending; ","")&amp;IF($AP23&gt;0,"Open change; ",""))</f>
        <v/>
      </c>
      <c r="BB23" s="0" t="str">
        <f aca="false">IF($A23="","",IF(OR($C23="Agile",$C23="Hybrid"),MAX($BB$5:BB22)+1,""))</f>
        <v/>
      </c>
      <c r="BC23" s="0" t="n">
        <f aca="false">IF($A23="","",IF(OR($C23="Waterfall",$C23="Hybrid"),MAX($BC$5:BC22)+1,""))</f>
        <v>11</v>
      </c>
      <c r="BD23" s="0" t="n">
        <f aca="false">IF($A23="","",MAX($BD$5:BD22)+1)</f>
        <v>18</v>
      </c>
      <c r="BE23" s="0" t="n">
        <f aca="false">IF($A23="","",RANK($AC23,$AC$6:$AC$255)+COUNTIFS($AC$6:$AC23,$AC23,$A$6:$A23,"&lt;&gt;")-1)</f>
        <v>2</v>
      </c>
      <c r="BF23" s="0" t="str">
        <f aca="false">IF($A23="","",IF($AW23&lt;&gt;"",MAX($BF$5:BF22)+1,""))</f>
        <v/>
      </c>
    </row>
    <row r="24" customFormat="false" ht="23.85" hidden="false" customHeight="false" outlineLevel="0" collapsed="false">
      <c r="A24" s="14" t="s">
        <v>308</v>
      </c>
      <c r="B24" s="14" t="s">
        <v>162</v>
      </c>
      <c r="C24" s="14" t="s">
        <v>89</v>
      </c>
      <c r="D24" s="14" t="s">
        <v>202</v>
      </c>
      <c r="E24" s="14" t="s">
        <v>203</v>
      </c>
      <c r="F24" s="14" t="s">
        <v>182</v>
      </c>
      <c r="G24" s="14" t="s">
        <v>309</v>
      </c>
      <c r="H24" s="14" t="s">
        <v>310</v>
      </c>
      <c r="I24" s="14"/>
      <c r="J24" s="14"/>
      <c r="K24" s="14" t="s">
        <v>255</v>
      </c>
      <c r="L24" s="14" t="s">
        <v>311</v>
      </c>
      <c r="M24" s="14" t="s">
        <v>170</v>
      </c>
      <c r="N24" s="14" t="s">
        <v>312</v>
      </c>
      <c r="O24" s="14" t="s">
        <v>212</v>
      </c>
      <c r="P24" s="14" t="s">
        <v>173</v>
      </c>
      <c r="Q24" s="14" t="s">
        <v>86</v>
      </c>
      <c r="R24" s="19" t="n">
        <v>6</v>
      </c>
      <c r="S24" s="19" t="n">
        <v>5</v>
      </c>
      <c r="T24" s="19" t="n">
        <v>6</v>
      </c>
      <c r="U24" s="19" t="n">
        <v>6</v>
      </c>
      <c r="V24" s="19" t="n">
        <v>4</v>
      </c>
      <c r="W24" s="19" t="n">
        <v>500</v>
      </c>
      <c r="X24" s="19" t="n">
        <v>1.5</v>
      </c>
      <c r="Y24" s="20" t="n">
        <v>0.7</v>
      </c>
      <c r="Z24" s="19" t="n">
        <v>35</v>
      </c>
      <c r="AA24" s="19" t="n">
        <f aca="false">IF($A24="","",IFERROR(ROUND(($R24+$S24+$T24+$U24)/MAX(1,$V24),2),""))</f>
        <v>5.75</v>
      </c>
      <c r="AB24" s="19" t="n">
        <f aca="false">IF($A24="","",IFERROR(ROUND(($W24*$X24*$Y24)/MAX(1,$Z24),1),""))</f>
        <v>15</v>
      </c>
      <c r="AC24" s="19" t="n">
        <f aca="false">IF($A24="","",IFERROR(ROUND(($R24*Config!$F$6+$S24*Config!$F$7+$T24*Config!$F$8+$U24*Config!$F$9+(10-$V24)*Config!$F$10+(10-$AD24)*Config!$F$11+(10-$AE24)*Config!$F$12)*10,0),""))</f>
        <v>57</v>
      </c>
      <c r="AD24" s="19" t="n">
        <v>5</v>
      </c>
      <c r="AE24" s="19" t="n">
        <v>5</v>
      </c>
      <c r="AF24" s="14" t="s">
        <v>188</v>
      </c>
      <c r="AG24" s="14" t="s">
        <v>80</v>
      </c>
      <c r="AH24" s="14" t="s">
        <v>237</v>
      </c>
      <c r="AI24" s="14"/>
      <c r="AJ24" s="21"/>
      <c r="AK24" s="14" t="s">
        <v>176</v>
      </c>
      <c r="AL24" s="21" t="n">
        <v>46265</v>
      </c>
      <c r="AM24" s="19" t="n">
        <f aca="false">IF($A24="","",COUNTIF(Acceptance_Criteria!$B$6:$B$405,$A24))</f>
        <v>1</v>
      </c>
      <c r="AN24" s="19" t="n">
        <f aca="false">IF($A24="","",COUNTIF(Test_Coverage!$B$6:$B$305,$A24))</f>
        <v>1</v>
      </c>
      <c r="AO24" s="19" t="n">
        <f aca="false">IF($A24="","",COUNTIF(Traceability_Matrix!$B$6:$B$405,$A24))</f>
        <v>1</v>
      </c>
      <c r="AP24" s="19" t="n">
        <f aca="false">IF($A24="","",COUNTIFS(Change_Control!$B$6:$B$155,$A24,Change_Control!$J$6:$J$155,"Open")+COUNTIFS(Change_Control!$B$6:$B$155,$A24,Change_Control!$J$6:$J$155,"In Assessment"))</f>
        <v>0</v>
      </c>
      <c r="AQ24" s="19" t="n">
        <f aca="false">IF($A24="","",COUNTIF(RAID_Decisions!$C$6:$C$155,$A24))</f>
        <v>0</v>
      </c>
      <c r="AR24" s="14" t="str">
        <f aca="false">IF($A24="","",IF(AND($K24&lt;&gt;"",$N24&lt;&gt;"",$AO24&gt;0),"Traced",IF(OR($K24&lt;&gt;"",$N24&lt;&gt;"",$AO24&gt;0),"Partial","Gap")))</f>
        <v>Traced</v>
      </c>
      <c r="AS24" s="19" t="n">
        <f aca="false">IF($A24="","",ROUND(IF($G24&lt;&gt;"",10,0)+IF($H24&lt;&gt;"",15,0)+IF($O24&lt;&gt;"",10,0)+IF($K24&lt;&gt;"",10,0)+IF($N24&lt;&gt;"",10,0)+IF($Q24&lt;&gt;"",5,0)+IF($AM24&gt;0,15,0)+IF($AN24&gt;0,10,0)+IF($AO24&gt;0,10,0)+IF(OR($AH24="Approved",$AH24="Baselined",$AH24="Not Required"),5,0),0))</f>
        <v>95</v>
      </c>
      <c r="AT24" s="14" t="str">
        <f aca="false">IF($A24="","",IF(AND($AS24&gt;=Config!$C$23,$G24&lt;&gt;"",$H24&lt;&gt;"",$O24&lt;&gt;""),"Ready for Review","Needs Work"))</f>
        <v>Ready for Review</v>
      </c>
      <c r="AU24" s="14" t="str">
        <f aca="false">IF($A24="","",IF(AND($AS24&gt;=Config!$C$24,$AM24&gt;0,$AN24&gt;0,OR($AH24="Approved",$AH24="Baselined",$AH24="Not Required"),$AP24=0),"Ready for Delivery","Not Ready"))</f>
        <v>Not Ready</v>
      </c>
      <c r="AV24" s="14" t="str">
        <f aca="false">IF($A24="","",IF($AG24="Rejected","Rejected",IF($AU24="Ready for Delivery","Pass","Action Required")))</f>
        <v>Action Required</v>
      </c>
      <c r="AW24" s="14" t="str">
        <f aca="false">IF($A24="","",IF(RIGHT($BA24,2)="; ",LEFT($BA24,LEN($BA24)-2),$BA24))</f>
        <v>Approval pending</v>
      </c>
      <c r="AX24" s="21" t="n">
        <v>46175</v>
      </c>
      <c r="AY24" s="14" t="s">
        <v>177</v>
      </c>
      <c r="AZ24" s="14"/>
      <c r="BA24" s="0" t="str">
        <f aca="false">IF($A24="","",IF($G24="","Missing title; ","")&amp;IF($H24="","Missing statement; ","")&amp;IF($O24="","Missing owner; ","")&amp;IF($K24="","No objective; ","")&amp;IF($N24="","No source; ","")&amp;IF($AM24=0,"No AC; ","")&amp;IF($AN24=0,"No test; ","")&amp;IF($AO24=0,"No trace link; ","")&amp;IF(AND(Config!$C$15="Yes",$AM24=0),"AC required; ","")&amp;IF(AND(Config!$C$14="Yes",$AN24=0),"Test required; ","")&amp;IF(AND(Config!$C$13="Yes",NOT(OR($AH24="Approved",$AH24="Baselined",$AH24="Not Required"))),"Approval pending; ","")&amp;IF($AP24&gt;0,"Open change; ",""))</f>
        <v>Approval pending; </v>
      </c>
      <c r="BB24" s="0" t="n">
        <f aca="false">IF($A24="","",IF(OR($C24="Agile",$C24="Hybrid"),MAX($BB$5:BB23)+1,""))</f>
        <v>14</v>
      </c>
      <c r="BC24" s="0" t="n">
        <f aca="false">IF($A24="","",IF(OR($C24="Waterfall",$C24="Hybrid"),MAX($BC$5:BC23)+1,""))</f>
        <v>12</v>
      </c>
      <c r="BD24" s="0" t="n">
        <f aca="false">IF($A24="","",MAX($BD$5:BD23)+1)</f>
        <v>19</v>
      </c>
      <c r="BE24" s="0" t="n">
        <f aca="false">IF($A24="","",RANK($AC24,$AC$6:$AC$255)+COUNTIFS($AC$6:$AC24,$AC24,$A$6:$A24,"&lt;&gt;")-1)</f>
        <v>18</v>
      </c>
      <c r="BF24" s="0" t="n">
        <f aca="false">IF($A24="","",IF($AW24&lt;&gt;"",MAX($BF$5:BF23)+1,""))</f>
        <v>14</v>
      </c>
    </row>
    <row r="25" customFormat="false" ht="23.85" hidden="false" customHeight="false" outlineLevel="0" collapsed="false">
      <c r="A25" s="14" t="s">
        <v>313</v>
      </c>
      <c r="B25" s="14" t="s">
        <v>162</v>
      </c>
      <c r="C25" s="14" t="s">
        <v>85</v>
      </c>
      <c r="D25" s="14" t="s">
        <v>216</v>
      </c>
      <c r="E25" s="14" t="s">
        <v>252</v>
      </c>
      <c r="F25" s="14" t="s">
        <v>252</v>
      </c>
      <c r="G25" s="14" t="s">
        <v>314</v>
      </c>
      <c r="H25" s="14" t="s">
        <v>315</v>
      </c>
      <c r="I25" s="14"/>
      <c r="J25" s="14"/>
      <c r="K25" s="14" t="s">
        <v>255</v>
      </c>
      <c r="L25" s="14" t="s">
        <v>256</v>
      </c>
      <c r="M25" s="14" t="s">
        <v>234</v>
      </c>
      <c r="N25" s="14" t="s">
        <v>258</v>
      </c>
      <c r="O25" s="14" t="s">
        <v>257</v>
      </c>
      <c r="P25" s="14" t="s">
        <v>187</v>
      </c>
      <c r="Q25" s="14" t="s">
        <v>86</v>
      </c>
      <c r="R25" s="19" t="n">
        <v>7</v>
      </c>
      <c r="S25" s="19" t="n">
        <v>5</v>
      </c>
      <c r="T25" s="19" t="n">
        <v>5</v>
      </c>
      <c r="U25" s="19" t="n">
        <v>7</v>
      </c>
      <c r="V25" s="19" t="n">
        <v>4</v>
      </c>
      <c r="W25" s="19" t="n">
        <v>20</v>
      </c>
      <c r="X25" s="19" t="n">
        <v>2</v>
      </c>
      <c r="Y25" s="20" t="n">
        <v>0.75</v>
      </c>
      <c r="Z25" s="19" t="n">
        <v>22</v>
      </c>
      <c r="AA25" s="19" t="n">
        <f aca="false">IF($A25="","",IFERROR(ROUND(($R25+$S25+$T25+$U25)/MAX(1,$V25),2),""))</f>
        <v>6</v>
      </c>
      <c r="AB25" s="19" t="n">
        <f aca="false">IF($A25="","",IFERROR(ROUND(($W25*$X25*$Y25)/MAX(1,$Z25),1),""))</f>
        <v>1.4</v>
      </c>
      <c r="AC25" s="19" t="n">
        <f aca="false">IF($A25="","",IFERROR(ROUND(($R25*Config!$F$6+$S25*Config!$F$7+$T25*Config!$F$8+$U25*Config!$F$9+(10-$V25)*Config!$F$10+(10-$AD25)*Config!$F$11+(10-$AE25)*Config!$F$12)*10,0),""))</f>
        <v>60</v>
      </c>
      <c r="AD25" s="19" t="n">
        <v>4</v>
      </c>
      <c r="AE25" s="19" t="n">
        <v>4</v>
      </c>
      <c r="AF25" s="14" t="s">
        <v>174</v>
      </c>
      <c r="AG25" s="14" t="s">
        <v>80</v>
      </c>
      <c r="AH25" s="14" t="s">
        <v>237</v>
      </c>
      <c r="AI25" s="14"/>
      <c r="AJ25" s="21"/>
      <c r="AK25" s="14" t="s">
        <v>260</v>
      </c>
      <c r="AL25" s="21" t="n">
        <v>46259</v>
      </c>
      <c r="AM25" s="19" t="n">
        <f aca="false">IF($A25="","",COUNTIF(Acceptance_Criteria!$B$6:$B$405,$A25))</f>
        <v>1</v>
      </c>
      <c r="AN25" s="19" t="n">
        <f aca="false">IF($A25="","",COUNTIF(Test_Coverage!$B$6:$B$305,$A25))</f>
        <v>1</v>
      </c>
      <c r="AO25" s="19" t="n">
        <f aca="false">IF($A25="","",COUNTIF(Traceability_Matrix!$B$6:$B$405,$A25))</f>
        <v>0</v>
      </c>
      <c r="AP25" s="19" t="n">
        <f aca="false">IF($A25="","",COUNTIFS(Change_Control!$B$6:$B$155,$A25,Change_Control!$J$6:$J$155,"Open")+COUNTIFS(Change_Control!$B$6:$B$155,$A25,Change_Control!$J$6:$J$155,"In Assessment"))</f>
        <v>0</v>
      </c>
      <c r="AQ25" s="19" t="n">
        <f aca="false">IF($A25="","",COUNTIF(RAID_Decisions!$C$6:$C$155,$A25))</f>
        <v>0</v>
      </c>
      <c r="AR25" s="14" t="str">
        <f aca="false">IF($A25="","",IF(AND($K25&lt;&gt;"",$N25&lt;&gt;"",$AO25&gt;0),"Traced",IF(OR($K25&lt;&gt;"",$N25&lt;&gt;"",$AO25&gt;0),"Partial","Gap")))</f>
        <v>Partial</v>
      </c>
      <c r="AS25" s="19" t="n">
        <f aca="false">IF($A25="","",ROUND(IF($G25&lt;&gt;"",10,0)+IF($H25&lt;&gt;"",15,0)+IF($O25&lt;&gt;"",10,0)+IF($K25&lt;&gt;"",10,0)+IF($N25&lt;&gt;"",10,0)+IF($Q25&lt;&gt;"",5,0)+IF($AM25&gt;0,15,0)+IF($AN25&gt;0,10,0)+IF($AO25&gt;0,10,0)+IF(OR($AH25="Approved",$AH25="Baselined",$AH25="Not Required"),5,0),0))</f>
        <v>85</v>
      </c>
      <c r="AT25" s="14" t="str">
        <f aca="false">IF($A25="","",IF(AND($AS25&gt;=Config!$C$23,$G25&lt;&gt;"",$H25&lt;&gt;"",$O25&lt;&gt;""),"Ready for Review","Needs Work"))</f>
        <v>Ready for Review</v>
      </c>
      <c r="AU25" s="14" t="str">
        <f aca="false">IF($A25="","",IF(AND($AS25&gt;=Config!$C$24,$AM25&gt;0,$AN25&gt;0,OR($AH25="Approved",$AH25="Baselined",$AH25="Not Required"),$AP25=0),"Ready for Delivery","Not Ready"))</f>
        <v>Not Ready</v>
      </c>
      <c r="AV25" s="14" t="str">
        <f aca="false">IF($A25="","",IF($AG25="Rejected","Rejected",IF($AU25="Ready for Delivery","Pass","Action Required")))</f>
        <v>Action Required</v>
      </c>
      <c r="AW25" s="14" t="str">
        <f aca="false">IF($A25="","",IF(RIGHT($BA25,2)="; ",LEFT($BA25,LEN($BA25)-2),$BA25))</f>
        <v>No trace link; Approval pending</v>
      </c>
      <c r="AX25" s="21" t="n">
        <v>46175</v>
      </c>
      <c r="AY25" s="14" t="s">
        <v>177</v>
      </c>
      <c r="AZ25" s="14"/>
      <c r="BA25" s="0" t="str">
        <f aca="false">IF($A25="","",IF($G25="","Missing title; ","")&amp;IF($H25="","Missing statement; ","")&amp;IF($O25="","Missing owner; ","")&amp;IF($K25="","No objective; ","")&amp;IF($N25="","No source; ","")&amp;IF($AM25=0,"No AC; ","")&amp;IF($AN25=0,"No test; ","")&amp;IF($AO25=0,"No trace link; ","")&amp;IF(AND(Config!$C$15="Yes",$AM25=0),"AC required; ","")&amp;IF(AND(Config!$C$14="Yes",$AN25=0),"Test required; ","")&amp;IF(AND(Config!$C$13="Yes",NOT(OR($AH25="Approved",$AH25="Baselined",$AH25="Not Required"))),"Approval pending; ","")&amp;IF($AP25&gt;0,"Open change; ",""))</f>
        <v>No trace link; Approval pending; </v>
      </c>
      <c r="BB25" s="0" t="str">
        <f aca="false">IF($A25="","",IF(OR($C25="Agile",$C25="Hybrid"),MAX($BB$5:BB24)+1,""))</f>
        <v/>
      </c>
      <c r="BC25" s="0" t="n">
        <f aca="false">IF($A25="","",IF(OR($C25="Waterfall",$C25="Hybrid"),MAX($BC$5:BC24)+1,""))</f>
        <v>13</v>
      </c>
      <c r="BD25" s="0" t="n">
        <f aca="false">IF($A25="","",MAX($BD$5:BD24)+1)</f>
        <v>20</v>
      </c>
      <c r="BE25" s="0" t="n">
        <f aca="false">IF($A25="","",RANK($AC25,$AC$6:$AC$255)+COUNTIFS($AC$6:$AC25,$AC25,$A$6:$A25,"&lt;&gt;")-1)</f>
        <v>17</v>
      </c>
      <c r="BF25" s="0" t="n">
        <f aca="false">IF($A25="","",IF($AW25&lt;&gt;"",MAX($BF$5:BF24)+1,""))</f>
        <v>15</v>
      </c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9"/>
      <c r="S26" s="19"/>
      <c r="T26" s="19"/>
      <c r="U26" s="19"/>
      <c r="V26" s="19"/>
      <c r="W26" s="19"/>
      <c r="X26" s="19"/>
      <c r="Y26" s="20"/>
      <c r="Z26" s="19"/>
      <c r="AA26" s="19" t="str">
        <f aca="false">IF($A26="","",IFERROR(ROUND(($R26+$S26+$T26+$U26)/MAX(1,$V26),2),""))</f>
        <v/>
      </c>
      <c r="AB26" s="19" t="str">
        <f aca="false">IF($A26="","",IFERROR(ROUND(($W26*$X26*$Y26)/MAX(1,$Z26),1),""))</f>
        <v/>
      </c>
      <c r="AC26" s="19" t="str">
        <f aca="false">IF($A26="","",IFERROR(ROUND(($R26*Config!$F$6+$S26*Config!$F$7+$T26*Config!$F$8+$U26*Config!$F$9+(10-$V26)*Config!$F$10+(10-$AD26)*Config!$F$11+(10-$AE26)*Config!$F$12)*10,0),""))</f>
        <v/>
      </c>
      <c r="AD26" s="19"/>
      <c r="AE26" s="19"/>
      <c r="AF26" s="14"/>
      <c r="AG26" s="14"/>
      <c r="AH26" s="14"/>
      <c r="AI26" s="14"/>
      <c r="AJ26" s="21"/>
      <c r="AK26" s="14"/>
      <c r="AL26" s="21"/>
      <c r="AM26" s="19" t="str">
        <f aca="false">IF($A26="","",COUNTIF(Acceptance_Criteria!$B$6:$B$405,$A26))</f>
        <v/>
      </c>
      <c r="AN26" s="19" t="str">
        <f aca="false">IF($A26="","",COUNTIF(Test_Coverage!$B$6:$B$305,$A26))</f>
        <v/>
      </c>
      <c r="AO26" s="19" t="str">
        <f aca="false">IF($A26="","",COUNTIF(Traceability_Matrix!$B$6:$B$405,$A26))</f>
        <v/>
      </c>
      <c r="AP26" s="19" t="str">
        <f aca="false">IF($A26="","",COUNTIFS(Change_Control!$B$6:$B$155,$A26,Change_Control!$J$6:$J$155,"Open")+COUNTIFS(Change_Control!$B$6:$B$155,$A26,Change_Control!$J$6:$J$155,"In Assessment"))</f>
        <v/>
      </c>
      <c r="AQ26" s="19" t="str">
        <f aca="false">IF($A26="","",COUNTIF(RAID_Decisions!$C$6:$C$155,$A26))</f>
        <v/>
      </c>
      <c r="AR26" s="14" t="str">
        <f aca="false">IF($A26="","",IF(AND($K26&lt;&gt;"",$N26&lt;&gt;"",$AO26&gt;0),"Traced",IF(OR($K26&lt;&gt;"",$N26&lt;&gt;"",$AO26&gt;0),"Partial","Gap")))</f>
        <v/>
      </c>
      <c r="AS26" s="19" t="str">
        <f aca="false">IF($A26="","",ROUND(IF($G26&lt;&gt;"",10,0)+IF($H26&lt;&gt;"",15,0)+IF($O26&lt;&gt;"",10,0)+IF($K26&lt;&gt;"",10,0)+IF($N26&lt;&gt;"",10,0)+IF($Q26&lt;&gt;"",5,0)+IF($AM26&gt;0,15,0)+IF($AN26&gt;0,10,0)+IF($AO26&gt;0,10,0)+IF(OR($AH26="Approved",$AH26="Baselined",$AH26="Not Required"),5,0),0))</f>
        <v/>
      </c>
      <c r="AT26" s="14" t="str">
        <f aca="false">IF($A26="","",IF(AND($AS26&gt;=Config!$C$23,$G26&lt;&gt;"",$H26&lt;&gt;"",$O26&lt;&gt;""),"Ready for Review","Needs Work"))</f>
        <v/>
      </c>
      <c r="AU26" s="14" t="str">
        <f aca="false">IF($A26="","",IF(AND($AS26&gt;=Config!$C$24,$AM26&gt;0,$AN26&gt;0,OR($AH26="Approved",$AH26="Baselined",$AH26="Not Required"),$AP26=0),"Ready for Delivery","Not Ready"))</f>
        <v/>
      </c>
      <c r="AV26" s="14" t="str">
        <f aca="false">IF($A26="","",IF($AG26="Rejected","Rejected",IF($AU26="Ready for Delivery","Pass","Action Required")))</f>
        <v/>
      </c>
      <c r="AW26" s="14" t="str">
        <f aca="false">IF($A26="","",IF(RIGHT($BA26,2)="; ",LEFT($BA26,LEN($BA26)-2),$BA26))</f>
        <v/>
      </c>
      <c r="AX26" s="21"/>
      <c r="AY26" s="14"/>
      <c r="AZ26" s="14"/>
      <c r="BA26" s="0" t="str">
        <f aca="false">IF($A26="","",IF($G26="","Missing title; ","")&amp;IF($H26="","Missing statement; ","")&amp;IF($O26="","Missing owner; ","")&amp;IF($K26="","No objective; ","")&amp;IF($N26="","No source; ","")&amp;IF($AM26=0,"No AC; ","")&amp;IF($AN26=0,"No test; ","")&amp;IF($AO26=0,"No trace link; ","")&amp;IF(AND(Config!$C$15="Yes",$AM26=0),"AC required; ","")&amp;IF(AND(Config!$C$14="Yes",$AN26=0),"Test required; ","")&amp;IF(AND(Config!$C$13="Yes",NOT(OR($AH26="Approved",$AH26="Baselined",$AH26="Not Required"))),"Approval pending; ","")&amp;IF($AP26&gt;0,"Open change; ",""))</f>
        <v/>
      </c>
      <c r="BB26" s="0" t="str">
        <f aca="false">IF($A26="","",IF(OR($C26="Agile",$C26="Hybrid"),MAX($BB$5:BB25)+1,""))</f>
        <v/>
      </c>
      <c r="BC26" s="0" t="str">
        <f aca="false">IF($A26="","",IF(OR($C26="Waterfall",$C26="Hybrid"),MAX($BC$5:BC25)+1,""))</f>
        <v/>
      </c>
      <c r="BD26" s="0" t="str">
        <f aca="false">IF($A26="","",MAX($BD$5:BD25)+1)</f>
        <v/>
      </c>
      <c r="BE26" s="0" t="str">
        <f aca="false">IF($A26="","",RANK($AC26,$AC$6:$AC$255)+COUNTIFS($AC$6:$AC26,$AC26,$A$6:$A26,"&lt;&gt;")-1)</f>
        <v/>
      </c>
      <c r="BF26" s="0" t="str">
        <f aca="false">IF($A26="","",IF($AW26&lt;&gt;"",MAX($BF$5:BF25)+1,""))</f>
        <v/>
      </c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9"/>
      <c r="S27" s="19"/>
      <c r="T27" s="19"/>
      <c r="U27" s="19"/>
      <c r="V27" s="19"/>
      <c r="W27" s="19"/>
      <c r="X27" s="19"/>
      <c r="Y27" s="20"/>
      <c r="Z27" s="19"/>
      <c r="AA27" s="19" t="str">
        <f aca="false">IF($A27="","",IFERROR(ROUND(($R27+$S27+$T27+$U27)/MAX(1,$V27),2),""))</f>
        <v/>
      </c>
      <c r="AB27" s="19" t="str">
        <f aca="false">IF($A27="","",IFERROR(ROUND(($W27*$X27*$Y27)/MAX(1,$Z27),1),""))</f>
        <v/>
      </c>
      <c r="AC27" s="19" t="str">
        <f aca="false">IF($A27="","",IFERROR(ROUND(($R27*Config!$F$6+$S27*Config!$F$7+$T27*Config!$F$8+$U27*Config!$F$9+(10-$V27)*Config!$F$10+(10-$AD27)*Config!$F$11+(10-$AE27)*Config!$F$12)*10,0),""))</f>
        <v/>
      </c>
      <c r="AD27" s="19"/>
      <c r="AE27" s="19"/>
      <c r="AF27" s="14"/>
      <c r="AG27" s="14"/>
      <c r="AH27" s="14"/>
      <c r="AI27" s="14"/>
      <c r="AJ27" s="21"/>
      <c r="AK27" s="14"/>
      <c r="AL27" s="21"/>
      <c r="AM27" s="19" t="str">
        <f aca="false">IF($A27="","",COUNTIF(Acceptance_Criteria!$B$6:$B$405,$A27))</f>
        <v/>
      </c>
      <c r="AN27" s="19" t="str">
        <f aca="false">IF($A27="","",COUNTIF(Test_Coverage!$B$6:$B$305,$A27))</f>
        <v/>
      </c>
      <c r="AO27" s="19" t="str">
        <f aca="false">IF($A27="","",COUNTIF(Traceability_Matrix!$B$6:$B$405,$A27))</f>
        <v/>
      </c>
      <c r="AP27" s="19" t="str">
        <f aca="false">IF($A27="","",COUNTIFS(Change_Control!$B$6:$B$155,$A27,Change_Control!$J$6:$J$155,"Open")+COUNTIFS(Change_Control!$B$6:$B$155,$A27,Change_Control!$J$6:$J$155,"In Assessment"))</f>
        <v/>
      </c>
      <c r="AQ27" s="19" t="str">
        <f aca="false">IF($A27="","",COUNTIF(RAID_Decisions!$C$6:$C$155,$A27))</f>
        <v/>
      </c>
      <c r="AR27" s="14" t="str">
        <f aca="false">IF($A27="","",IF(AND($K27&lt;&gt;"",$N27&lt;&gt;"",$AO27&gt;0),"Traced",IF(OR($K27&lt;&gt;"",$N27&lt;&gt;"",$AO27&gt;0),"Partial","Gap")))</f>
        <v/>
      </c>
      <c r="AS27" s="19" t="str">
        <f aca="false">IF($A27="","",ROUND(IF($G27&lt;&gt;"",10,0)+IF($H27&lt;&gt;"",15,0)+IF($O27&lt;&gt;"",10,0)+IF($K27&lt;&gt;"",10,0)+IF($N27&lt;&gt;"",10,0)+IF($Q27&lt;&gt;"",5,0)+IF($AM27&gt;0,15,0)+IF($AN27&gt;0,10,0)+IF($AO27&gt;0,10,0)+IF(OR($AH27="Approved",$AH27="Baselined",$AH27="Not Required"),5,0),0))</f>
        <v/>
      </c>
      <c r="AT27" s="14" t="str">
        <f aca="false">IF($A27="","",IF(AND($AS27&gt;=Config!$C$23,$G27&lt;&gt;"",$H27&lt;&gt;"",$O27&lt;&gt;""),"Ready for Review","Needs Work"))</f>
        <v/>
      </c>
      <c r="AU27" s="14" t="str">
        <f aca="false">IF($A27="","",IF(AND($AS27&gt;=Config!$C$24,$AM27&gt;0,$AN27&gt;0,OR($AH27="Approved",$AH27="Baselined",$AH27="Not Required"),$AP27=0),"Ready for Delivery","Not Ready"))</f>
        <v/>
      </c>
      <c r="AV27" s="14" t="str">
        <f aca="false">IF($A27="","",IF($AG27="Rejected","Rejected",IF($AU27="Ready for Delivery","Pass","Action Required")))</f>
        <v/>
      </c>
      <c r="AW27" s="14" t="str">
        <f aca="false">IF($A27="","",IF(RIGHT($BA27,2)="; ",LEFT($BA27,LEN($BA27)-2),$BA27))</f>
        <v/>
      </c>
      <c r="AX27" s="21"/>
      <c r="AY27" s="14"/>
      <c r="AZ27" s="14"/>
      <c r="BA27" s="0" t="str">
        <f aca="false">IF($A27="","",IF($G27="","Missing title; ","")&amp;IF($H27="","Missing statement; ","")&amp;IF($O27="","Missing owner; ","")&amp;IF($K27="","No objective; ","")&amp;IF($N27="","No source; ","")&amp;IF($AM27=0,"No AC; ","")&amp;IF($AN27=0,"No test; ","")&amp;IF($AO27=0,"No trace link; ","")&amp;IF(AND(Config!$C$15="Yes",$AM27=0),"AC required; ","")&amp;IF(AND(Config!$C$14="Yes",$AN27=0),"Test required; ","")&amp;IF(AND(Config!$C$13="Yes",NOT(OR($AH27="Approved",$AH27="Baselined",$AH27="Not Required"))),"Approval pending; ","")&amp;IF($AP27&gt;0,"Open change; ",""))</f>
        <v/>
      </c>
      <c r="BB27" s="0" t="str">
        <f aca="false">IF($A27="","",IF(OR($C27="Agile",$C27="Hybrid"),MAX($BB$5:BB26)+1,""))</f>
        <v/>
      </c>
      <c r="BC27" s="0" t="str">
        <f aca="false">IF($A27="","",IF(OR($C27="Waterfall",$C27="Hybrid"),MAX($BC$5:BC26)+1,""))</f>
        <v/>
      </c>
      <c r="BD27" s="0" t="str">
        <f aca="false">IF($A27="","",MAX($BD$5:BD26)+1)</f>
        <v/>
      </c>
      <c r="BE27" s="0" t="str">
        <f aca="false">IF($A27="","",RANK($AC27,$AC$6:$AC$255)+COUNTIFS($AC$6:$AC27,$AC27,$A$6:$A27,"&lt;&gt;")-1)</f>
        <v/>
      </c>
      <c r="BF27" s="0" t="str">
        <f aca="false">IF($A27="","",IF($AW27&lt;&gt;"",MAX($BF$5:BF26)+1,""))</f>
        <v/>
      </c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9"/>
      <c r="S28" s="19"/>
      <c r="T28" s="19"/>
      <c r="U28" s="19"/>
      <c r="V28" s="19"/>
      <c r="W28" s="19"/>
      <c r="X28" s="19"/>
      <c r="Y28" s="20"/>
      <c r="Z28" s="19"/>
      <c r="AA28" s="19" t="str">
        <f aca="false">IF($A28="","",IFERROR(ROUND(($R28+$S28+$T28+$U28)/MAX(1,$V28),2),""))</f>
        <v/>
      </c>
      <c r="AB28" s="19" t="str">
        <f aca="false">IF($A28="","",IFERROR(ROUND(($W28*$X28*$Y28)/MAX(1,$Z28),1),""))</f>
        <v/>
      </c>
      <c r="AC28" s="19" t="str">
        <f aca="false">IF($A28="","",IFERROR(ROUND(($R28*Config!$F$6+$S28*Config!$F$7+$T28*Config!$F$8+$U28*Config!$F$9+(10-$V28)*Config!$F$10+(10-$AD28)*Config!$F$11+(10-$AE28)*Config!$F$12)*10,0),""))</f>
        <v/>
      </c>
      <c r="AD28" s="19"/>
      <c r="AE28" s="19"/>
      <c r="AF28" s="14"/>
      <c r="AG28" s="14"/>
      <c r="AH28" s="14"/>
      <c r="AI28" s="14"/>
      <c r="AJ28" s="21"/>
      <c r="AK28" s="14"/>
      <c r="AL28" s="21"/>
      <c r="AM28" s="19" t="str">
        <f aca="false">IF($A28="","",COUNTIF(Acceptance_Criteria!$B$6:$B$405,$A28))</f>
        <v/>
      </c>
      <c r="AN28" s="19" t="str">
        <f aca="false">IF($A28="","",COUNTIF(Test_Coverage!$B$6:$B$305,$A28))</f>
        <v/>
      </c>
      <c r="AO28" s="19" t="str">
        <f aca="false">IF($A28="","",COUNTIF(Traceability_Matrix!$B$6:$B$405,$A28))</f>
        <v/>
      </c>
      <c r="AP28" s="19" t="str">
        <f aca="false">IF($A28="","",COUNTIFS(Change_Control!$B$6:$B$155,$A28,Change_Control!$J$6:$J$155,"Open")+COUNTIFS(Change_Control!$B$6:$B$155,$A28,Change_Control!$J$6:$J$155,"In Assessment"))</f>
        <v/>
      </c>
      <c r="AQ28" s="19" t="str">
        <f aca="false">IF($A28="","",COUNTIF(RAID_Decisions!$C$6:$C$155,$A28))</f>
        <v/>
      </c>
      <c r="AR28" s="14" t="str">
        <f aca="false">IF($A28="","",IF(AND($K28&lt;&gt;"",$N28&lt;&gt;"",$AO28&gt;0),"Traced",IF(OR($K28&lt;&gt;"",$N28&lt;&gt;"",$AO28&gt;0),"Partial","Gap")))</f>
        <v/>
      </c>
      <c r="AS28" s="19" t="str">
        <f aca="false">IF($A28="","",ROUND(IF($G28&lt;&gt;"",10,0)+IF($H28&lt;&gt;"",15,0)+IF($O28&lt;&gt;"",10,0)+IF($K28&lt;&gt;"",10,0)+IF($N28&lt;&gt;"",10,0)+IF($Q28&lt;&gt;"",5,0)+IF($AM28&gt;0,15,0)+IF($AN28&gt;0,10,0)+IF($AO28&gt;0,10,0)+IF(OR($AH28="Approved",$AH28="Baselined",$AH28="Not Required"),5,0),0))</f>
        <v/>
      </c>
      <c r="AT28" s="14" t="str">
        <f aca="false">IF($A28="","",IF(AND($AS28&gt;=Config!$C$23,$G28&lt;&gt;"",$H28&lt;&gt;"",$O28&lt;&gt;""),"Ready for Review","Needs Work"))</f>
        <v/>
      </c>
      <c r="AU28" s="14" t="str">
        <f aca="false">IF($A28="","",IF(AND($AS28&gt;=Config!$C$24,$AM28&gt;0,$AN28&gt;0,OR($AH28="Approved",$AH28="Baselined",$AH28="Not Required"),$AP28=0),"Ready for Delivery","Not Ready"))</f>
        <v/>
      </c>
      <c r="AV28" s="14" t="str">
        <f aca="false">IF($A28="","",IF($AG28="Rejected","Rejected",IF($AU28="Ready for Delivery","Pass","Action Required")))</f>
        <v/>
      </c>
      <c r="AW28" s="14" t="str">
        <f aca="false">IF($A28="","",IF(RIGHT($BA28,2)="; ",LEFT($BA28,LEN($BA28)-2),$BA28))</f>
        <v/>
      </c>
      <c r="AX28" s="21"/>
      <c r="AY28" s="14"/>
      <c r="AZ28" s="14"/>
      <c r="BA28" s="0" t="str">
        <f aca="false">IF($A28="","",IF($G28="","Missing title; ","")&amp;IF($H28="","Missing statement; ","")&amp;IF($O28="","Missing owner; ","")&amp;IF($K28="","No objective; ","")&amp;IF($N28="","No source; ","")&amp;IF($AM28=0,"No AC; ","")&amp;IF($AN28=0,"No test; ","")&amp;IF($AO28=0,"No trace link; ","")&amp;IF(AND(Config!$C$15="Yes",$AM28=0),"AC required; ","")&amp;IF(AND(Config!$C$14="Yes",$AN28=0),"Test required; ","")&amp;IF(AND(Config!$C$13="Yes",NOT(OR($AH28="Approved",$AH28="Baselined",$AH28="Not Required"))),"Approval pending; ","")&amp;IF($AP28&gt;0,"Open change; ",""))</f>
        <v/>
      </c>
      <c r="BB28" s="0" t="str">
        <f aca="false">IF($A28="","",IF(OR($C28="Agile",$C28="Hybrid"),MAX($BB$5:BB27)+1,""))</f>
        <v/>
      </c>
      <c r="BC28" s="0" t="str">
        <f aca="false">IF($A28="","",IF(OR($C28="Waterfall",$C28="Hybrid"),MAX($BC$5:BC27)+1,""))</f>
        <v/>
      </c>
      <c r="BD28" s="0" t="str">
        <f aca="false">IF($A28="","",MAX($BD$5:BD27)+1)</f>
        <v/>
      </c>
      <c r="BE28" s="0" t="str">
        <f aca="false">IF($A28="","",RANK($AC28,$AC$6:$AC$255)+COUNTIFS($AC$6:$AC28,$AC28,$A$6:$A28,"&lt;&gt;")-1)</f>
        <v/>
      </c>
      <c r="BF28" s="0" t="str">
        <f aca="false">IF($A28="","",IF($AW28&lt;&gt;"",MAX($BF$5:BF27)+1,""))</f>
        <v/>
      </c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9"/>
      <c r="S29" s="19"/>
      <c r="T29" s="19"/>
      <c r="U29" s="19"/>
      <c r="V29" s="19"/>
      <c r="W29" s="19"/>
      <c r="X29" s="19"/>
      <c r="Y29" s="20"/>
      <c r="Z29" s="19"/>
      <c r="AA29" s="19" t="str">
        <f aca="false">IF($A29="","",IFERROR(ROUND(($R29+$S29+$T29+$U29)/MAX(1,$V29),2),""))</f>
        <v/>
      </c>
      <c r="AB29" s="19" t="str">
        <f aca="false">IF($A29="","",IFERROR(ROUND(($W29*$X29*$Y29)/MAX(1,$Z29),1),""))</f>
        <v/>
      </c>
      <c r="AC29" s="19" t="str">
        <f aca="false">IF($A29="","",IFERROR(ROUND(($R29*Config!$F$6+$S29*Config!$F$7+$T29*Config!$F$8+$U29*Config!$F$9+(10-$V29)*Config!$F$10+(10-$AD29)*Config!$F$11+(10-$AE29)*Config!$F$12)*10,0),""))</f>
        <v/>
      </c>
      <c r="AD29" s="19"/>
      <c r="AE29" s="19"/>
      <c r="AF29" s="14"/>
      <c r="AG29" s="14"/>
      <c r="AH29" s="14"/>
      <c r="AI29" s="14"/>
      <c r="AJ29" s="21"/>
      <c r="AK29" s="14"/>
      <c r="AL29" s="21"/>
      <c r="AM29" s="19" t="str">
        <f aca="false">IF($A29="","",COUNTIF(Acceptance_Criteria!$B$6:$B$405,$A29))</f>
        <v/>
      </c>
      <c r="AN29" s="19" t="str">
        <f aca="false">IF($A29="","",COUNTIF(Test_Coverage!$B$6:$B$305,$A29))</f>
        <v/>
      </c>
      <c r="AO29" s="19" t="str">
        <f aca="false">IF($A29="","",COUNTIF(Traceability_Matrix!$B$6:$B$405,$A29))</f>
        <v/>
      </c>
      <c r="AP29" s="19" t="str">
        <f aca="false">IF($A29="","",COUNTIFS(Change_Control!$B$6:$B$155,$A29,Change_Control!$J$6:$J$155,"Open")+COUNTIFS(Change_Control!$B$6:$B$155,$A29,Change_Control!$J$6:$J$155,"In Assessment"))</f>
        <v/>
      </c>
      <c r="AQ29" s="19" t="str">
        <f aca="false">IF($A29="","",COUNTIF(RAID_Decisions!$C$6:$C$155,$A29))</f>
        <v/>
      </c>
      <c r="AR29" s="14" t="str">
        <f aca="false">IF($A29="","",IF(AND($K29&lt;&gt;"",$N29&lt;&gt;"",$AO29&gt;0),"Traced",IF(OR($K29&lt;&gt;"",$N29&lt;&gt;"",$AO29&gt;0),"Partial","Gap")))</f>
        <v/>
      </c>
      <c r="AS29" s="19" t="str">
        <f aca="false">IF($A29="","",ROUND(IF($G29&lt;&gt;"",10,0)+IF($H29&lt;&gt;"",15,0)+IF($O29&lt;&gt;"",10,0)+IF($K29&lt;&gt;"",10,0)+IF($N29&lt;&gt;"",10,0)+IF($Q29&lt;&gt;"",5,0)+IF($AM29&gt;0,15,0)+IF($AN29&gt;0,10,0)+IF($AO29&gt;0,10,0)+IF(OR($AH29="Approved",$AH29="Baselined",$AH29="Not Required"),5,0),0))</f>
        <v/>
      </c>
      <c r="AT29" s="14" t="str">
        <f aca="false">IF($A29="","",IF(AND($AS29&gt;=Config!$C$23,$G29&lt;&gt;"",$H29&lt;&gt;"",$O29&lt;&gt;""),"Ready for Review","Needs Work"))</f>
        <v/>
      </c>
      <c r="AU29" s="14" t="str">
        <f aca="false">IF($A29="","",IF(AND($AS29&gt;=Config!$C$24,$AM29&gt;0,$AN29&gt;0,OR($AH29="Approved",$AH29="Baselined",$AH29="Not Required"),$AP29=0),"Ready for Delivery","Not Ready"))</f>
        <v/>
      </c>
      <c r="AV29" s="14" t="str">
        <f aca="false">IF($A29="","",IF($AG29="Rejected","Rejected",IF($AU29="Ready for Delivery","Pass","Action Required")))</f>
        <v/>
      </c>
      <c r="AW29" s="14" t="str">
        <f aca="false">IF($A29="","",IF(RIGHT($BA29,2)="; ",LEFT($BA29,LEN($BA29)-2),$BA29))</f>
        <v/>
      </c>
      <c r="AX29" s="21"/>
      <c r="AY29" s="14"/>
      <c r="AZ29" s="14"/>
      <c r="BA29" s="0" t="str">
        <f aca="false">IF($A29="","",IF($G29="","Missing title; ","")&amp;IF($H29="","Missing statement; ","")&amp;IF($O29="","Missing owner; ","")&amp;IF($K29="","No objective; ","")&amp;IF($N29="","No source; ","")&amp;IF($AM29=0,"No AC; ","")&amp;IF($AN29=0,"No test; ","")&amp;IF($AO29=0,"No trace link; ","")&amp;IF(AND(Config!$C$15="Yes",$AM29=0),"AC required; ","")&amp;IF(AND(Config!$C$14="Yes",$AN29=0),"Test required; ","")&amp;IF(AND(Config!$C$13="Yes",NOT(OR($AH29="Approved",$AH29="Baselined",$AH29="Not Required"))),"Approval pending; ","")&amp;IF($AP29&gt;0,"Open change; ",""))</f>
        <v/>
      </c>
      <c r="BB29" s="0" t="str">
        <f aca="false">IF($A29="","",IF(OR($C29="Agile",$C29="Hybrid"),MAX($BB$5:BB28)+1,""))</f>
        <v/>
      </c>
      <c r="BC29" s="0" t="str">
        <f aca="false">IF($A29="","",IF(OR($C29="Waterfall",$C29="Hybrid"),MAX($BC$5:BC28)+1,""))</f>
        <v/>
      </c>
      <c r="BD29" s="0" t="str">
        <f aca="false">IF($A29="","",MAX($BD$5:BD28)+1)</f>
        <v/>
      </c>
      <c r="BE29" s="0" t="str">
        <f aca="false">IF($A29="","",RANK($AC29,$AC$6:$AC$255)+COUNTIFS($AC$6:$AC29,$AC29,$A$6:$A29,"&lt;&gt;")-1)</f>
        <v/>
      </c>
      <c r="BF29" s="0" t="str">
        <f aca="false">IF($A29="","",IF($AW29&lt;&gt;"",MAX($BF$5:BF28)+1,""))</f>
        <v/>
      </c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9"/>
      <c r="S30" s="19"/>
      <c r="T30" s="19"/>
      <c r="U30" s="19"/>
      <c r="V30" s="19"/>
      <c r="W30" s="19"/>
      <c r="X30" s="19"/>
      <c r="Y30" s="20"/>
      <c r="Z30" s="19"/>
      <c r="AA30" s="19" t="str">
        <f aca="false">IF($A30="","",IFERROR(ROUND(($R30+$S30+$T30+$U30)/MAX(1,$V30),2),""))</f>
        <v/>
      </c>
      <c r="AB30" s="19" t="str">
        <f aca="false">IF($A30="","",IFERROR(ROUND(($W30*$X30*$Y30)/MAX(1,$Z30),1),""))</f>
        <v/>
      </c>
      <c r="AC30" s="19" t="str">
        <f aca="false">IF($A30="","",IFERROR(ROUND(($R30*Config!$F$6+$S30*Config!$F$7+$T30*Config!$F$8+$U30*Config!$F$9+(10-$V30)*Config!$F$10+(10-$AD30)*Config!$F$11+(10-$AE30)*Config!$F$12)*10,0),""))</f>
        <v/>
      </c>
      <c r="AD30" s="19"/>
      <c r="AE30" s="19"/>
      <c r="AF30" s="14"/>
      <c r="AG30" s="14"/>
      <c r="AH30" s="14"/>
      <c r="AI30" s="14"/>
      <c r="AJ30" s="21"/>
      <c r="AK30" s="14"/>
      <c r="AL30" s="21"/>
      <c r="AM30" s="19" t="str">
        <f aca="false">IF($A30="","",COUNTIF(Acceptance_Criteria!$B$6:$B$405,$A30))</f>
        <v/>
      </c>
      <c r="AN30" s="19" t="str">
        <f aca="false">IF($A30="","",COUNTIF(Test_Coverage!$B$6:$B$305,$A30))</f>
        <v/>
      </c>
      <c r="AO30" s="19" t="str">
        <f aca="false">IF($A30="","",COUNTIF(Traceability_Matrix!$B$6:$B$405,$A30))</f>
        <v/>
      </c>
      <c r="AP30" s="19" t="str">
        <f aca="false">IF($A30="","",COUNTIFS(Change_Control!$B$6:$B$155,$A30,Change_Control!$J$6:$J$155,"Open")+COUNTIFS(Change_Control!$B$6:$B$155,$A30,Change_Control!$J$6:$J$155,"In Assessment"))</f>
        <v/>
      </c>
      <c r="AQ30" s="19" t="str">
        <f aca="false">IF($A30="","",COUNTIF(RAID_Decisions!$C$6:$C$155,$A30))</f>
        <v/>
      </c>
      <c r="AR30" s="14" t="str">
        <f aca="false">IF($A30="","",IF(AND($K30&lt;&gt;"",$N30&lt;&gt;"",$AO30&gt;0),"Traced",IF(OR($K30&lt;&gt;"",$N30&lt;&gt;"",$AO30&gt;0),"Partial","Gap")))</f>
        <v/>
      </c>
      <c r="AS30" s="19" t="str">
        <f aca="false">IF($A30="","",ROUND(IF($G30&lt;&gt;"",10,0)+IF($H30&lt;&gt;"",15,0)+IF($O30&lt;&gt;"",10,0)+IF($K30&lt;&gt;"",10,0)+IF($N30&lt;&gt;"",10,0)+IF($Q30&lt;&gt;"",5,0)+IF($AM30&gt;0,15,0)+IF($AN30&gt;0,10,0)+IF($AO30&gt;0,10,0)+IF(OR($AH30="Approved",$AH30="Baselined",$AH30="Not Required"),5,0),0))</f>
        <v/>
      </c>
      <c r="AT30" s="14" t="str">
        <f aca="false">IF($A30="","",IF(AND($AS30&gt;=Config!$C$23,$G30&lt;&gt;"",$H30&lt;&gt;"",$O30&lt;&gt;""),"Ready for Review","Needs Work"))</f>
        <v/>
      </c>
      <c r="AU30" s="14" t="str">
        <f aca="false">IF($A30="","",IF(AND($AS30&gt;=Config!$C$24,$AM30&gt;0,$AN30&gt;0,OR($AH30="Approved",$AH30="Baselined",$AH30="Not Required"),$AP30=0),"Ready for Delivery","Not Ready"))</f>
        <v/>
      </c>
      <c r="AV30" s="14" t="str">
        <f aca="false">IF($A30="","",IF($AG30="Rejected","Rejected",IF($AU30="Ready for Delivery","Pass","Action Required")))</f>
        <v/>
      </c>
      <c r="AW30" s="14" t="str">
        <f aca="false">IF($A30="","",IF(RIGHT($BA30,2)="; ",LEFT($BA30,LEN($BA30)-2),$BA30))</f>
        <v/>
      </c>
      <c r="AX30" s="21"/>
      <c r="AY30" s="14"/>
      <c r="AZ30" s="14"/>
      <c r="BA30" s="0" t="str">
        <f aca="false">IF($A30="","",IF($G30="","Missing title; ","")&amp;IF($H30="","Missing statement; ","")&amp;IF($O30="","Missing owner; ","")&amp;IF($K30="","No objective; ","")&amp;IF($N30="","No source; ","")&amp;IF($AM30=0,"No AC; ","")&amp;IF($AN30=0,"No test; ","")&amp;IF($AO30=0,"No trace link; ","")&amp;IF(AND(Config!$C$15="Yes",$AM30=0),"AC required; ","")&amp;IF(AND(Config!$C$14="Yes",$AN30=0),"Test required; ","")&amp;IF(AND(Config!$C$13="Yes",NOT(OR($AH30="Approved",$AH30="Baselined",$AH30="Not Required"))),"Approval pending; ","")&amp;IF($AP30&gt;0,"Open change; ",""))</f>
        <v/>
      </c>
      <c r="BB30" s="0" t="str">
        <f aca="false">IF($A30="","",IF(OR($C30="Agile",$C30="Hybrid"),MAX($BB$5:BB29)+1,""))</f>
        <v/>
      </c>
      <c r="BC30" s="0" t="str">
        <f aca="false">IF($A30="","",IF(OR($C30="Waterfall",$C30="Hybrid"),MAX($BC$5:BC29)+1,""))</f>
        <v/>
      </c>
      <c r="BD30" s="0" t="str">
        <f aca="false">IF($A30="","",MAX($BD$5:BD29)+1)</f>
        <v/>
      </c>
      <c r="BE30" s="0" t="str">
        <f aca="false">IF($A30="","",RANK($AC30,$AC$6:$AC$255)+COUNTIFS($AC$6:$AC30,$AC30,$A$6:$A30,"&lt;&gt;")-1)</f>
        <v/>
      </c>
      <c r="BF30" s="0" t="str">
        <f aca="false">IF($A30="","",IF($AW30&lt;&gt;"",MAX($BF$5:BF29)+1,""))</f>
        <v/>
      </c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9"/>
      <c r="S31" s="19"/>
      <c r="T31" s="19"/>
      <c r="U31" s="19"/>
      <c r="V31" s="19"/>
      <c r="W31" s="19"/>
      <c r="X31" s="19"/>
      <c r="Y31" s="20"/>
      <c r="Z31" s="19"/>
      <c r="AA31" s="19" t="str">
        <f aca="false">IF($A31="","",IFERROR(ROUND(($R31+$S31+$T31+$U31)/MAX(1,$V31),2),""))</f>
        <v/>
      </c>
      <c r="AB31" s="19" t="str">
        <f aca="false">IF($A31="","",IFERROR(ROUND(($W31*$X31*$Y31)/MAX(1,$Z31),1),""))</f>
        <v/>
      </c>
      <c r="AC31" s="19" t="str">
        <f aca="false">IF($A31="","",IFERROR(ROUND(($R31*Config!$F$6+$S31*Config!$F$7+$T31*Config!$F$8+$U31*Config!$F$9+(10-$V31)*Config!$F$10+(10-$AD31)*Config!$F$11+(10-$AE31)*Config!$F$12)*10,0),""))</f>
        <v/>
      </c>
      <c r="AD31" s="19"/>
      <c r="AE31" s="19"/>
      <c r="AF31" s="14"/>
      <c r="AG31" s="14"/>
      <c r="AH31" s="14"/>
      <c r="AI31" s="14"/>
      <c r="AJ31" s="21"/>
      <c r="AK31" s="14"/>
      <c r="AL31" s="21"/>
      <c r="AM31" s="19" t="str">
        <f aca="false">IF($A31="","",COUNTIF(Acceptance_Criteria!$B$6:$B$405,$A31))</f>
        <v/>
      </c>
      <c r="AN31" s="19" t="str">
        <f aca="false">IF($A31="","",COUNTIF(Test_Coverage!$B$6:$B$305,$A31))</f>
        <v/>
      </c>
      <c r="AO31" s="19" t="str">
        <f aca="false">IF($A31="","",COUNTIF(Traceability_Matrix!$B$6:$B$405,$A31))</f>
        <v/>
      </c>
      <c r="AP31" s="19" t="str">
        <f aca="false">IF($A31="","",COUNTIFS(Change_Control!$B$6:$B$155,$A31,Change_Control!$J$6:$J$155,"Open")+COUNTIFS(Change_Control!$B$6:$B$155,$A31,Change_Control!$J$6:$J$155,"In Assessment"))</f>
        <v/>
      </c>
      <c r="AQ31" s="19" t="str">
        <f aca="false">IF($A31="","",COUNTIF(RAID_Decisions!$C$6:$C$155,$A31))</f>
        <v/>
      </c>
      <c r="AR31" s="14" t="str">
        <f aca="false">IF($A31="","",IF(AND($K31&lt;&gt;"",$N31&lt;&gt;"",$AO31&gt;0),"Traced",IF(OR($K31&lt;&gt;"",$N31&lt;&gt;"",$AO31&gt;0),"Partial","Gap")))</f>
        <v/>
      </c>
      <c r="AS31" s="19" t="str">
        <f aca="false">IF($A31="","",ROUND(IF($G31&lt;&gt;"",10,0)+IF($H31&lt;&gt;"",15,0)+IF($O31&lt;&gt;"",10,0)+IF($K31&lt;&gt;"",10,0)+IF($N31&lt;&gt;"",10,0)+IF($Q31&lt;&gt;"",5,0)+IF($AM31&gt;0,15,0)+IF($AN31&gt;0,10,0)+IF($AO31&gt;0,10,0)+IF(OR($AH31="Approved",$AH31="Baselined",$AH31="Not Required"),5,0),0))</f>
        <v/>
      </c>
      <c r="AT31" s="14" t="str">
        <f aca="false">IF($A31="","",IF(AND($AS31&gt;=Config!$C$23,$G31&lt;&gt;"",$H31&lt;&gt;"",$O31&lt;&gt;""),"Ready for Review","Needs Work"))</f>
        <v/>
      </c>
      <c r="AU31" s="14" t="str">
        <f aca="false">IF($A31="","",IF(AND($AS31&gt;=Config!$C$24,$AM31&gt;0,$AN31&gt;0,OR($AH31="Approved",$AH31="Baselined",$AH31="Not Required"),$AP31=0),"Ready for Delivery","Not Ready"))</f>
        <v/>
      </c>
      <c r="AV31" s="14" t="str">
        <f aca="false">IF($A31="","",IF($AG31="Rejected","Rejected",IF($AU31="Ready for Delivery","Pass","Action Required")))</f>
        <v/>
      </c>
      <c r="AW31" s="14" t="str">
        <f aca="false">IF($A31="","",IF(RIGHT($BA31,2)="; ",LEFT($BA31,LEN($BA31)-2),$BA31))</f>
        <v/>
      </c>
      <c r="AX31" s="21"/>
      <c r="AY31" s="14"/>
      <c r="AZ31" s="14"/>
      <c r="BA31" s="0" t="str">
        <f aca="false">IF($A31="","",IF($G31="","Missing title; ","")&amp;IF($H31="","Missing statement; ","")&amp;IF($O31="","Missing owner; ","")&amp;IF($K31="","No objective; ","")&amp;IF($N31="","No source; ","")&amp;IF($AM31=0,"No AC; ","")&amp;IF($AN31=0,"No test; ","")&amp;IF($AO31=0,"No trace link; ","")&amp;IF(AND(Config!$C$15="Yes",$AM31=0),"AC required; ","")&amp;IF(AND(Config!$C$14="Yes",$AN31=0),"Test required; ","")&amp;IF(AND(Config!$C$13="Yes",NOT(OR($AH31="Approved",$AH31="Baselined",$AH31="Not Required"))),"Approval pending; ","")&amp;IF($AP31&gt;0,"Open change; ",""))</f>
        <v/>
      </c>
      <c r="BB31" s="0" t="str">
        <f aca="false">IF($A31="","",IF(OR($C31="Agile",$C31="Hybrid"),MAX($BB$5:BB30)+1,""))</f>
        <v/>
      </c>
      <c r="BC31" s="0" t="str">
        <f aca="false">IF($A31="","",IF(OR($C31="Waterfall",$C31="Hybrid"),MAX($BC$5:BC30)+1,""))</f>
        <v/>
      </c>
      <c r="BD31" s="0" t="str">
        <f aca="false">IF($A31="","",MAX($BD$5:BD30)+1)</f>
        <v/>
      </c>
      <c r="BE31" s="0" t="str">
        <f aca="false">IF($A31="","",RANK($AC31,$AC$6:$AC$255)+COUNTIFS($AC$6:$AC31,$AC31,$A$6:$A31,"&lt;&gt;")-1)</f>
        <v/>
      </c>
      <c r="BF31" s="0" t="str">
        <f aca="false">IF($A31="","",IF($AW31&lt;&gt;"",MAX($BF$5:BF30)+1,""))</f>
        <v/>
      </c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9"/>
      <c r="S32" s="19"/>
      <c r="T32" s="19"/>
      <c r="U32" s="19"/>
      <c r="V32" s="19"/>
      <c r="W32" s="19"/>
      <c r="X32" s="19"/>
      <c r="Y32" s="20"/>
      <c r="Z32" s="19"/>
      <c r="AA32" s="19" t="str">
        <f aca="false">IF($A32="","",IFERROR(ROUND(($R32+$S32+$T32+$U32)/MAX(1,$V32),2),""))</f>
        <v/>
      </c>
      <c r="AB32" s="19" t="str">
        <f aca="false">IF($A32="","",IFERROR(ROUND(($W32*$X32*$Y32)/MAX(1,$Z32),1),""))</f>
        <v/>
      </c>
      <c r="AC32" s="19" t="str">
        <f aca="false">IF($A32="","",IFERROR(ROUND(($R32*Config!$F$6+$S32*Config!$F$7+$T32*Config!$F$8+$U32*Config!$F$9+(10-$V32)*Config!$F$10+(10-$AD32)*Config!$F$11+(10-$AE32)*Config!$F$12)*10,0),""))</f>
        <v/>
      </c>
      <c r="AD32" s="19"/>
      <c r="AE32" s="19"/>
      <c r="AF32" s="14"/>
      <c r="AG32" s="14"/>
      <c r="AH32" s="14"/>
      <c r="AI32" s="14"/>
      <c r="AJ32" s="21"/>
      <c r="AK32" s="14"/>
      <c r="AL32" s="21"/>
      <c r="AM32" s="19" t="str">
        <f aca="false">IF($A32="","",COUNTIF(Acceptance_Criteria!$B$6:$B$405,$A32))</f>
        <v/>
      </c>
      <c r="AN32" s="19" t="str">
        <f aca="false">IF($A32="","",COUNTIF(Test_Coverage!$B$6:$B$305,$A32))</f>
        <v/>
      </c>
      <c r="AO32" s="19" t="str">
        <f aca="false">IF($A32="","",COUNTIF(Traceability_Matrix!$B$6:$B$405,$A32))</f>
        <v/>
      </c>
      <c r="AP32" s="19" t="str">
        <f aca="false">IF($A32="","",COUNTIFS(Change_Control!$B$6:$B$155,$A32,Change_Control!$J$6:$J$155,"Open")+COUNTIFS(Change_Control!$B$6:$B$155,$A32,Change_Control!$J$6:$J$155,"In Assessment"))</f>
        <v/>
      </c>
      <c r="AQ32" s="19" t="str">
        <f aca="false">IF($A32="","",COUNTIF(RAID_Decisions!$C$6:$C$155,$A32))</f>
        <v/>
      </c>
      <c r="AR32" s="14" t="str">
        <f aca="false">IF($A32="","",IF(AND($K32&lt;&gt;"",$N32&lt;&gt;"",$AO32&gt;0),"Traced",IF(OR($K32&lt;&gt;"",$N32&lt;&gt;"",$AO32&gt;0),"Partial","Gap")))</f>
        <v/>
      </c>
      <c r="AS32" s="19" t="str">
        <f aca="false">IF($A32="","",ROUND(IF($G32&lt;&gt;"",10,0)+IF($H32&lt;&gt;"",15,0)+IF($O32&lt;&gt;"",10,0)+IF($K32&lt;&gt;"",10,0)+IF($N32&lt;&gt;"",10,0)+IF($Q32&lt;&gt;"",5,0)+IF($AM32&gt;0,15,0)+IF($AN32&gt;0,10,0)+IF($AO32&gt;0,10,0)+IF(OR($AH32="Approved",$AH32="Baselined",$AH32="Not Required"),5,0),0))</f>
        <v/>
      </c>
      <c r="AT32" s="14" t="str">
        <f aca="false">IF($A32="","",IF(AND($AS32&gt;=Config!$C$23,$G32&lt;&gt;"",$H32&lt;&gt;"",$O32&lt;&gt;""),"Ready for Review","Needs Work"))</f>
        <v/>
      </c>
      <c r="AU32" s="14" t="str">
        <f aca="false">IF($A32="","",IF(AND($AS32&gt;=Config!$C$24,$AM32&gt;0,$AN32&gt;0,OR($AH32="Approved",$AH32="Baselined",$AH32="Not Required"),$AP32=0),"Ready for Delivery","Not Ready"))</f>
        <v/>
      </c>
      <c r="AV32" s="14" t="str">
        <f aca="false">IF($A32="","",IF($AG32="Rejected","Rejected",IF($AU32="Ready for Delivery","Pass","Action Required")))</f>
        <v/>
      </c>
      <c r="AW32" s="14" t="str">
        <f aca="false">IF($A32="","",IF(RIGHT($BA32,2)="; ",LEFT($BA32,LEN($BA32)-2),$BA32))</f>
        <v/>
      </c>
      <c r="AX32" s="21"/>
      <c r="AY32" s="14"/>
      <c r="AZ32" s="14"/>
      <c r="BA32" s="0" t="str">
        <f aca="false">IF($A32="","",IF($G32="","Missing title; ","")&amp;IF($H32="","Missing statement; ","")&amp;IF($O32="","Missing owner; ","")&amp;IF($K32="","No objective; ","")&amp;IF($N32="","No source; ","")&amp;IF($AM32=0,"No AC; ","")&amp;IF($AN32=0,"No test; ","")&amp;IF($AO32=0,"No trace link; ","")&amp;IF(AND(Config!$C$15="Yes",$AM32=0),"AC required; ","")&amp;IF(AND(Config!$C$14="Yes",$AN32=0),"Test required; ","")&amp;IF(AND(Config!$C$13="Yes",NOT(OR($AH32="Approved",$AH32="Baselined",$AH32="Not Required"))),"Approval pending; ","")&amp;IF($AP32&gt;0,"Open change; ",""))</f>
        <v/>
      </c>
      <c r="BB32" s="0" t="str">
        <f aca="false">IF($A32="","",IF(OR($C32="Agile",$C32="Hybrid"),MAX($BB$5:BB31)+1,""))</f>
        <v/>
      </c>
      <c r="BC32" s="0" t="str">
        <f aca="false">IF($A32="","",IF(OR($C32="Waterfall",$C32="Hybrid"),MAX($BC$5:BC31)+1,""))</f>
        <v/>
      </c>
      <c r="BD32" s="0" t="str">
        <f aca="false">IF($A32="","",MAX($BD$5:BD31)+1)</f>
        <v/>
      </c>
      <c r="BE32" s="0" t="str">
        <f aca="false">IF($A32="","",RANK($AC32,$AC$6:$AC$255)+COUNTIFS($AC$6:$AC32,$AC32,$A$6:$A32,"&lt;&gt;")-1)</f>
        <v/>
      </c>
      <c r="BF32" s="0" t="str">
        <f aca="false">IF($A32="","",IF($AW32&lt;&gt;"",MAX($BF$5:BF31)+1,""))</f>
        <v/>
      </c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9"/>
      <c r="S33" s="19"/>
      <c r="T33" s="19"/>
      <c r="U33" s="19"/>
      <c r="V33" s="19"/>
      <c r="W33" s="19"/>
      <c r="X33" s="19"/>
      <c r="Y33" s="20"/>
      <c r="Z33" s="19"/>
      <c r="AA33" s="19" t="str">
        <f aca="false">IF($A33="","",IFERROR(ROUND(($R33+$S33+$T33+$U33)/MAX(1,$V33),2),""))</f>
        <v/>
      </c>
      <c r="AB33" s="19" t="str">
        <f aca="false">IF($A33="","",IFERROR(ROUND(($W33*$X33*$Y33)/MAX(1,$Z33),1),""))</f>
        <v/>
      </c>
      <c r="AC33" s="19" t="str">
        <f aca="false">IF($A33="","",IFERROR(ROUND(($R33*Config!$F$6+$S33*Config!$F$7+$T33*Config!$F$8+$U33*Config!$F$9+(10-$V33)*Config!$F$10+(10-$AD33)*Config!$F$11+(10-$AE33)*Config!$F$12)*10,0),""))</f>
        <v/>
      </c>
      <c r="AD33" s="19"/>
      <c r="AE33" s="19"/>
      <c r="AF33" s="14"/>
      <c r="AG33" s="14"/>
      <c r="AH33" s="14"/>
      <c r="AI33" s="14"/>
      <c r="AJ33" s="21"/>
      <c r="AK33" s="14"/>
      <c r="AL33" s="21"/>
      <c r="AM33" s="19" t="str">
        <f aca="false">IF($A33="","",COUNTIF(Acceptance_Criteria!$B$6:$B$405,$A33))</f>
        <v/>
      </c>
      <c r="AN33" s="19" t="str">
        <f aca="false">IF($A33="","",COUNTIF(Test_Coverage!$B$6:$B$305,$A33))</f>
        <v/>
      </c>
      <c r="AO33" s="19" t="str">
        <f aca="false">IF($A33="","",COUNTIF(Traceability_Matrix!$B$6:$B$405,$A33))</f>
        <v/>
      </c>
      <c r="AP33" s="19" t="str">
        <f aca="false">IF($A33="","",COUNTIFS(Change_Control!$B$6:$B$155,$A33,Change_Control!$J$6:$J$155,"Open")+COUNTIFS(Change_Control!$B$6:$B$155,$A33,Change_Control!$J$6:$J$155,"In Assessment"))</f>
        <v/>
      </c>
      <c r="AQ33" s="19" t="str">
        <f aca="false">IF($A33="","",COUNTIF(RAID_Decisions!$C$6:$C$155,$A33))</f>
        <v/>
      </c>
      <c r="AR33" s="14" t="str">
        <f aca="false">IF($A33="","",IF(AND($K33&lt;&gt;"",$N33&lt;&gt;"",$AO33&gt;0),"Traced",IF(OR($K33&lt;&gt;"",$N33&lt;&gt;"",$AO33&gt;0),"Partial","Gap")))</f>
        <v/>
      </c>
      <c r="AS33" s="19" t="str">
        <f aca="false">IF($A33="","",ROUND(IF($G33&lt;&gt;"",10,0)+IF($H33&lt;&gt;"",15,0)+IF($O33&lt;&gt;"",10,0)+IF($K33&lt;&gt;"",10,0)+IF($N33&lt;&gt;"",10,0)+IF($Q33&lt;&gt;"",5,0)+IF($AM33&gt;0,15,0)+IF($AN33&gt;0,10,0)+IF($AO33&gt;0,10,0)+IF(OR($AH33="Approved",$AH33="Baselined",$AH33="Not Required"),5,0),0))</f>
        <v/>
      </c>
      <c r="AT33" s="14" t="str">
        <f aca="false">IF($A33="","",IF(AND($AS33&gt;=Config!$C$23,$G33&lt;&gt;"",$H33&lt;&gt;"",$O33&lt;&gt;""),"Ready for Review","Needs Work"))</f>
        <v/>
      </c>
      <c r="AU33" s="14" t="str">
        <f aca="false">IF($A33="","",IF(AND($AS33&gt;=Config!$C$24,$AM33&gt;0,$AN33&gt;0,OR($AH33="Approved",$AH33="Baselined",$AH33="Not Required"),$AP33=0),"Ready for Delivery","Not Ready"))</f>
        <v/>
      </c>
      <c r="AV33" s="14" t="str">
        <f aca="false">IF($A33="","",IF($AG33="Rejected","Rejected",IF($AU33="Ready for Delivery","Pass","Action Required")))</f>
        <v/>
      </c>
      <c r="AW33" s="14" t="str">
        <f aca="false">IF($A33="","",IF(RIGHT($BA33,2)="; ",LEFT($BA33,LEN($BA33)-2),$BA33))</f>
        <v/>
      </c>
      <c r="AX33" s="21"/>
      <c r="AY33" s="14"/>
      <c r="AZ33" s="14"/>
      <c r="BA33" s="0" t="str">
        <f aca="false">IF($A33="","",IF($G33="","Missing title; ","")&amp;IF($H33="","Missing statement; ","")&amp;IF($O33="","Missing owner; ","")&amp;IF($K33="","No objective; ","")&amp;IF($N33="","No source; ","")&amp;IF($AM33=0,"No AC; ","")&amp;IF($AN33=0,"No test; ","")&amp;IF($AO33=0,"No trace link; ","")&amp;IF(AND(Config!$C$15="Yes",$AM33=0),"AC required; ","")&amp;IF(AND(Config!$C$14="Yes",$AN33=0),"Test required; ","")&amp;IF(AND(Config!$C$13="Yes",NOT(OR($AH33="Approved",$AH33="Baselined",$AH33="Not Required"))),"Approval pending; ","")&amp;IF($AP33&gt;0,"Open change; ",""))</f>
        <v/>
      </c>
      <c r="BB33" s="0" t="str">
        <f aca="false">IF($A33="","",IF(OR($C33="Agile",$C33="Hybrid"),MAX($BB$5:BB32)+1,""))</f>
        <v/>
      </c>
      <c r="BC33" s="0" t="str">
        <f aca="false">IF($A33="","",IF(OR($C33="Waterfall",$C33="Hybrid"),MAX($BC$5:BC32)+1,""))</f>
        <v/>
      </c>
      <c r="BD33" s="0" t="str">
        <f aca="false">IF($A33="","",MAX($BD$5:BD32)+1)</f>
        <v/>
      </c>
      <c r="BE33" s="0" t="str">
        <f aca="false">IF($A33="","",RANK($AC33,$AC$6:$AC$255)+COUNTIFS($AC$6:$AC33,$AC33,$A$6:$A33,"&lt;&gt;")-1)</f>
        <v/>
      </c>
      <c r="BF33" s="0" t="str">
        <f aca="false">IF($A33="","",IF($AW33&lt;&gt;"",MAX($BF$5:BF32)+1,""))</f>
        <v/>
      </c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9"/>
      <c r="S34" s="19"/>
      <c r="T34" s="19"/>
      <c r="U34" s="19"/>
      <c r="V34" s="19"/>
      <c r="W34" s="19"/>
      <c r="X34" s="19"/>
      <c r="Y34" s="20"/>
      <c r="Z34" s="19"/>
      <c r="AA34" s="19" t="str">
        <f aca="false">IF($A34="","",IFERROR(ROUND(($R34+$S34+$T34+$U34)/MAX(1,$V34),2),""))</f>
        <v/>
      </c>
      <c r="AB34" s="19" t="str">
        <f aca="false">IF($A34="","",IFERROR(ROUND(($W34*$X34*$Y34)/MAX(1,$Z34),1),""))</f>
        <v/>
      </c>
      <c r="AC34" s="19" t="str">
        <f aca="false">IF($A34="","",IFERROR(ROUND(($R34*Config!$F$6+$S34*Config!$F$7+$T34*Config!$F$8+$U34*Config!$F$9+(10-$V34)*Config!$F$10+(10-$AD34)*Config!$F$11+(10-$AE34)*Config!$F$12)*10,0),""))</f>
        <v/>
      </c>
      <c r="AD34" s="19"/>
      <c r="AE34" s="19"/>
      <c r="AF34" s="14"/>
      <c r="AG34" s="14"/>
      <c r="AH34" s="14"/>
      <c r="AI34" s="14"/>
      <c r="AJ34" s="21"/>
      <c r="AK34" s="14"/>
      <c r="AL34" s="21"/>
      <c r="AM34" s="19" t="str">
        <f aca="false">IF($A34="","",COUNTIF(Acceptance_Criteria!$B$6:$B$405,$A34))</f>
        <v/>
      </c>
      <c r="AN34" s="19" t="str">
        <f aca="false">IF($A34="","",COUNTIF(Test_Coverage!$B$6:$B$305,$A34))</f>
        <v/>
      </c>
      <c r="AO34" s="19" t="str">
        <f aca="false">IF($A34="","",COUNTIF(Traceability_Matrix!$B$6:$B$405,$A34))</f>
        <v/>
      </c>
      <c r="AP34" s="19" t="str">
        <f aca="false">IF($A34="","",COUNTIFS(Change_Control!$B$6:$B$155,$A34,Change_Control!$J$6:$J$155,"Open")+COUNTIFS(Change_Control!$B$6:$B$155,$A34,Change_Control!$J$6:$J$155,"In Assessment"))</f>
        <v/>
      </c>
      <c r="AQ34" s="19" t="str">
        <f aca="false">IF($A34="","",COUNTIF(RAID_Decisions!$C$6:$C$155,$A34))</f>
        <v/>
      </c>
      <c r="AR34" s="14" t="str">
        <f aca="false">IF($A34="","",IF(AND($K34&lt;&gt;"",$N34&lt;&gt;"",$AO34&gt;0),"Traced",IF(OR($K34&lt;&gt;"",$N34&lt;&gt;"",$AO34&gt;0),"Partial","Gap")))</f>
        <v/>
      </c>
      <c r="AS34" s="19" t="str">
        <f aca="false">IF($A34="","",ROUND(IF($G34&lt;&gt;"",10,0)+IF($H34&lt;&gt;"",15,0)+IF($O34&lt;&gt;"",10,0)+IF($K34&lt;&gt;"",10,0)+IF($N34&lt;&gt;"",10,0)+IF($Q34&lt;&gt;"",5,0)+IF($AM34&gt;0,15,0)+IF($AN34&gt;0,10,0)+IF($AO34&gt;0,10,0)+IF(OR($AH34="Approved",$AH34="Baselined",$AH34="Not Required"),5,0),0))</f>
        <v/>
      </c>
      <c r="AT34" s="14" t="str">
        <f aca="false">IF($A34="","",IF(AND($AS34&gt;=Config!$C$23,$G34&lt;&gt;"",$H34&lt;&gt;"",$O34&lt;&gt;""),"Ready for Review","Needs Work"))</f>
        <v/>
      </c>
      <c r="AU34" s="14" t="str">
        <f aca="false">IF($A34="","",IF(AND($AS34&gt;=Config!$C$24,$AM34&gt;0,$AN34&gt;0,OR($AH34="Approved",$AH34="Baselined",$AH34="Not Required"),$AP34=0),"Ready for Delivery","Not Ready"))</f>
        <v/>
      </c>
      <c r="AV34" s="14" t="str">
        <f aca="false">IF($A34="","",IF($AG34="Rejected","Rejected",IF($AU34="Ready for Delivery","Pass","Action Required")))</f>
        <v/>
      </c>
      <c r="AW34" s="14" t="str">
        <f aca="false">IF($A34="","",IF(RIGHT($BA34,2)="; ",LEFT($BA34,LEN($BA34)-2),$BA34))</f>
        <v/>
      </c>
      <c r="AX34" s="21"/>
      <c r="AY34" s="14"/>
      <c r="AZ34" s="14"/>
      <c r="BA34" s="0" t="str">
        <f aca="false">IF($A34="","",IF($G34="","Missing title; ","")&amp;IF($H34="","Missing statement; ","")&amp;IF($O34="","Missing owner; ","")&amp;IF($K34="","No objective; ","")&amp;IF($N34="","No source; ","")&amp;IF($AM34=0,"No AC; ","")&amp;IF($AN34=0,"No test; ","")&amp;IF($AO34=0,"No trace link; ","")&amp;IF(AND(Config!$C$15="Yes",$AM34=0),"AC required; ","")&amp;IF(AND(Config!$C$14="Yes",$AN34=0),"Test required; ","")&amp;IF(AND(Config!$C$13="Yes",NOT(OR($AH34="Approved",$AH34="Baselined",$AH34="Not Required"))),"Approval pending; ","")&amp;IF($AP34&gt;0,"Open change; ",""))</f>
        <v/>
      </c>
      <c r="BB34" s="0" t="str">
        <f aca="false">IF($A34="","",IF(OR($C34="Agile",$C34="Hybrid"),MAX($BB$5:BB33)+1,""))</f>
        <v/>
      </c>
      <c r="BC34" s="0" t="str">
        <f aca="false">IF($A34="","",IF(OR($C34="Waterfall",$C34="Hybrid"),MAX($BC$5:BC33)+1,""))</f>
        <v/>
      </c>
      <c r="BD34" s="0" t="str">
        <f aca="false">IF($A34="","",MAX($BD$5:BD33)+1)</f>
        <v/>
      </c>
      <c r="BE34" s="0" t="str">
        <f aca="false">IF($A34="","",RANK($AC34,$AC$6:$AC$255)+COUNTIFS($AC$6:$AC34,$AC34,$A$6:$A34,"&lt;&gt;")-1)</f>
        <v/>
      </c>
      <c r="BF34" s="0" t="str">
        <f aca="false">IF($A34="","",IF($AW34&lt;&gt;"",MAX($BF$5:BF33)+1,""))</f>
        <v/>
      </c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9"/>
      <c r="S35" s="19"/>
      <c r="T35" s="19"/>
      <c r="U35" s="19"/>
      <c r="V35" s="19"/>
      <c r="W35" s="19"/>
      <c r="X35" s="19"/>
      <c r="Y35" s="20"/>
      <c r="Z35" s="19"/>
      <c r="AA35" s="19" t="str">
        <f aca="false">IF($A35="","",IFERROR(ROUND(($R35+$S35+$T35+$U35)/MAX(1,$V35),2),""))</f>
        <v/>
      </c>
      <c r="AB35" s="19" t="str">
        <f aca="false">IF($A35="","",IFERROR(ROUND(($W35*$X35*$Y35)/MAX(1,$Z35),1),""))</f>
        <v/>
      </c>
      <c r="AC35" s="19" t="str">
        <f aca="false">IF($A35="","",IFERROR(ROUND(($R35*Config!$F$6+$S35*Config!$F$7+$T35*Config!$F$8+$U35*Config!$F$9+(10-$V35)*Config!$F$10+(10-$AD35)*Config!$F$11+(10-$AE35)*Config!$F$12)*10,0),""))</f>
        <v/>
      </c>
      <c r="AD35" s="19"/>
      <c r="AE35" s="19"/>
      <c r="AF35" s="14"/>
      <c r="AG35" s="14"/>
      <c r="AH35" s="14"/>
      <c r="AI35" s="14"/>
      <c r="AJ35" s="21"/>
      <c r="AK35" s="14"/>
      <c r="AL35" s="21"/>
      <c r="AM35" s="19" t="str">
        <f aca="false">IF($A35="","",COUNTIF(Acceptance_Criteria!$B$6:$B$405,$A35))</f>
        <v/>
      </c>
      <c r="AN35" s="19" t="str">
        <f aca="false">IF($A35="","",COUNTIF(Test_Coverage!$B$6:$B$305,$A35))</f>
        <v/>
      </c>
      <c r="AO35" s="19" t="str">
        <f aca="false">IF($A35="","",COUNTIF(Traceability_Matrix!$B$6:$B$405,$A35))</f>
        <v/>
      </c>
      <c r="AP35" s="19" t="str">
        <f aca="false">IF($A35="","",COUNTIFS(Change_Control!$B$6:$B$155,$A35,Change_Control!$J$6:$J$155,"Open")+COUNTIFS(Change_Control!$B$6:$B$155,$A35,Change_Control!$J$6:$J$155,"In Assessment"))</f>
        <v/>
      </c>
      <c r="AQ35" s="19" t="str">
        <f aca="false">IF($A35="","",COUNTIF(RAID_Decisions!$C$6:$C$155,$A35))</f>
        <v/>
      </c>
      <c r="AR35" s="14" t="str">
        <f aca="false">IF($A35="","",IF(AND($K35&lt;&gt;"",$N35&lt;&gt;"",$AO35&gt;0),"Traced",IF(OR($K35&lt;&gt;"",$N35&lt;&gt;"",$AO35&gt;0),"Partial","Gap")))</f>
        <v/>
      </c>
      <c r="AS35" s="19" t="str">
        <f aca="false">IF($A35="","",ROUND(IF($G35&lt;&gt;"",10,0)+IF($H35&lt;&gt;"",15,0)+IF($O35&lt;&gt;"",10,0)+IF($K35&lt;&gt;"",10,0)+IF($N35&lt;&gt;"",10,0)+IF($Q35&lt;&gt;"",5,0)+IF($AM35&gt;0,15,0)+IF($AN35&gt;0,10,0)+IF($AO35&gt;0,10,0)+IF(OR($AH35="Approved",$AH35="Baselined",$AH35="Not Required"),5,0),0))</f>
        <v/>
      </c>
      <c r="AT35" s="14" t="str">
        <f aca="false">IF($A35="","",IF(AND($AS35&gt;=Config!$C$23,$G35&lt;&gt;"",$H35&lt;&gt;"",$O35&lt;&gt;""),"Ready for Review","Needs Work"))</f>
        <v/>
      </c>
      <c r="AU35" s="14" t="str">
        <f aca="false">IF($A35="","",IF(AND($AS35&gt;=Config!$C$24,$AM35&gt;0,$AN35&gt;0,OR($AH35="Approved",$AH35="Baselined",$AH35="Not Required"),$AP35=0),"Ready for Delivery","Not Ready"))</f>
        <v/>
      </c>
      <c r="AV35" s="14" t="str">
        <f aca="false">IF($A35="","",IF($AG35="Rejected","Rejected",IF($AU35="Ready for Delivery","Pass","Action Required")))</f>
        <v/>
      </c>
      <c r="AW35" s="14" t="str">
        <f aca="false">IF($A35="","",IF(RIGHT($BA35,2)="; ",LEFT($BA35,LEN($BA35)-2),$BA35))</f>
        <v/>
      </c>
      <c r="AX35" s="21"/>
      <c r="AY35" s="14"/>
      <c r="AZ35" s="14"/>
      <c r="BA35" s="0" t="str">
        <f aca="false">IF($A35="","",IF($G35="","Missing title; ","")&amp;IF($H35="","Missing statement; ","")&amp;IF($O35="","Missing owner; ","")&amp;IF($K35="","No objective; ","")&amp;IF($N35="","No source; ","")&amp;IF($AM35=0,"No AC; ","")&amp;IF($AN35=0,"No test; ","")&amp;IF($AO35=0,"No trace link; ","")&amp;IF(AND(Config!$C$15="Yes",$AM35=0),"AC required; ","")&amp;IF(AND(Config!$C$14="Yes",$AN35=0),"Test required; ","")&amp;IF(AND(Config!$C$13="Yes",NOT(OR($AH35="Approved",$AH35="Baselined",$AH35="Not Required"))),"Approval pending; ","")&amp;IF($AP35&gt;0,"Open change; ",""))</f>
        <v/>
      </c>
      <c r="BB35" s="0" t="str">
        <f aca="false">IF($A35="","",IF(OR($C35="Agile",$C35="Hybrid"),MAX($BB$5:BB34)+1,""))</f>
        <v/>
      </c>
      <c r="BC35" s="0" t="str">
        <f aca="false">IF($A35="","",IF(OR($C35="Waterfall",$C35="Hybrid"),MAX($BC$5:BC34)+1,""))</f>
        <v/>
      </c>
      <c r="BD35" s="0" t="str">
        <f aca="false">IF($A35="","",MAX($BD$5:BD34)+1)</f>
        <v/>
      </c>
      <c r="BE35" s="0" t="str">
        <f aca="false">IF($A35="","",RANK($AC35,$AC$6:$AC$255)+COUNTIFS($AC$6:$AC35,$AC35,$A$6:$A35,"&lt;&gt;")-1)</f>
        <v/>
      </c>
      <c r="BF35" s="0" t="str">
        <f aca="false">IF($A35="","",IF($AW35&lt;&gt;"",MAX($BF$5:BF34)+1,""))</f>
        <v/>
      </c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9"/>
      <c r="S36" s="19"/>
      <c r="T36" s="19"/>
      <c r="U36" s="19"/>
      <c r="V36" s="19"/>
      <c r="W36" s="19"/>
      <c r="X36" s="19"/>
      <c r="Y36" s="20"/>
      <c r="Z36" s="19"/>
      <c r="AA36" s="19" t="str">
        <f aca="false">IF($A36="","",IFERROR(ROUND(($R36+$S36+$T36+$U36)/MAX(1,$V36),2),""))</f>
        <v/>
      </c>
      <c r="AB36" s="19" t="str">
        <f aca="false">IF($A36="","",IFERROR(ROUND(($W36*$X36*$Y36)/MAX(1,$Z36),1),""))</f>
        <v/>
      </c>
      <c r="AC36" s="19" t="str">
        <f aca="false">IF($A36="","",IFERROR(ROUND(($R36*Config!$F$6+$S36*Config!$F$7+$T36*Config!$F$8+$U36*Config!$F$9+(10-$V36)*Config!$F$10+(10-$AD36)*Config!$F$11+(10-$AE36)*Config!$F$12)*10,0),""))</f>
        <v/>
      </c>
      <c r="AD36" s="19"/>
      <c r="AE36" s="19"/>
      <c r="AF36" s="14"/>
      <c r="AG36" s="14"/>
      <c r="AH36" s="14"/>
      <c r="AI36" s="14"/>
      <c r="AJ36" s="21"/>
      <c r="AK36" s="14"/>
      <c r="AL36" s="21"/>
      <c r="AM36" s="19" t="str">
        <f aca="false">IF($A36="","",COUNTIF(Acceptance_Criteria!$B$6:$B$405,$A36))</f>
        <v/>
      </c>
      <c r="AN36" s="19" t="str">
        <f aca="false">IF($A36="","",COUNTIF(Test_Coverage!$B$6:$B$305,$A36))</f>
        <v/>
      </c>
      <c r="AO36" s="19" t="str">
        <f aca="false">IF($A36="","",COUNTIF(Traceability_Matrix!$B$6:$B$405,$A36))</f>
        <v/>
      </c>
      <c r="AP36" s="19" t="str">
        <f aca="false">IF($A36="","",COUNTIFS(Change_Control!$B$6:$B$155,$A36,Change_Control!$J$6:$J$155,"Open")+COUNTIFS(Change_Control!$B$6:$B$155,$A36,Change_Control!$J$6:$J$155,"In Assessment"))</f>
        <v/>
      </c>
      <c r="AQ36" s="19" t="str">
        <f aca="false">IF($A36="","",COUNTIF(RAID_Decisions!$C$6:$C$155,$A36))</f>
        <v/>
      </c>
      <c r="AR36" s="14" t="str">
        <f aca="false">IF($A36="","",IF(AND($K36&lt;&gt;"",$N36&lt;&gt;"",$AO36&gt;0),"Traced",IF(OR($K36&lt;&gt;"",$N36&lt;&gt;"",$AO36&gt;0),"Partial","Gap")))</f>
        <v/>
      </c>
      <c r="AS36" s="19" t="str">
        <f aca="false">IF($A36="","",ROUND(IF($G36&lt;&gt;"",10,0)+IF($H36&lt;&gt;"",15,0)+IF($O36&lt;&gt;"",10,0)+IF($K36&lt;&gt;"",10,0)+IF($N36&lt;&gt;"",10,0)+IF($Q36&lt;&gt;"",5,0)+IF($AM36&gt;0,15,0)+IF($AN36&gt;0,10,0)+IF($AO36&gt;0,10,0)+IF(OR($AH36="Approved",$AH36="Baselined",$AH36="Not Required"),5,0),0))</f>
        <v/>
      </c>
      <c r="AT36" s="14" t="str">
        <f aca="false">IF($A36="","",IF(AND($AS36&gt;=Config!$C$23,$G36&lt;&gt;"",$H36&lt;&gt;"",$O36&lt;&gt;""),"Ready for Review","Needs Work"))</f>
        <v/>
      </c>
      <c r="AU36" s="14" t="str">
        <f aca="false">IF($A36="","",IF(AND($AS36&gt;=Config!$C$24,$AM36&gt;0,$AN36&gt;0,OR($AH36="Approved",$AH36="Baselined",$AH36="Not Required"),$AP36=0),"Ready for Delivery","Not Ready"))</f>
        <v/>
      </c>
      <c r="AV36" s="14" t="str">
        <f aca="false">IF($A36="","",IF($AG36="Rejected","Rejected",IF($AU36="Ready for Delivery","Pass","Action Required")))</f>
        <v/>
      </c>
      <c r="AW36" s="14" t="str">
        <f aca="false">IF($A36="","",IF(RIGHT($BA36,2)="; ",LEFT($BA36,LEN($BA36)-2),$BA36))</f>
        <v/>
      </c>
      <c r="AX36" s="21"/>
      <c r="AY36" s="14"/>
      <c r="AZ36" s="14"/>
      <c r="BA36" s="0" t="str">
        <f aca="false">IF($A36="","",IF($G36="","Missing title; ","")&amp;IF($H36="","Missing statement; ","")&amp;IF($O36="","Missing owner; ","")&amp;IF($K36="","No objective; ","")&amp;IF($N36="","No source; ","")&amp;IF($AM36=0,"No AC; ","")&amp;IF($AN36=0,"No test; ","")&amp;IF($AO36=0,"No trace link; ","")&amp;IF(AND(Config!$C$15="Yes",$AM36=0),"AC required; ","")&amp;IF(AND(Config!$C$14="Yes",$AN36=0),"Test required; ","")&amp;IF(AND(Config!$C$13="Yes",NOT(OR($AH36="Approved",$AH36="Baselined",$AH36="Not Required"))),"Approval pending; ","")&amp;IF($AP36&gt;0,"Open change; ",""))</f>
        <v/>
      </c>
      <c r="BB36" s="0" t="str">
        <f aca="false">IF($A36="","",IF(OR($C36="Agile",$C36="Hybrid"),MAX($BB$5:BB35)+1,""))</f>
        <v/>
      </c>
      <c r="BC36" s="0" t="str">
        <f aca="false">IF($A36="","",IF(OR($C36="Waterfall",$C36="Hybrid"),MAX($BC$5:BC35)+1,""))</f>
        <v/>
      </c>
      <c r="BD36" s="0" t="str">
        <f aca="false">IF($A36="","",MAX($BD$5:BD35)+1)</f>
        <v/>
      </c>
      <c r="BE36" s="0" t="str">
        <f aca="false">IF($A36="","",RANK($AC36,$AC$6:$AC$255)+COUNTIFS($AC$6:$AC36,$AC36,$A$6:$A36,"&lt;&gt;")-1)</f>
        <v/>
      </c>
      <c r="BF36" s="0" t="str">
        <f aca="false">IF($A36="","",IF($AW36&lt;&gt;"",MAX($BF$5:BF35)+1,""))</f>
        <v/>
      </c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9"/>
      <c r="S37" s="19"/>
      <c r="T37" s="19"/>
      <c r="U37" s="19"/>
      <c r="V37" s="19"/>
      <c r="W37" s="19"/>
      <c r="X37" s="19"/>
      <c r="Y37" s="20"/>
      <c r="Z37" s="19"/>
      <c r="AA37" s="19" t="str">
        <f aca="false">IF($A37="","",IFERROR(ROUND(($R37+$S37+$T37+$U37)/MAX(1,$V37),2),""))</f>
        <v/>
      </c>
      <c r="AB37" s="19" t="str">
        <f aca="false">IF($A37="","",IFERROR(ROUND(($W37*$X37*$Y37)/MAX(1,$Z37),1),""))</f>
        <v/>
      </c>
      <c r="AC37" s="19" t="str">
        <f aca="false">IF($A37="","",IFERROR(ROUND(($R37*Config!$F$6+$S37*Config!$F$7+$T37*Config!$F$8+$U37*Config!$F$9+(10-$V37)*Config!$F$10+(10-$AD37)*Config!$F$11+(10-$AE37)*Config!$F$12)*10,0),""))</f>
        <v/>
      </c>
      <c r="AD37" s="19"/>
      <c r="AE37" s="19"/>
      <c r="AF37" s="14"/>
      <c r="AG37" s="14"/>
      <c r="AH37" s="14"/>
      <c r="AI37" s="14"/>
      <c r="AJ37" s="21"/>
      <c r="AK37" s="14"/>
      <c r="AL37" s="21"/>
      <c r="AM37" s="19" t="str">
        <f aca="false">IF($A37="","",COUNTIF(Acceptance_Criteria!$B$6:$B$405,$A37))</f>
        <v/>
      </c>
      <c r="AN37" s="19" t="str">
        <f aca="false">IF($A37="","",COUNTIF(Test_Coverage!$B$6:$B$305,$A37))</f>
        <v/>
      </c>
      <c r="AO37" s="19" t="str">
        <f aca="false">IF($A37="","",COUNTIF(Traceability_Matrix!$B$6:$B$405,$A37))</f>
        <v/>
      </c>
      <c r="AP37" s="19" t="str">
        <f aca="false">IF($A37="","",COUNTIFS(Change_Control!$B$6:$B$155,$A37,Change_Control!$J$6:$J$155,"Open")+COUNTIFS(Change_Control!$B$6:$B$155,$A37,Change_Control!$J$6:$J$155,"In Assessment"))</f>
        <v/>
      </c>
      <c r="AQ37" s="19" t="str">
        <f aca="false">IF($A37="","",COUNTIF(RAID_Decisions!$C$6:$C$155,$A37))</f>
        <v/>
      </c>
      <c r="AR37" s="14" t="str">
        <f aca="false">IF($A37="","",IF(AND($K37&lt;&gt;"",$N37&lt;&gt;"",$AO37&gt;0),"Traced",IF(OR($K37&lt;&gt;"",$N37&lt;&gt;"",$AO37&gt;0),"Partial","Gap")))</f>
        <v/>
      </c>
      <c r="AS37" s="19" t="str">
        <f aca="false">IF($A37="","",ROUND(IF($G37&lt;&gt;"",10,0)+IF($H37&lt;&gt;"",15,0)+IF($O37&lt;&gt;"",10,0)+IF($K37&lt;&gt;"",10,0)+IF($N37&lt;&gt;"",10,0)+IF($Q37&lt;&gt;"",5,0)+IF($AM37&gt;0,15,0)+IF($AN37&gt;0,10,0)+IF($AO37&gt;0,10,0)+IF(OR($AH37="Approved",$AH37="Baselined",$AH37="Not Required"),5,0),0))</f>
        <v/>
      </c>
      <c r="AT37" s="14" t="str">
        <f aca="false">IF($A37="","",IF(AND($AS37&gt;=Config!$C$23,$G37&lt;&gt;"",$H37&lt;&gt;"",$O37&lt;&gt;""),"Ready for Review","Needs Work"))</f>
        <v/>
      </c>
      <c r="AU37" s="14" t="str">
        <f aca="false">IF($A37="","",IF(AND($AS37&gt;=Config!$C$24,$AM37&gt;0,$AN37&gt;0,OR($AH37="Approved",$AH37="Baselined",$AH37="Not Required"),$AP37=0),"Ready for Delivery","Not Ready"))</f>
        <v/>
      </c>
      <c r="AV37" s="14" t="str">
        <f aca="false">IF($A37="","",IF($AG37="Rejected","Rejected",IF($AU37="Ready for Delivery","Pass","Action Required")))</f>
        <v/>
      </c>
      <c r="AW37" s="14" t="str">
        <f aca="false">IF($A37="","",IF(RIGHT($BA37,2)="; ",LEFT($BA37,LEN($BA37)-2),$BA37))</f>
        <v/>
      </c>
      <c r="AX37" s="21"/>
      <c r="AY37" s="14"/>
      <c r="AZ37" s="14"/>
      <c r="BA37" s="0" t="str">
        <f aca="false">IF($A37="","",IF($G37="","Missing title; ","")&amp;IF($H37="","Missing statement; ","")&amp;IF($O37="","Missing owner; ","")&amp;IF($K37="","No objective; ","")&amp;IF($N37="","No source; ","")&amp;IF($AM37=0,"No AC; ","")&amp;IF($AN37=0,"No test; ","")&amp;IF($AO37=0,"No trace link; ","")&amp;IF(AND(Config!$C$15="Yes",$AM37=0),"AC required; ","")&amp;IF(AND(Config!$C$14="Yes",$AN37=0),"Test required; ","")&amp;IF(AND(Config!$C$13="Yes",NOT(OR($AH37="Approved",$AH37="Baselined",$AH37="Not Required"))),"Approval pending; ","")&amp;IF($AP37&gt;0,"Open change; ",""))</f>
        <v/>
      </c>
      <c r="BB37" s="0" t="str">
        <f aca="false">IF($A37="","",IF(OR($C37="Agile",$C37="Hybrid"),MAX($BB$5:BB36)+1,""))</f>
        <v/>
      </c>
      <c r="BC37" s="0" t="str">
        <f aca="false">IF($A37="","",IF(OR($C37="Waterfall",$C37="Hybrid"),MAX($BC$5:BC36)+1,""))</f>
        <v/>
      </c>
      <c r="BD37" s="0" t="str">
        <f aca="false">IF($A37="","",MAX($BD$5:BD36)+1)</f>
        <v/>
      </c>
      <c r="BE37" s="0" t="str">
        <f aca="false">IF($A37="","",RANK($AC37,$AC$6:$AC$255)+COUNTIFS($AC$6:$AC37,$AC37,$A$6:$A37,"&lt;&gt;")-1)</f>
        <v/>
      </c>
      <c r="BF37" s="0" t="str">
        <f aca="false">IF($A37="","",IF($AW37&lt;&gt;"",MAX($BF$5:BF36)+1,""))</f>
        <v/>
      </c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9"/>
      <c r="S38" s="19"/>
      <c r="T38" s="19"/>
      <c r="U38" s="19"/>
      <c r="V38" s="19"/>
      <c r="W38" s="19"/>
      <c r="X38" s="19"/>
      <c r="Y38" s="20"/>
      <c r="Z38" s="19"/>
      <c r="AA38" s="19" t="str">
        <f aca="false">IF($A38="","",IFERROR(ROUND(($R38+$S38+$T38+$U38)/MAX(1,$V38),2),""))</f>
        <v/>
      </c>
      <c r="AB38" s="19" t="str">
        <f aca="false">IF($A38="","",IFERROR(ROUND(($W38*$X38*$Y38)/MAX(1,$Z38),1),""))</f>
        <v/>
      </c>
      <c r="AC38" s="19" t="str">
        <f aca="false">IF($A38="","",IFERROR(ROUND(($R38*Config!$F$6+$S38*Config!$F$7+$T38*Config!$F$8+$U38*Config!$F$9+(10-$V38)*Config!$F$10+(10-$AD38)*Config!$F$11+(10-$AE38)*Config!$F$12)*10,0),""))</f>
        <v/>
      </c>
      <c r="AD38" s="19"/>
      <c r="AE38" s="19"/>
      <c r="AF38" s="14"/>
      <c r="AG38" s="14"/>
      <c r="AH38" s="14"/>
      <c r="AI38" s="14"/>
      <c r="AJ38" s="21"/>
      <c r="AK38" s="14"/>
      <c r="AL38" s="21"/>
      <c r="AM38" s="19" t="str">
        <f aca="false">IF($A38="","",COUNTIF(Acceptance_Criteria!$B$6:$B$405,$A38))</f>
        <v/>
      </c>
      <c r="AN38" s="19" t="str">
        <f aca="false">IF($A38="","",COUNTIF(Test_Coverage!$B$6:$B$305,$A38))</f>
        <v/>
      </c>
      <c r="AO38" s="19" t="str">
        <f aca="false">IF($A38="","",COUNTIF(Traceability_Matrix!$B$6:$B$405,$A38))</f>
        <v/>
      </c>
      <c r="AP38" s="19" t="str">
        <f aca="false">IF($A38="","",COUNTIFS(Change_Control!$B$6:$B$155,$A38,Change_Control!$J$6:$J$155,"Open")+COUNTIFS(Change_Control!$B$6:$B$155,$A38,Change_Control!$J$6:$J$155,"In Assessment"))</f>
        <v/>
      </c>
      <c r="AQ38" s="19" t="str">
        <f aca="false">IF($A38="","",COUNTIF(RAID_Decisions!$C$6:$C$155,$A38))</f>
        <v/>
      </c>
      <c r="AR38" s="14" t="str">
        <f aca="false">IF($A38="","",IF(AND($K38&lt;&gt;"",$N38&lt;&gt;"",$AO38&gt;0),"Traced",IF(OR($K38&lt;&gt;"",$N38&lt;&gt;"",$AO38&gt;0),"Partial","Gap")))</f>
        <v/>
      </c>
      <c r="AS38" s="19" t="str">
        <f aca="false">IF($A38="","",ROUND(IF($G38&lt;&gt;"",10,0)+IF($H38&lt;&gt;"",15,0)+IF($O38&lt;&gt;"",10,0)+IF($K38&lt;&gt;"",10,0)+IF($N38&lt;&gt;"",10,0)+IF($Q38&lt;&gt;"",5,0)+IF($AM38&gt;0,15,0)+IF($AN38&gt;0,10,0)+IF($AO38&gt;0,10,0)+IF(OR($AH38="Approved",$AH38="Baselined",$AH38="Not Required"),5,0),0))</f>
        <v/>
      </c>
      <c r="AT38" s="14" t="str">
        <f aca="false">IF($A38="","",IF(AND($AS38&gt;=Config!$C$23,$G38&lt;&gt;"",$H38&lt;&gt;"",$O38&lt;&gt;""),"Ready for Review","Needs Work"))</f>
        <v/>
      </c>
      <c r="AU38" s="14" t="str">
        <f aca="false">IF($A38="","",IF(AND($AS38&gt;=Config!$C$24,$AM38&gt;0,$AN38&gt;0,OR($AH38="Approved",$AH38="Baselined",$AH38="Not Required"),$AP38=0),"Ready for Delivery","Not Ready"))</f>
        <v/>
      </c>
      <c r="AV38" s="14" t="str">
        <f aca="false">IF($A38="","",IF($AG38="Rejected","Rejected",IF($AU38="Ready for Delivery","Pass","Action Required")))</f>
        <v/>
      </c>
      <c r="AW38" s="14" t="str">
        <f aca="false">IF($A38="","",IF(RIGHT($BA38,2)="; ",LEFT($BA38,LEN($BA38)-2),$BA38))</f>
        <v/>
      </c>
      <c r="AX38" s="21"/>
      <c r="AY38" s="14"/>
      <c r="AZ38" s="14"/>
      <c r="BA38" s="0" t="str">
        <f aca="false">IF($A38="","",IF($G38="","Missing title; ","")&amp;IF($H38="","Missing statement; ","")&amp;IF($O38="","Missing owner; ","")&amp;IF($K38="","No objective; ","")&amp;IF($N38="","No source; ","")&amp;IF($AM38=0,"No AC; ","")&amp;IF($AN38=0,"No test; ","")&amp;IF($AO38=0,"No trace link; ","")&amp;IF(AND(Config!$C$15="Yes",$AM38=0),"AC required; ","")&amp;IF(AND(Config!$C$14="Yes",$AN38=0),"Test required; ","")&amp;IF(AND(Config!$C$13="Yes",NOT(OR($AH38="Approved",$AH38="Baselined",$AH38="Not Required"))),"Approval pending; ","")&amp;IF($AP38&gt;0,"Open change; ",""))</f>
        <v/>
      </c>
      <c r="BB38" s="0" t="str">
        <f aca="false">IF($A38="","",IF(OR($C38="Agile",$C38="Hybrid"),MAX($BB$5:BB37)+1,""))</f>
        <v/>
      </c>
      <c r="BC38" s="0" t="str">
        <f aca="false">IF($A38="","",IF(OR($C38="Waterfall",$C38="Hybrid"),MAX($BC$5:BC37)+1,""))</f>
        <v/>
      </c>
      <c r="BD38" s="0" t="str">
        <f aca="false">IF($A38="","",MAX($BD$5:BD37)+1)</f>
        <v/>
      </c>
      <c r="BE38" s="0" t="str">
        <f aca="false">IF($A38="","",RANK($AC38,$AC$6:$AC$255)+COUNTIFS($AC$6:$AC38,$AC38,$A$6:$A38,"&lt;&gt;")-1)</f>
        <v/>
      </c>
      <c r="BF38" s="0" t="str">
        <f aca="false">IF($A38="","",IF($AW38&lt;&gt;"",MAX($BF$5:BF37)+1,""))</f>
        <v/>
      </c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9"/>
      <c r="S39" s="19"/>
      <c r="T39" s="19"/>
      <c r="U39" s="19"/>
      <c r="V39" s="19"/>
      <c r="W39" s="19"/>
      <c r="X39" s="19"/>
      <c r="Y39" s="20"/>
      <c r="Z39" s="19"/>
      <c r="AA39" s="19" t="str">
        <f aca="false">IF($A39="","",IFERROR(ROUND(($R39+$S39+$T39+$U39)/MAX(1,$V39),2),""))</f>
        <v/>
      </c>
      <c r="AB39" s="19" t="str">
        <f aca="false">IF($A39="","",IFERROR(ROUND(($W39*$X39*$Y39)/MAX(1,$Z39),1),""))</f>
        <v/>
      </c>
      <c r="AC39" s="19" t="str">
        <f aca="false">IF($A39="","",IFERROR(ROUND(($R39*Config!$F$6+$S39*Config!$F$7+$T39*Config!$F$8+$U39*Config!$F$9+(10-$V39)*Config!$F$10+(10-$AD39)*Config!$F$11+(10-$AE39)*Config!$F$12)*10,0),""))</f>
        <v/>
      </c>
      <c r="AD39" s="19"/>
      <c r="AE39" s="19"/>
      <c r="AF39" s="14"/>
      <c r="AG39" s="14"/>
      <c r="AH39" s="14"/>
      <c r="AI39" s="14"/>
      <c r="AJ39" s="21"/>
      <c r="AK39" s="14"/>
      <c r="AL39" s="21"/>
      <c r="AM39" s="19" t="str">
        <f aca="false">IF($A39="","",COUNTIF(Acceptance_Criteria!$B$6:$B$405,$A39))</f>
        <v/>
      </c>
      <c r="AN39" s="19" t="str">
        <f aca="false">IF($A39="","",COUNTIF(Test_Coverage!$B$6:$B$305,$A39))</f>
        <v/>
      </c>
      <c r="AO39" s="19" t="str">
        <f aca="false">IF($A39="","",COUNTIF(Traceability_Matrix!$B$6:$B$405,$A39))</f>
        <v/>
      </c>
      <c r="AP39" s="19" t="str">
        <f aca="false">IF($A39="","",COUNTIFS(Change_Control!$B$6:$B$155,$A39,Change_Control!$J$6:$J$155,"Open")+COUNTIFS(Change_Control!$B$6:$B$155,$A39,Change_Control!$J$6:$J$155,"In Assessment"))</f>
        <v/>
      </c>
      <c r="AQ39" s="19" t="str">
        <f aca="false">IF($A39="","",COUNTIF(RAID_Decisions!$C$6:$C$155,$A39))</f>
        <v/>
      </c>
      <c r="AR39" s="14" t="str">
        <f aca="false">IF($A39="","",IF(AND($K39&lt;&gt;"",$N39&lt;&gt;"",$AO39&gt;0),"Traced",IF(OR($K39&lt;&gt;"",$N39&lt;&gt;"",$AO39&gt;0),"Partial","Gap")))</f>
        <v/>
      </c>
      <c r="AS39" s="19" t="str">
        <f aca="false">IF($A39="","",ROUND(IF($G39&lt;&gt;"",10,0)+IF($H39&lt;&gt;"",15,0)+IF($O39&lt;&gt;"",10,0)+IF($K39&lt;&gt;"",10,0)+IF($N39&lt;&gt;"",10,0)+IF($Q39&lt;&gt;"",5,0)+IF($AM39&gt;0,15,0)+IF($AN39&gt;0,10,0)+IF($AO39&gt;0,10,0)+IF(OR($AH39="Approved",$AH39="Baselined",$AH39="Not Required"),5,0),0))</f>
        <v/>
      </c>
      <c r="AT39" s="14" t="str">
        <f aca="false">IF($A39="","",IF(AND($AS39&gt;=Config!$C$23,$G39&lt;&gt;"",$H39&lt;&gt;"",$O39&lt;&gt;""),"Ready for Review","Needs Work"))</f>
        <v/>
      </c>
      <c r="AU39" s="14" t="str">
        <f aca="false">IF($A39="","",IF(AND($AS39&gt;=Config!$C$24,$AM39&gt;0,$AN39&gt;0,OR($AH39="Approved",$AH39="Baselined",$AH39="Not Required"),$AP39=0),"Ready for Delivery","Not Ready"))</f>
        <v/>
      </c>
      <c r="AV39" s="14" t="str">
        <f aca="false">IF($A39="","",IF($AG39="Rejected","Rejected",IF($AU39="Ready for Delivery","Pass","Action Required")))</f>
        <v/>
      </c>
      <c r="AW39" s="14" t="str">
        <f aca="false">IF($A39="","",IF(RIGHT($BA39,2)="; ",LEFT($BA39,LEN($BA39)-2),$BA39))</f>
        <v/>
      </c>
      <c r="AX39" s="21"/>
      <c r="AY39" s="14"/>
      <c r="AZ39" s="14"/>
      <c r="BA39" s="0" t="str">
        <f aca="false">IF($A39="","",IF($G39="","Missing title; ","")&amp;IF($H39="","Missing statement; ","")&amp;IF($O39="","Missing owner; ","")&amp;IF($K39="","No objective; ","")&amp;IF($N39="","No source; ","")&amp;IF($AM39=0,"No AC; ","")&amp;IF($AN39=0,"No test; ","")&amp;IF($AO39=0,"No trace link; ","")&amp;IF(AND(Config!$C$15="Yes",$AM39=0),"AC required; ","")&amp;IF(AND(Config!$C$14="Yes",$AN39=0),"Test required; ","")&amp;IF(AND(Config!$C$13="Yes",NOT(OR($AH39="Approved",$AH39="Baselined",$AH39="Not Required"))),"Approval pending; ","")&amp;IF($AP39&gt;0,"Open change; ",""))</f>
        <v/>
      </c>
      <c r="BB39" s="0" t="str">
        <f aca="false">IF($A39="","",IF(OR($C39="Agile",$C39="Hybrid"),MAX($BB$5:BB38)+1,""))</f>
        <v/>
      </c>
      <c r="BC39" s="0" t="str">
        <f aca="false">IF($A39="","",IF(OR($C39="Waterfall",$C39="Hybrid"),MAX($BC$5:BC38)+1,""))</f>
        <v/>
      </c>
      <c r="BD39" s="0" t="str">
        <f aca="false">IF($A39="","",MAX($BD$5:BD38)+1)</f>
        <v/>
      </c>
      <c r="BE39" s="0" t="str">
        <f aca="false">IF($A39="","",RANK($AC39,$AC$6:$AC$255)+COUNTIFS($AC$6:$AC39,$AC39,$A$6:$A39,"&lt;&gt;")-1)</f>
        <v/>
      </c>
      <c r="BF39" s="0" t="str">
        <f aca="false">IF($A39="","",IF($AW39&lt;&gt;"",MAX($BF$5:BF38)+1,""))</f>
        <v/>
      </c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9"/>
      <c r="S40" s="19"/>
      <c r="T40" s="19"/>
      <c r="U40" s="19"/>
      <c r="V40" s="19"/>
      <c r="W40" s="19"/>
      <c r="X40" s="19"/>
      <c r="Y40" s="20"/>
      <c r="Z40" s="19"/>
      <c r="AA40" s="19" t="str">
        <f aca="false">IF($A40="","",IFERROR(ROUND(($R40+$S40+$T40+$U40)/MAX(1,$V40),2),""))</f>
        <v/>
      </c>
      <c r="AB40" s="19" t="str">
        <f aca="false">IF($A40="","",IFERROR(ROUND(($W40*$X40*$Y40)/MAX(1,$Z40),1),""))</f>
        <v/>
      </c>
      <c r="AC40" s="19" t="str">
        <f aca="false">IF($A40="","",IFERROR(ROUND(($R40*Config!$F$6+$S40*Config!$F$7+$T40*Config!$F$8+$U40*Config!$F$9+(10-$V40)*Config!$F$10+(10-$AD40)*Config!$F$11+(10-$AE40)*Config!$F$12)*10,0),""))</f>
        <v/>
      </c>
      <c r="AD40" s="19"/>
      <c r="AE40" s="19"/>
      <c r="AF40" s="14"/>
      <c r="AG40" s="14"/>
      <c r="AH40" s="14"/>
      <c r="AI40" s="14"/>
      <c r="AJ40" s="21"/>
      <c r="AK40" s="14"/>
      <c r="AL40" s="21"/>
      <c r="AM40" s="19" t="str">
        <f aca="false">IF($A40="","",COUNTIF(Acceptance_Criteria!$B$6:$B$405,$A40))</f>
        <v/>
      </c>
      <c r="AN40" s="19" t="str">
        <f aca="false">IF($A40="","",COUNTIF(Test_Coverage!$B$6:$B$305,$A40))</f>
        <v/>
      </c>
      <c r="AO40" s="19" t="str">
        <f aca="false">IF($A40="","",COUNTIF(Traceability_Matrix!$B$6:$B$405,$A40))</f>
        <v/>
      </c>
      <c r="AP40" s="19" t="str">
        <f aca="false">IF($A40="","",COUNTIFS(Change_Control!$B$6:$B$155,$A40,Change_Control!$J$6:$J$155,"Open")+COUNTIFS(Change_Control!$B$6:$B$155,$A40,Change_Control!$J$6:$J$155,"In Assessment"))</f>
        <v/>
      </c>
      <c r="AQ40" s="19" t="str">
        <f aca="false">IF($A40="","",COUNTIF(RAID_Decisions!$C$6:$C$155,$A40))</f>
        <v/>
      </c>
      <c r="AR40" s="14" t="str">
        <f aca="false">IF($A40="","",IF(AND($K40&lt;&gt;"",$N40&lt;&gt;"",$AO40&gt;0),"Traced",IF(OR($K40&lt;&gt;"",$N40&lt;&gt;"",$AO40&gt;0),"Partial","Gap")))</f>
        <v/>
      </c>
      <c r="AS40" s="19" t="str">
        <f aca="false">IF($A40="","",ROUND(IF($G40&lt;&gt;"",10,0)+IF($H40&lt;&gt;"",15,0)+IF($O40&lt;&gt;"",10,0)+IF($K40&lt;&gt;"",10,0)+IF($N40&lt;&gt;"",10,0)+IF($Q40&lt;&gt;"",5,0)+IF($AM40&gt;0,15,0)+IF($AN40&gt;0,10,0)+IF($AO40&gt;0,10,0)+IF(OR($AH40="Approved",$AH40="Baselined",$AH40="Not Required"),5,0),0))</f>
        <v/>
      </c>
      <c r="AT40" s="14" t="str">
        <f aca="false">IF($A40="","",IF(AND($AS40&gt;=Config!$C$23,$G40&lt;&gt;"",$H40&lt;&gt;"",$O40&lt;&gt;""),"Ready for Review","Needs Work"))</f>
        <v/>
      </c>
      <c r="AU40" s="14" t="str">
        <f aca="false">IF($A40="","",IF(AND($AS40&gt;=Config!$C$24,$AM40&gt;0,$AN40&gt;0,OR($AH40="Approved",$AH40="Baselined",$AH40="Not Required"),$AP40=0),"Ready for Delivery","Not Ready"))</f>
        <v/>
      </c>
      <c r="AV40" s="14" t="str">
        <f aca="false">IF($A40="","",IF($AG40="Rejected","Rejected",IF($AU40="Ready for Delivery","Pass","Action Required")))</f>
        <v/>
      </c>
      <c r="AW40" s="14" t="str">
        <f aca="false">IF($A40="","",IF(RIGHT($BA40,2)="; ",LEFT($BA40,LEN($BA40)-2),$BA40))</f>
        <v/>
      </c>
      <c r="AX40" s="21"/>
      <c r="AY40" s="14"/>
      <c r="AZ40" s="14"/>
      <c r="BA40" s="0" t="str">
        <f aca="false">IF($A40="","",IF($G40="","Missing title; ","")&amp;IF($H40="","Missing statement; ","")&amp;IF($O40="","Missing owner; ","")&amp;IF($K40="","No objective; ","")&amp;IF($N40="","No source; ","")&amp;IF($AM40=0,"No AC; ","")&amp;IF($AN40=0,"No test; ","")&amp;IF($AO40=0,"No trace link; ","")&amp;IF(AND(Config!$C$15="Yes",$AM40=0),"AC required; ","")&amp;IF(AND(Config!$C$14="Yes",$AN40=0),"Test required; ","")&amp;IF(AND(Config!$C$13="Yes",NOT(OR($AH40="Approved",$AH40="Baselined",$AH40="Not Required"))),"Approval pending; ","")&amp;IF($AP40&gt;0,"Open change; ",""))</f>
        <v/>
      </c>
      <c r="BB40" s="0" t="str">
        <f aca="false">IF($A40="","",IF(OR($C40="Agile",$C40="Hybrid"),MAX($BB$5:BB39)+1,""))</f>
        <v/>
      </c>
      <c r="BC40" s="0" t="str">
        <f aca="false">IF($A40="","",IF(OR($C40="Waterfall",$C40="Hybrid"),MAX($BC$5:BC39)+1,""))</f>
        <v/>
      </c>
      <c r="BD40" s="0" t="str">
        <f aca="false">IF($A40="","",MAX($BD$5:BD39)+1)</f>
        <v/>
      </c>
      <c r="BE40" s="0" t="str">
        <f aca="false">IF($A40="","",RANK($AC40,$AC$6:$AC$255)+COUNTIFS($AC$6:$AC40,$AC40,$A$6:$A40,"&lt;&gt;")-1)</f>
        <v/>
      </c>
      <c r="BF40" s="0" t="str">
        <f aca="false">IF($A40="","",IF($AW40&lt;&gt;"",MAX($BF$5:BF39)+1,""))</f>
        <v/>
      </c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9"/>
      <c r="S41" s="19"/>
      <c r="T41" s="19"/>
      <c r="U41" s="19"/>
      <c r="V41" s="19"/>
      <c r="W41" s="19"/>
      <c r="X41" s="19"/>
      <c r="Y41" s="20"/>
      <c r="Z41" s="19"/>
      <c r="AA41" s="19" t="str">
        <f aca="false">IF($A41="","",IFERROR(ROUND(($R41+$S41+$T41+$U41)/MAX(1,$V41),2),""))</f>
        <v/>
      </c>
      <c r="AB41" s="19" t="str">
        <f aca="false">IF($A41="","",IFERROR(ROUND(($W41*$X41*$Y41)/MAX(1,$Z41),1),""))</f>
        <v/>
      </c>
      <c r="AC41" s="19" t="str">
        <f aca="false">IF($A41="","",IFERROR(ROUND(($R41*Config!$F$6+$S41*Config!$F$7+$T41*Config!$F$8+$U41*Config!$F$9+(10-$V41)*Config!$F$10+(10-$AD41)*Config!$F$11+(10-$AE41)*Config!$F$12)*10,0),""))</f>
        <v/>
      </c>
      <c r="AD41" s="19"/>
      <c r="AE41" s="19"/>
      <c r="AF41" s="14"/>
      <c r="AG41" s="14"/>
      <c r="AH41" s="14"/>
      <c r="AI41" s="14"/>
      <c r="AJ41" s="21"/>
      <c r="AK41" s="14"/>
      <c r="AL41" s="21"/>
      <c r="AM41" s="19" t="str">
        <f aca="false">IF($A41="","",COUNTIF(Acceptance_Criteria!$B$6:$B$405,$A41))</f>
        <v/>
      </c>
      <c r="AN41" s="19" t="str">
        <f aca="false">IF($A41="","",COUNTIF(Test_Coverage!$B$6:$B$305,$A41))</f>
        <v/>
      </c>
      <c r="AO41" s="19" t="str">
        <f aca="false">IF($A41="","",COUNTIF(Traceability_Matrix!$B$6:$B$405,$A41))</f>
        <v/>
      </c>
      <c r="AP41" s="19" t="str">
        <f aca="false">IF($A41="","",COUNTIFS(Change_Control!$B$6:$B$155,$A41,Change_Control!$J$6:$J$155,"Open")+COUNTIFS(Change_Control!$B$6:$B$155,$A41,Change_Control!$J$6:$J$155,"In Assessment"))</f>
        <v/>
      </c>
      <c r="AQ41" s="19" t="str">
        <f aca="false">IF($A41="","",COUNTIF(RAID_Decisions!$C$6:$C$155,$A41))</f>
        <v/>
      </c>
      <c r="AR41" s="14" t="str">
        <f aca="false">IF($A41="","",IF(AND($K41&lt;&gt;"",$N41&lt;&gt;"",$AO41&gt;0),"Traced",IF(OR($K41&lt;&gt;"",$N41&lt;&gt;"",$AO41&gt;0),"Partial","Gap")))</f>
        <v/>
      </c>
      <c r="AS41" s="19" t="str">
        <f aca="false">IF($A41="","",ROUND(IF($G41&lt;&gt;"",10,0)+IF($H41&lt;&gt;"",15,0)+IF($O41&lt;&gt;"",10,0)+IF($K41&lt;&gt;"",10,0)+IF($N41&lt;&gt;"",10,0)+IF($Q41&lt;&gt;"",5,0)+IF($AM41&gt;0,15,0)+IF($AN41&gt;0,10,0)+IF($AO41&gt;0,10,0)+IF(OR($AH41="Approved",$AH41="Baselined",$AH41="Not Required"),5,0),0))</f>
        <v/>
      </c>
      <c r="AT41" s="14" t="str">
        <f aca="false">IF($A41="","",IF(AND($AS41&gt;=Config!$C$23,$G41&lt;&gt;"",$H41&lt;&gt;"",$O41&lt;&gt;""),"Ready for Review","Needs Work"))</f>
        <v/>
      </c>
      <c r="AU41" s="14" t="str">
        <f aca="false">IF($A41="","",IF(AND($AS41&gt;=Config!$C$24,$AM41&gt;0,$AN41&gt;0,OR($AH41="Approved",$AH41="Baselined",$AH41="Not Required"),$AP41=0),"Ready for Delivery","Not Ready"))</f>
        <v/>
      </c>
      <c r="AV41" s="14" t="str">
        <f aca="false">IF($A41="","",IF($AG41="Rejected","Rejected",IF($AU41="Ready for Delivery","Pass","Action Required")))</f>
        <v/>
      </c>
      <c r="AW41" s="14" t="str">
        <f aca="false">IF($A41="","",IF(RIGHT($BA41,2)="; ",LEFT($BA41,LEN($BA41)-2),$BA41))</f>
        <v/>
      </c>
      <c r="AX41" s="21"/>
      <c r="AY41" s="14"/>
      <c r="AZ41" s="14"/>
      <c r="BA41" s="0" t="str">
        <f aca="false">IF($A41="","",IF($G41="","Missing title; ","")&amp;IF($H41="","Missing statement; ","")&amp;IF($O41="","Missing owner; ","")&amp;IF($K41="","No objective; ","")&amp;IF($N41="","No source; ","")&amp;IF($AM41=0,"No AC; ","")&amp;IF($AN41=0,"No test; ","")&amp;IF($AO41=0,"No trace link; ","")&amp;IF(AND(Config!$C$15="Yes",$AM41=0),"AC required; ","")&amp;IF(AND(Config!$C$14="Yes",$AN41=0),"Test required; ","")&amp;IF(AND(Config!$C$13="Yes",NOT(OR($AH41="Approved",$AH41="Baselined",$AH41="Not Required"))),"Approval pending; ","")&amp;IF($AP41&gt;0,"Open change; ",""))</f>
        <v/>
      </c>
      <c r="BB41" s="0" t="str">
        <f aca="false">IF($A41="","",IF(OR($C41="Agile",$C41="Hybrid"),MAX($BB$5:BB40)+1,""))</f>
        <v/>
      </c>
      <c r="BC41" s="0" t="str">
        <f aca="false">IF($A41="","",IF(OR($C41="Waterfall",$C41="Hybrid"),MAX($BC$5:BC40)+1,""))</f>
        <v/>
      </c>
      <c r="BD41" s="0" t="str">
        <f aca="false">IF($A41="","",MAX($BD$5:BD40)+1)</f>
        <v/>
      </c>
      <c r="BE41" s="0" t="str">
        <f aca="false">IF($A41="","",RANK($AC41,$AC$6:$AC$255)+COUNTIFS($AC$6:$AC41,$AC41,$A$6:$A41,"&lt;&gt;")-1)</f>
        <v/>
      </c>
      <c r="BF41" s="0" t="str">
        <f aca="false">IF($A41="","",IF($AW41&lt;&gt;"",MAX($BF$5:BF40)+1,""))</f>
        <v/>
      </c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9"/>
      <c r="S42" s="19"/>
      <c r="T42" s="19"/>
      <c r="U42" s="19"/>
      <c r="V42" s="19"/>
      <c r="W42" s="19"/>
      <c r="X42" s="19"/>
      <c r="Y42" s="20"/>
      <c r="Z42" s="19"/>
      <c r="AA42" s="19" t="str">
        <f aca="false">IF($A42="","",IFERROR(ROUND(($R42+$S42+$T42+$U42)/MAX(1,$V42),2),""))</f>
        <v/>
      </c>
      <c r="AB42" s="19" t="str">
        <f aca="false">IF($A42="","",IFERROR(ROUND(($W42*$X42*$Y42)/MAX(1,$Z42),1),""))</f>
        <v/>
      </c>
      <c r="AC42" s="19" t="str">
        <f aca="false">IF($A42="","",IFERROR(ROUND(($R42*Config!$F$6+$S42*Config!$F$7+$T42*Config!$F$8+$U42*Config!$F$9+(10-$V42)*Config!$F$10+(10-$AD42)*Config!$F$11+(10-$AE42)*Config!$F$12)*10,0),""))</f>
        <v/>
      </c>
      <c r="AD42" s="19"/>
      <c r="AE42" s="19"/>
      <c r="AF42" s="14"/>
      <c r="AG42" s="14"/>
      <c r="AH42" s="14"/>
      <c r="AI42" s="14"/>
      <c r="AJ42" s="21"/>
      <c r="AK42" s="14"/>
      <c r="AL42" s="21"/>
      <c r="AM42" s="19" t="str">
        <f aca="false">IF($A42="","",COUNTIF(Acceptance_Criteria!$B$6:$B$405,$A42))</f>
        <v/>
      </c>
      <c r="AN42" s="19" t="str">
        <f aca="false">IF($A42="","",COUNTIF(Test_Coverage!$B$6:$B$305,$A42))</f>
        <v/>
      </c>
      <c r="AO42" s="19" t="str">
        <f aca="false">IF($A42="","",COUNTIF(Traceability_Matrix!$B$6:$B$405,$A42))</f>
        <v/>
      </c>
      <c r="AP42" s="19" t="str">
        <f aca="false">IF($A42="","",COUNTIFS(Change_Control!$B$6:$B$155,$A42,Change_Control!$J$6:$J$155,"Open")+COUNTIFS(Change_Control!$B$6:$B$155,$A42,Change_Control!$J$6:$J$155,"In Assessment"))</f>
        <v/>
      </c>
      <c r="AQ42" s="19" t="str">
        <f aca="false">IF($A42="","",COUNTIF(RAID_Decisions!$C$6:$C$155,$A42))</f>
        <v/>
      </c>
      <c r="AR42" s="14" t="str">
        <f aca="false">IF($A42="","",IF(AND($K42&lt;&gt;"",$N42&lt;&gt;"",$AO42&gt;0),"Traced",IF(OR($K42&lt;&gt;"",$N42&lt;&gt;"",$AO42&gt;0),"Partial","Gap")))</f>
        <v/>
      </c>
      <c r="AS42" s="19" t="str">
        <f aca="false">IF($A42="","",ROUND(IF($G42&lt;&gt;"",10,0)+IF($H42&lt;&gt;"",15,0)+IF($O42&lt;&gt;"",10,0)+IF($K42&lt;&gt;"",10,0)+IF($N42&lt;&gt;"",10,0)+IF($Q42&lt;&gt;"",5,0)+IF($AM42&gt;0,15,0)+IF($AN42&gt;0,10,0)+IF($AO42&gt;0,10,0)+IF(OR($AH42="Approved",$AH42="Baselined",$AH42="Not Required"),5,0),0))</f>
        <v/>
      </c>
      <c r="AT42" s="14" t="str">
        <f aca="false">IF($A42="","",IF(AND($AS42&gt;=Config!$C$23,$G42&lt;&gt;"",$H42&lt;&gt;"",$O42&lt;&gt;""),"Ready for Review","Needs Work"))</f>
        <v/>
      </c>
      <c r="AU42" s="14" t="str">
        <f aca="false">IF($A42="","",IF(AND($AS42&gt;=Config!$C$24,$AM42&gt;0,$AN42&gt;0,OR($AH42="Approved",$AH42="Baselined",$AH42="Not Required"),$AP42=0),"Ready for Delivery","Not Ready"))</f>
        <v/>
      </c>
      <c r="AV42" s="14" t="str">
        <f aca="false">IF($A42="","",IF($AG42="Rejected","Rejected",IF($AU42="Ready for Delivery","Pass","Action Required")))</f>
        <v/>
      </c>
      <c r="AW42" s="14" t="str">
        <f aca="false">IF($A42="","",IF(RIGHT($BA42,2)="; ",LEFT($BA42,LEN($BA42)-2),$BA42))</f>
        <v/>
      </c>
      <c r="AX42" s="21"/>
      <c r="AY42" s="14"/>
      <c r="AZ42" s="14"/>
      <c r="BA42" s="0" t="str">
        <f aca="false">IF($A42="","",IF($G42="","Missing title; ","")&amp;IF($H42="","Missing statement; ","")&amp;IF($O42="","Missing owner; ","")&amp;IF($K42="","No objective; ","")&amp;IF($N42="","No source; ","")&amp;IF($AM42=0,"No AC; ","")&amp;IF($AN42=0,"No test; ","")&amp;IF($AO42=0,"No trace link; ","")&amp;IF(AND(Config!$C$15="Yes",$AM42=0),"AC required; ","")&amp;IF(AND(Config!$C$14="Yes",$AN42=0),"Test required; ","")&amp;IF(AND(Config!$C$13="Yes",NOT(OR($AH42="Approved",$AH42="Baselined",$AH42="Not Required"))),"Approval pending; ","")&amp;IF($AP42&gt;0,"Open change; ",""))</f>
        <v/>
      </c>
      <c r="BB42" s="0" t="str">
        <f aca="false">IF($A42="","",IF(OR($C42="Agile",$C42="Hybrid"),MAX($BB$5:BB41)+1,""))</f>
        <v/>
      </c>
      <c r="BC42" s="0" t="str">
        <f aca="false">IF($A42="","",IF(OR($C42="Waterfall",$C42="Hybrid"),MAX($BC$5:BC41)+1,""))</f>
        <v/>
      </c>
      <c r="BD42" s="0" t="str">
        <f aca="false">IF($A42="","",MAX($BD$5:BD41)+1)</f>
        <v/>
      </c>
      <c r="BE42" s="0" t="str">
        <f aca="false">IF($A42="","",RANK($AC42,$AC$6:$AC$255)+COUNTIFS($AC$6:$AC42,$AC42,$A$6:$A42,"&lt;&gt;")-1)</f>
        <v/>
      </c>
      <c r="BF42" s="0" t="str">
        <f aca="false">IF($A42="","",IF($AW42&lt;&gt;"",MAX($BF$5:BF41)+1,""))</f>
        <v/>
      </c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9"/>
      <c r="S43" s="19"/>
      <c r="T43" s="19"/>
      <c r="U43" s="19"/>
      <c r="V43" s="19"/>
      <c r="W43" s="19"/>
      <c r="X43" s="19"/>
      <c r="Y43" s="20"/>
      <c r="Z43" s="19"/>
      <c r="AA43" s="19" t="str">
        <f aca="false">IF($A43="","",IFERROR(ROUND(($R43+$S43+$T43+$U43)/MAX(1,$V43),2),""))</f>
        <v/>
      </c>
      <c r="AB43" s="19" t="str">
        <f aca="false">IF($A43="","",IFERROR(ROUND(($W43*$X43*$Y43)/MAX(1,$Z43),1),""))</f>
        <v/>
      </c>
      <c r="AC43" s="19" t="str">
        <f aca="false">IF($A43="","",IFERROR(ROUND(($R43*Config!$F$6+$S43*Config!$F$7+$T43*Config!$F$8+$U43*Config!$F$9+(10-$V43)*Config!$F$10+(10-$AD43)*Config!$F$11+(10-$AE43)*Config!$F$12)*10,0),""))</f>
        <v/>
      </c>
      <c r="AD43" s="19"/>
      <c r="AE43" s="19"/>
      <c r="AF43" s="14"/>
      <c r="AG43" s="14"/>
      <c r="AH43" s="14"/>
      <c r="AI43" s="14"/>
      <c r="AJ43" s="21"/>
      <c r="AK43" s="14"/>
      <c r="AL43" s="21"/>
      <c r="AM43" s="19" t="str">
        <f aca="false">IF($A43="","",COUNTIF(Acceptance_Criteria!$B$6:$B$405,$A43))</f>
        <v/>
      </c>
      <c r="AN43" s="19" t="str">
        <f aca="false">IF($A43="","",COUNTIF(Test_Coverage!$B$6:$B$305,$A43))</f>
        <v/>
      </c>
      <c r="AO43" s="19" t="str">
        <f aca="false">IF($A43="","",COUNTIF(Traceability_Matrix!$B$6:$B$405,$A43))</f>
        <v/>
      </c>
      <c r="AP43" s="19" t="str">
        <f aca="false">IF($A43="","",COUNTIFS(Change_Control!$B$6:$B$155,$A43,Change_Control!$J$6:$J$155,"Open")+COUNTIFS(Change_Control!$B$6:$B$155,$A43,Change_Control!$J$6:$J$155,"In Assessment"))</f>
        <v/>
      </c>
      <c r="AQ43" s="19" t="str">
        <f aca="false">IF($A43="","",COUNTIF(RAID_Decisions!$C$6:$C$155,$A43))</f>
        <v/>
      </c>
      <c r="AR43" s="14" t="str">
        <f aca="false">IF($A43="","",IF(AND($K43&lt;&gt;"",$N43&lt;&gt;"",$AO43&gt;0),"Traced",IF(OR($K43&lt;&gt;"",$N43&lt;&gt;"",$AO43&gt;0),"Partial","Gap")))</f>
        <v/>
      </c>
      <c r="AS43" s="19" t="str">
        <f aca="false">IF($A43="","",ROUND(IF($G43&lt;&gt;"",10,0)+IF($H43&lt;&gt;"",15,0)+IF($O43&lt;&gt;"",10,0)+IF($K43&lt;&gt;"",10,0)+IF($N43&lt;&gt;"",10,0)+IF($Q43&lt;&gt;"",5,0)+IF($AM43&gt;0,15,0)+IF($AN43&gt;0,10,0)+IF($AO43&gt;0,10,0)+IF(OR($AH43="Approved",$AH43="Baselined",$AH43="Not Required"),5,0),0))</f>
        <v/>
      </c>
      <c r="AT43" s="14" t="str">
        <f aca="false">IF($A43="","",IF(AND($AS43&gt;=Config!$C$23,$G43&lt;&gt;"",$H43&lt;&gt;"",$O43&lt;&gt;""),"Ready for Review","Needs Work"))</f>
        <v/>
      </c>
      <c r="AU43" s="14" t="str">
        <f aca="false">IF($A43="","",IF(AND($AS43&gt;=Config!$C$24,$AM43&gt;0,$AN43&gt;0,OR($AH43="Approved",$AH43="Baselined",$AH43="Not Required"),$AP43=0),"Ready for Delivery","Not Ready"))</f>
        <v/>
      </c>
      <c r="AV43" s="14" t="str">
        <f aca="false">IF($A43="","",IF($AG43="Rejected","Rejected",IF($AU43="Ready for Delivery","Pass","Action Required")))</f>
        <v/>
      </c>
      <c r="AW43" s="14" t="str">
        <f aca="false">IF($A43="","",IF(RIGHT($BA43,2)="; ",LEFT($BA43,LEN($BA43)-2),$BA43))</f>
        <v/>
      </c>
      <c r="AX43" s="21"/>
      <c r="AY43" s="14"/>
      <c r="AZ43" s="14"/>
      <c r="BA43" s="0" t="str">
        <f aca="false">IF($A43="","",IF($G43="","Missing title; ","")&amp;IF($H43="","Missing statement; ","")&amp;IF($O43="","Missing owner; ","")&amp;IF($K43="","No objective; ","")&amp;IF($N43="","No source; ","")&amp;IF($AM43=0,"No AC; ","")&amp;IF($AN43=0,"No test; ","")&amp;IF($AO43=0,"No trace link; ","")&amp;IF(AND(Config!$C$15="Yes",$AM43=0),"AC required; ","")&amp;IF(AND(Config!$C$14="Yes",$AN43=0),"Test required; ","")&amp;IF(AND(Config!$C$13="Yes",NOT(OR($AH43="Approved",$AH43="Baselined",$AH43="Not Required"))),"Approval pending; ","")&amp;IF($AP43&gt;0,"Open change; ",""))</f>
        <v/>
      </c>
      <c r="BB43" s="0" t="str">
        <f aca="false">IF($A43="","",IF(OR($C43="Agile",$C43="Hybrid"),MAX($BB$5:BB42)+1,""))</f>
        <v/>
      </c>
      <c r="BC43" s="0" t="str">
        <f aca="false">IF($A43="","",IF(OR($C43="Waterfall",$C43="Hybrid"),MAX($BC$5:BC42)+1,""))</f>
        <v/>
      </c>
      <c r="BD43" s="0" t="str">
        <f aca="false">IF($A43="","",MAX($BD$5:BD42)+1)</f>
        <v/>
      </c>
      <c r="BE43" s="0" t="str">
        <f aca="false">IF($A43="","",RANK($AC43,$AC$6:$AC$255)+COUNTIFS($AC$6:$AC43,$AC43,$A$6:$A43,"&lt;&gt;")-1)</f>
        <v/>
      </c>
      <c r="BF43" s="0" t="str">
        <f aca="false">IF($A43="","",IF($AW43&lt;&gt;"",MAX($BF$5:BF42)+1,""))</f>
        <v/>
      </c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9"/>
      <c r="S44" s="19"/>
      <c r="T44" s="19"/>
      <c r="U44" s="19"/>
      <c r="V44" s="19"/>
      <c r="W44" s="19"/>
      <c r="X44" s="19"/>
      <c r="Y44" s="20"/>
      <c r="Z44" s="19"/>
      <c r="AA44" s="19" t="str">
        <f aca="false">IF($A44="","",IFERROR(ROUND(($R44+$S44+$T44+$U44)/MAX(1,$V44),2),""))</f>
        <v/>
      </c>
      <c r="AB44" s="19" t="str">
        <f aca="false">IF($A44="","",IFERROR(ROUND(($W44*$X44*$Y44)/MAX(1,$Z44),1),""))</f>
        <v/>
      </c>
      <c r="AC44" s="19" t="str">
        <f aca="false">IF($A44="","",IFERROR(ROUND(($R44*Config!$F$6+$S44*Config!$F$7+$T44*Config!$F$8+$U44*Config!$F$9+(10-$V44)*Config!$F$10+(10-$AD44)*Config!$F$11+(10-$AE44)*Config!$F$12)*10,0),""))</f>
        <v/>
      </c>
      <c r="AD44" s="19"/>
      <c r="AE44" s="19"/>
      <c r="AF44" s="14"/>
      <c r="AG44" s="14"/>
      <c r="AH44" s="14"/>
      <c r="AI44" s="14"/>
      <c r="AJ44" s="21"/>
      <c r="AK44" s="14"/>
      <c r="AL44" s="21"/>
      <c r="AM44" s="19" t="str">
        <f aca="false">IF($A44="","",COUNTIF(Acceptance_Criteria!$B$6:$B$405,$A44))</f>
        <v/>
      </c>
      <c r="AN44" s="19" t="str">
        <f aca="false">IF($A44="","",COUNTIF(Test_Coverage!$B$6:$B$305,$A44))</f>
        <v/>
      </c>
      <c r="AO44" s="19" t="str">
        <f aca="false">IF($A44="","",COUNTIF(Traceability_Matrix!$B$6:$B$405,$A44))</f>
        <v/>
      </c>
      <c r="AP44" s="19" t="str">
        <f aca="false">IF($A44="","",COUNTIFS(Change_Control!$B$6:$B$155,$A44,Change_Control!$J$6:$J$155,"Open")+COUNTIFS(Change_Control!$B$6:$B$155,$A44,Change_Control!$J$6:$J$155,"In Assessment"))</f>
        <v/>
      </c>
      <c r="AQ44" s="19" t="str">
        <f aca="false">IF($A44="","",COUNTIF(RAID_Decisions!$C$6:$C$155,$A44))</f>
        <v/>
      </c>
      <c r="AR44" s="14" t="str">
        <f aca="false">IF($A44="","",IF(AND($K44&lt;&gt;"",$N44&lt;&gt;"",$AO44&gt;0),"Traced",IF(OR($K44&lt;&gt;"",$N44&lt;&gt;"",$AO44&gt;0),"Partial","Gap")))</f>
        <v/>
      </c>
      <c r="AS44" s="19" t="str">
        <f aca="false">IF($A44="","",ROUND(IF($G44&lt;&gt;"",10,0)+IF($H44&lt;&gt;"",15,0)+IF($O44&lt;&gt;"",10,0)+IF($K44&lt;&gt;"",10,0)+IF($N44&lt;&gt;"",10,0)+IF($Q44&lt;&gt;"",5,0)+IF($AM44&gt;0,15,0)+IF($AN44&gt;0,10,0)+IF($AO44&gt;0,10,0)+IF(OR($AH44="Approved",$AH44="Baselined",$AH44="Not Required"),5,0),0))</f>
        <v/>
      </c>
      <c r="AT44" s="14" t="str">
        <f aca="false">IF($A44="","",IF(AND($AS44&gt;=Config!$C$23,$G44&lt;&gt;"",$H44&lt;&gt;"",$O44&lt;&gt;""),"Ready for Review","Needs Work"))</f>
        <v/>
      </c>
      <c r="AU44" s="14" t="str">
        <f aca="false">IF($A44="","",IF(AND($AS44&gt;=Config!$C$24,$AM44&gt;0,$AN44&gt;0,OR($AH44="Approved",$AH44="Baselined",$AH44="Not Required"),$AP44=0),"Ready for Delivery","Not Ready"))</f>
        <v/>
      </c>
      <c r="AV44" s="14" t="str">
        <f aca="false">IF($A44="","",IF($AG44="Rejected","Rejected",IF($AU44="Ready for Delivery","Pass","Action Required")))</f>
        <v/>
      </c>
      <c r="AW44" s="14" t="str">
        <f aca="false">IF($A44="","",IF(RIGHT($BA44,2)="; ",LEFT($BA44,LEN($BA44)-2),$BA44))</f>
        <v/>
      </c>
      <c r="AX44" s="21"/>
      <c r="AY44" s="14"/>
      <c r="AZ44" s="14"/>
      <c r="BA44" s="0" t="str">
        <f aca="false">IF($A44="","",IF($G44="","Missing title; ","")&amp;IF($H44="","Missing statement; ","")&amp;IF($O44="","Missing owner; ","")&amp;IF($K44="","No objective; ","")&amp;IF($N44="","No source; ","")&amp;IF($AM44=0,"No AC; ","")&amp;IF($AN44=0,"No test; ","")&amp;IF($AO44=0,"No trace link; ","")&amp;IF(AND(Config!$C$15="Yes",$AM44=0),"AC required; ","")&amp;IF(AND(Config!$C$14="Yes",$AN44=0),"Test required; ","")&amp;IF(AND(Config!$C$13="Yes",NOT(OR($AH44="Approved",$AH44="Baselined",$AH44="Not Required"))),"Approval pending; ","")&amp;IF($AP44&gt;0,"Open change; ",""))</f>
        <v/>
      </c>
      <c r="BB44" s="0" t="str">
        <f aca="false">IF($A44="","",IF(OR($C44="Agile",$C44="Hybrid"),MAX($BB$5:BB43)+1,""))</f>
        <v/>
      </c>
      <c r="BC44" s="0" t="str">
        <f aca="false">IF($A44="","",IF(OR($C44="Waterfall",$C44="Hybrid"),MAX($BC$5:BC43)+1,""))</f>
        <v/>
      </c>
      <c r="BD44" s="0" t="str">
        <f aca="false">IF($A44="","",MAX($BD$5:BD43)+1)</f>
        <v/>
      </c>
      <c r="BE44" s="0" t="str">
        <f aca="false">IF($A44="","",RANK($AC44,$AC$6:$AC$255)+COUNTIFS($AC$6:$AC44,$AC44,$A$6:$A44,"&lt;&gt;")-1)</f>
        <v/>
      </c>
      <c r="BF44" s="0" t="str">
        <f aca="false">IF($A44="","",IF($AW44&lt;&gt;"",MAX($BF$5:BF43)+1,""))</f>
        <v/>
      </c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9"/>
      <c r="S45" s="19"/>
      <c r="T45" s="19"/>
      <c r="U45" s="19"/>
      <c r="V45" s="19"/>
      <c r="W45" s="19"/>
      <c r="X45" s="19"/>
      <c r="Y45" s="20"/>
      <c r="Z45" s="19"/>
      <c r="AA45" s="19" t="str">
        <f aca="false">IF($A45="","",IFERROR(ROUND(($R45+$S45+$T45+$U45)/MAX(1,$V45),2),""))</f>
        <v/>
      </c>
      <c r="AB45" s="19" t="str">
        <f aca="false">IF($A45="","",IFERROR(ROUND(($W45*$X45*$Y45)/MAX(1,$Z45),1),""))</f>
        <v/>
      </c>
      <c r="AC45" s="19" t="str">
        <f aca="false">IF($A45="","",IFERROR(ROUND(($R45*Config!$F$6+$S45*Config!$F$7+$T45*Config!$F$8+$U45*Config!$F$9+(10-$V45)*Config!$F$10+(10-$AD45)*Config!$F$11+(10-$AE45)*Config!$F$12)*10,0),""))</f>
        <v/>
      </c>
      <c r="AD45" s="19"/>
      <c r="AE45" s="19"/>
      <c r="AF45" s="14"/>
      <c r="AG45" s="14"/>
      <c r="AH45" s="14"/>
      <c r="AI45" s="14"/>
      <c r="AJ45" s="21"/>
      <c r="AK45" s="14"/>
      <c r="AL45" s="21"/>
      <c r="AM45" s="19" t="str">
        <f aca="false">IF($A45="","",COUNTIF(Acceptance_Criteria!$B$6:$B$405,$A45))</f>
        <v/>
      </c>
      <c r="AN45" s="19" t="str">
        <f aca="false">IF($A45="","",COUNTIF(Test_Coverage!$B$6:$B$305,$A45))</f>
        <v/>
      </c>
      <c r="AO45" s="19" t="str">
        <f aca="false">IF($A45="","",COUNTIF(Traceability_Matrix!$B$6:$B$405,$A45))</f>
        <v/>
      </c>
      <c r="AP45" s="19" t="str">
        <f aca="false">IF($A45="","",COUNTIFS(Change_Control!$B$6:$B$155,$A45,Change_Control!$J$6:$J$155,"Open")+COUNTIFS(Change_Control!$B$6:$B$155,$A45,Change_Control!$J$6:$J$155,"In Assessment"))</f>
        <v/>
      </c>
      <c r="AQ45" s="19" t="str">
        <f aca="false">IF($A45="","",COUNTIF(RAID_Decisions!$C$6:$C$155,$A45))</f>
        <v/>
      </c>
      <c r="AR45" s="14" t="str">
        <f aca="false">IF($A45="","",IF(AND($K45&lt;&gt;"",$N45&lt;&gt;"",$AO45&gt;0),"Traced",IF(OR($K45&lt;&gt;"",$N45&lt;&gt;"",$AO45&gt;0),"Partial","Gap")))</f>
        <v/>
      </c>
      <c r="AS45" s="19" t="str">
        <f aca="false">IF($A45="","",ROUND(IF($G45&lt;&gt;"",10,0)+IF($H45&lt;&gt;"",15,0)+IF($O45&lt;&gt;"",10,0)+IF($K45&lt;&gt;"",10,0)+IF($N45&lt;&gt;"",10,0)+IF($Q45&lt;&gt;"",5,0)+IF($AM45&gt;0,15,0)+IF($AN45&gt;0,10,0)+IF($AO45&gt;0,10,0)+IF(OR($AH45="Approved",$AH45="Baselined",$AH45="Not Required"),5,0),0))</f>
        <v/>
      </c>
      <c r="AT45" s="14" t="str">
        <f aca="false">IF($A45="","",IF(AND($AS45&gt;=Config!$C$23,$G45&lt;&gt;"",$H45&lt;&gt;"",$O45&lt;&gt;""),"Ready for Review","Needs Work"))</f>
        <v/>
      </c>
      <c r="AU45" s="14" t="str">
        <f aca="false">IF($A45="","",IF(AND($AS45&gt;=Config!$C$24,$AM45&gt;0,$AN45&gt;0,OR($AH45="Approved",$AH45="Baselined",$AH45="Not Required"),$AP45=0),"Ready for Delivery","Not Ready"))</f>
        <v/>
      </c>
      <c r="AV45" s="14" t="str">
        <f aca="false">IF($A45="","",IF($AG45="Rejected","Rejected",IF($AU45="Ready for Delivery","Pass","Action Required")))</f>
        <v/>
      </c>
      <c r="AW45" s="14" t="str">
        <f aca="false">IF($A45="","",IF(RIGHT($BA45,2)="; ",LEFT($BA45,LEN($BA45)-2),$BA45))</f>
        <v/>
      </c>
      <c r="AX45" s="21"/>
      <c r="AY45" s="14"/>
      <c r="AZ45" s="14"/>
      <c r="BA45" s="0" t="str">
        <f aca="false">IF($A45="","",IF($G45="","Missing title; ","")&amp;IF($H45="","Missing statement; ","")&amp;IF($O45="","Missing owner; ","")&amp;IF($K45="","No objective; ","")&amp;IF($N45="","No source; ","")&amp;IF($AM45=0,"No AC; ","")&amp;IF($AN45=0,"No test; ","")&amp;IF($AO45=0,"No trace link; ","")&amp;IF(AND(Config!$C$15="Yes",$AM45=0),"AC required; ","")&amp;IF(AND(Config!$C$14="Yes",$AN45=0),"Test required; ","")&amp;IF(AND(Config!$C$13="Yes",NOT(OR($AH45="Approved",$AH45="Baselined",$AH45="Not Required"))),"Approval pending; ","")&amp;IF($AP45&gt;0,"Open change; ",""))</f>
        <v/>
      </c>
      <c r="BB45" s="0" t="str">
        <f aca="false">IF($A45="","",IF(OR($C45="Agile",$C45="Hybrid"),MAX($BB$5:BB44)+1,""))</f>
        <v/>
      </c>
      <c r="BC45" s="0" t="str">
        <f aca="false">IF($A45="","",IF(OR($C45="Waterfall",$C45="Hybrid"),MAX($BC$5:BC44)+1,""))</f>
        <v/>
      </c>
      <c r="BD45" s="0" t="str">
        <f aca="false">IF($A45="","",MAX($BD$5:BD44)+1)</f>
        <v/>
      </c>
      <c r="BE45" s="0" t="str">
        <f aca="false">IF($A45="","",RANK($AC45,$AC$6:$AC$255)+COUNTIFS($AC$6:$AC45,$AC45,$A$6:$A45,"&lt;&gt;")-1)</f>
        <v/>
      </c>
      <c r="BF45" s="0" t="str">
        <f aca="false">IF($A45="","",IF($AW45&lt;&gt;"",MAX($BF$5:BF44)+1,""))</f>
        <v/>
      </c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9"/>
      <c r="S46" s="19"/>
      <c r="T46" s="19"/>
      <c r="U46" s="19"/>
      <c r="V46" s="19"/>
      <c r="W46" s="19"/>
      <c r="X46" s="19"/>
      <c r="Y46" s="20"/>
      <c r="Z46" s="19"/>
      <c r="AA46" s="19" t="str">
        <f aca="false">IF($A46="","",IFERROR(ROUND(($R46+$S46+$T46+$U46)/MAX(1,$V46),2),""))</f>
        <v/>
      </c>
      <c r="AB46" s="19" t="str">
        <f aca="false">IF($A46="","",IFERROR(ROUND(($W46*$X46*$Y46)/MAX(1,$Z46),1),""))</f>
        <v/>
      </c>
      <c r="AC46" s="19" t="str">
        <f aca="false">IF($A46="","",IFERROR(ROUND(($R46*Config!$F$6+$S46*Config!$F$7+$T46*Config!$F$8+$U46*Config!$F$9+(10-$V46)*Config!$F$10+(10-$AD46)*Config!$F$11+(10-$AE46)*Config!$F$12)*10,0),""))</f>
        <v/>
      </c>
      <c r="AD46" s="19"/>
      <c r="AE46" s="19"/>
      <c r="AF46" s="14"/>
      <c r="AG46" s="14"/>
      <c r="AH46" s="14"/>
      <c r="AI46" s="14"/>
      <c r="AJ46" s="21"/>
      <c r="AK46" s="14"/>
      <c r="AL46" s="21"/>
      <c r="AM46" s="19" t="str">
        <f aca="false">IF($A46="","",COUNTIF(Acceptance_Criteria!$B$6:$B$405,$A46))</f>
        <v/>
      </c>
      <c r="AN46" s="19" t="str">
        <f aca="false">IF($A46="","",COUNTIF(Test_Coverage!$B$6:$B$305,$A46))</f>
        <v/>
      </c>
      <c r="AO46" s="19" t="str">
        <f aca="false">IF($A46="","",COUNTIF(Traceability_Matrix!$B$6:$B$405,$A46))</f>
        <v/>
      </c>
      <c r="AP46" s="19" t="str">
        <f aca="false">IF($A46="","",COUNTIFS(Change_Control!$B$6:$B$155,$A46,Change_Control!$J$6:$J$155,"Open")+COUNTIFS(Change_Control!$B$6:$B$155,$A46,Change_Control!$J$6:$J$155,"In Assessment"))</f>
        <v/>
      </c>
      <c r="AQ46" s="19" t="str">
        <f aca="false">IF($A46="","",COUNTIF(RAID_Decisions!$C$6:$C$155,$A46))</f>
        <v/>
      </c>
      <c r="AR46" s="14" t="str">
        <f aca="false">IF($A46="","",IF(AND($K46&lt;&gt;"",$N46&lt;&gt;"",$AO46&gt;0),"Traced",IF(OR($K46&lt;&gt;"",$N46&lt;&gt;"",$AO46&gt;0),"Partial","Gap")))</f>
        <v/>
      </c>
      <c r="AS46" s="19" t="str">
        <f aca="false">IF($A46="","",ROUND(IF($G46&lt;&gt;"",10,0)+IF($H46&lt;&gt;"",15,0)+IF($O46&lt;&gt;"",10,0)+IF($K46&lt;&gt;"",10,0)+IF($N46&lt;&gt;"",10,0)+IF($Q46&lt;&gt;"",5,0)+IF($AM46&gt;0,15,0)+IF($AN46&gt;0,10,0)+IF($AO46&gt;0,10,0)+IF(OR($AH46="Approved",$AH46="Baselined",$AH46="Not Required"),5,0),0))</f>
        <v/>
      </c>
      <c r="AT46" s="14" t="str">
        <f aca="false">IF($A46="","",IF(AND($AS46&gt;=Config!$C$23,$G46&lt;&gt;"",$H46&lt;&gt;"",$O46&lt;&gt;""),"Ready for Review","Needs Work"))</f>
        <v/>
      </c>
      <c r="AU46" s="14" t="str">
        <f aca="false">IF($A46="","",IF(AND($AS46&gt;=Config!$C$24,$AM46&gt;0,$AN46&gt;0,OR($AH46="Approved",$AH46="Baselined",$AH46="Not Required"),$AP46=0),"Ready for Delivery","Not Ready"))</f>
        <v/>
      </c>
      <c r="AV46" s="14" t="str">
        <f aca="false">IF($A46="","",IF($AG46="Rejected","Rejected",IF($AU46="Ready for Delivery","Pass","Action Required")))</f>
        <v/>
      </c>
      <c r="AW46" s="14" t="str">
        <f aca="false">IF($A46="","",IF(RIGHT($BA46,2)="; ",LEFT($BA46,LEN($BA46)-2),$BA46))</f>
        <v/>
      </c>
      <c r="AX46" s="21"/>
      <c r="AY46" s="14"/>
      <c r="AZ46" s="14"/>
      <c r="BA46" s="0" t="str">
        <f aca="false">IF($A46="","",IF($G46="","Missing title; ","")&amp;IF($H46="","Missing statement; ","")&amp;IF($O46="","Missing owner; ","")&amp;IF($K46="","No objective; ","")&amp;IF($N46="","No source; ","")&amp;IF($AM46=0,"No AC; ","")&amp;IF($AN46=0,"No test; ","")&amp;IF($AO46=0,"No trace link; ","")&amp;IF(AND(Config!$C$15="Yes",$AM46=0),"AC required; ","")&amp;IF(AND(Config!$C$14="Yes",$AN46=0),"Test required; ","")&amp;IF(AND(Config!$C$13="Yes",NOT(OR($AH46="Approved",$AH46="Baselined",$AH46="Not Required"))),"Approval pending; ","")&amp;IF($AP46&gt;0,"Open change; ",""))</f>
        <v/>
      </c>
      <c r="BB46" s="0" t="str">
        <f aca="false">IF($A46="","",IF(OR($C46="Agile",$C46="Hybrid"),MAX($BB$5:BB45)+1,""))</f>
        <v/>
      </c>
      <c r="BC46" s="0" t="str">
        <f aca="false">IF($A46="","",IF(OR($C46="Waterfall",$C46="Hybrid"),MAX($BC$5:BC45)+1,""))</f>
        <v/>
      </c>
      <c r="BD46" s="0" t="str">
        <f aca="false">IF($A46="","",MAX($BD$5:BD45)+1)</f>
        <v/>
      </c>
      <c r="BE46" s="0" t="str">
        <f aca="false">IF($A46="","",RANK($AC46,$AC$6:$AC$255)+COUNTIFS($AC$6:$AC46,$AC46,$A$6:$A46,"&lt;&gt;")-1)</f>
        <v/>
      </c>
      <c r="BF46" s="0" t="str">
        <f aca="false">IF($A46="","",IF($AW46&lt;&gt;"",MAX($BF$5:BF45)+1,""))</f>
        <v/>
      </c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9"/>
      <c r="S47" s="19"/>
      <c r="T47" s="19"/>
      <c r="U47" s="19"/>
      <c r="V47" s="19"/>
      <c r="W47" s="19"/>
      <c r="X47" s="19"/>
      <c r="Y47" s="20"/>
      <c r="Z47" s="19"/>
      <c r="AA47" s="19" t="str">
        <f aca="false">IF($A47="","",IFERROR(ROUND(($R47+$S47+$T47+$U47)/MAX(1,$V47),2),""))</f>
        <v/>
      </c>
      <c r="AB47" s="19" t="str">
        <f aca="false">IF($A47="","",IFERROR(ROUND(($W47*$X47*$Y47)/MAX(1,$Z47),1),""))</f>
        <v/>
      </c>
      <c r="AC47" s="19" t="str">
        <f aca="false">IF($A47="","",IFERROR(ROUND(($R47*Config!$F$6+$S47*Config!$F$7+$T47*Config!$F$8+$U47*Config!$F$9+(10-$V47)*Config!$F$10+(10-$AD47)*Config!$F$11+(10-$AE47)*Config!$F$12)*10,0),""))</f>
        <v/>
      </c>
      <c r="AD47" s="19"/>
      <c r="AE47" s="19"/>
      <c r="AF47" s="14"/>
      <c r="AG47" s="14"/>
      <c r="AH47" s="14"/>
      <c r="AI47" s="14"/>
      <c r="AJ47" s="21"/>
      <c r="AK47" s="14"/>
      <c r="AL47" s="21"/>
      <c r="AM47" s="19" t="str">
        <f aca="false">IF($A47="","",COUNTIF(Acceptance_Criteria!$B$6:$B$405,$A47))</f>
        <v/>
      </c>
      <c r="AN47" s="19" t="str">
        <f aca="false">IF($A47="","",COUNTIF(Test_Coverage!$B$6:$B$305,$A47))</f>
        <v/>
      </c>
      <c r="AO47" s="19" t="str">
        <f aca="false">IF($A47="","",COUNTIF(Traceability_Matrix!$B$6:$B$405,$A47))</f>
        <v/>
      </c>
      <c r="AP47" s="19" t="str">
        <f aca="false">IF($A47="","",COUNTIFS(Change_Control!$B$6:$B$155,$A47,Change_Control!$J$6:$J$155,"Open")+COUNTIFS(Change_Control!$B$6:$B$155,$A47,Change_Control!$J$6:$J$155,"In Assessment"))</f>
        <v/>
      </c>
      <c r="AQ47" s="19" t="str">
        <f aca="false">IF($A47="","",COUNTIF(RAID_Decisions!$C$6:$C$155,$A47))</f>
        <v/>
      </c>
      <c r="AR47" s="14" t="str">
        <f aca="false">IF($A47="","",IF(AND($K47&lt;&gt;"",$N47&lt;&gt;"",$AO47&gt;0),"Traced",IF(OR($K47&lt;&gt;"",$N47&lt;&gt;"",$AO47&gt;0),"Partial","Gap")))</f>
        <v/>
      </c>
      <c r="AS47" s="19" t="str">
        <f aca="false">IF($A47="","",ROUND(IF($G47&lt;&gt;"",10,0)+IF($H47&lt;&gt;"",15,0)+IF($O47&lt;&gt;"",10,0)+IF($K47&lt;&gt;"",10,0)+IF($N47&lt;&gt;"",10,0)+IF($Q47&lt;&gt;"",5,0)+IF($AM47&gt;0,15,0)+IF($AN47&gt;0,10,0)+IF($AO47&gt;0,10,0)+IF(OR($AH47="Approved",$AH47="Baselined",$AH47="Not Required"),5,0),0))</f>
        <v/>
      </c>
      <c r="AT47" s="14" t="str">
        <f aca="false">IF($A47="","",IF(AND($AS47&gt;=Config!$C$23,$G47&lt;&gt;"",$H47&lt;&gt;"",$O47&lt;&gt;""),"Ready for Review","Needs Work"))</f>
        <v/>
      </c>
      <c r="AU47" s="14" t="str">
        <f aca="false">IF($A47="","",IF(AND($AS47&gt;=Config!$C$24,$AM47&gt;0,$AN47&gt;0,OR($AH47="Approved",$AH47="Baselined",$AH47="Not Required"),$AP47=0),"Ready for Delivery","Not Ready"))</f>
        <v/>
      </c>
      <c r="AV47" s="14" t="str">
        <f aca="false">IF($A47="","",IF($AG47="Rejected","Rejected",IF($AU47="Ready for Delivery","Pass","Action Required")))</f>
        <v/>
      </c>
      <c r="AW47" s="14" t="str">
        <f aca="false">IF($A47="","",IF(RIGHT($BA47,2)="; ",LEFT($BA47,LEN($BA47)-2),$BA47))</f>
        <v/>
      </c>
      <c r="AX47" s="21"/>
      <c r="AY47" s="14"/>
      <c r="AZ47" s="14"/>
      <c r="BA47" s="0" t="str">
        <f aca="false">IF($A47="","",IF($G47="","Missing title; ","")&amp;IF($H47="","Missing statement; ","")&amp;IF($O47="","Missing owner; ","")&amp;IF($K47="","No objective; ","")&amp;IF($N47="","No source; ","")&amp;IF($AM47=0,"No AC; ","")&amp;IF($AN47=0,"No test; ","")&amp;IF($AO47=0,"No trace link; ","")&amp;IF(AND(Config!$C$15="Yes",$AM47=0),"AC required; ","")&amp;IF(AND(Config!$C$14="Yes",$AN47=0),"Test required; ","")&amp;IF(AND(Config!$C$13="Yes",NOT(OR($AH47="Approved",$AH47="Baselined",$AH47="Not Required"))),"Approval pending; ","")&amp;IF($AP47&gt;0,"Open change; ",""))</f>
        <v/>
      </c>
      <c r="BB47" s="0" t="str">
        <f aca="false">IF($A47="","",IF(OR($C47="Agile",$C47="Hybrid"),MAX($BB$5:BB46)+1,""))</f>
        <v/>
      </c>
      <c r="BC47" s="0" t="str">
        <f aca="false">IF($A47="","",IF(OR($C47="Waterfall",$C47="Hybrid"),MAX($BC$5:BC46)+1,""))</f>
        <v/>
      </c>
      <c r="BD47" s="0" t="str">
        <f aca="false">IF($A47="","",MAX($BD$5:BD46)+1)</f>
        <v/>
      </c>
      <c r="BE47" s="0" t="str">
        <f aca="false">IF($A47="","",RANK($AC47,$AC$6:$AC$255)+COUNTIFS($AC$6:$AC47,$AC47,$A$6:$A47,"&lt;&gt;")-1)</f>
        <v/>
      </c>
      <c r="BF47" s="0" t="str">
        <f aca="false">IF($A47="","",IF($AW47&lt;&gt;"",MAX($BF$5:BF46)+1,""))</f>
        <v/>
      </c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9"/>
      <c r="S48" s="19"/>
      <c r="T48" s="19"/>
      <c r="U48" s="19"/>
      <c r="V48" s="19"/>
      <c r="W48" s="19"/>
      <c r="X48" s="19"/>
      <c r="Y48" s="20"/>
      <c r="Z48" s="19"/>
      <c r="AA48" s="19" t="str">
        <f aca="false">IF($A48="","",IFERROR(ROUND(($R48+$S48+$T48+$U48)/MAX(1,$V48),2),""))</f>
        <v/>
      </c>
      <c r="AB48" s="19" t="str">
        <f aca="false">IF($A48="","",IFERROR(ROUND(($W48*$X48*$Y48)/MAX(1,$Z48),1),""))</f>
        <v/>
      </c>
      <c r="AC48" s="19" t="str">
        <f aca="false">IF($A48="","",IFERROR(ROUND(($R48*Config!$F$6+$S48*Config!$F$7+$T48*Config!$F$8+$U48*Config!$F$9+(10-$V48)*Config!$F$10+(10-$AD48)*Config!$F$11+(10-$AE48)*Config!$F$12)*10,0),""))</f>
        <v/>
      </c>
      <c r="AD48" s="19"/>
      <c r="AE48" s="19"/>
      <c r="AF48" s="14"/>
      <c r="AG48" s="14"/>
      <c r="AH48" s="14"/>
      <c r="AI48" s="14"/>
      <c r="AJ48" s="21"/>
      <c r="AK48" s="14"/>
      <c r="AL48" s="21"/>
      <c r="AM48" s="19" t="str">
        <f aca="false">IF($A48="","",COUNTIF(Acceptance_Criteria!$B$6:$B$405,$A48))</f>
        <v/>
      </c>
      <c r="AN48" s="19" t="str">
        <f aca="false">IF($A48="","",COUNTIF(Test_Coverage!$B$6:$B$305,$A48))</f>
        <v/>
      </c>
      <c r="AO48" s="19" t="str">
        <f aca="false">IF($A48="","",COUNTIF(Traceability_Matrix!$B$6:$B$405,$A48))</f>
        <v/>
      </c>
      <c r="AP48" s="19" t="str">
        <f aca="false">IF($A48="","",COUNTIFS(Change_Control!$B$6:$B$155,$A48,Change_Control!$J$6:$J$155,"Open")+COUNTIFS(Change_Control!$B$6:$B$155,$A48,Change_Control!$J$6:$J$155,"In Assessment"))</f>
        <v/>
      </c>
      <c r="AQ48" s="19" t="str">
        <f aca="false">IF($A48="","",COUNTIF(RAID_Decisions!$C$6:$C$155,$A48))</f>
        <v/>
      </c>
      <c r="AR48" s="14" t="str">
        <f aca="false">IF($A48="","",IF(AND($K48&lt;&gt;"",$N48&lt;&gt;"",$AO48&gt;0),"Traced",IF(OR($K48&lt;&gt;"",$N48&lt;&gt;"",$AO48&gt;0),"Partial","Gap")))</f>
        <v/>
      </c>
      <c r="AS48" s="19" t="str">
        <f aca="false">IF($A48="","",ROUND(IF($G48&lt;&gt;"",10,0)+IF($H48&lt;&gt;"",15,0)+IF($O48&lt;&gt;"",10,0)+IF($K48&lt;&gt;"",10,0)+IF($N48&lt;&gt;"",10,0)+IF($Q48&lt;&gt;"",5,0)+IF($AM48&gt;0,15,0)+IF($AN48&gt;0,10,0)+IF($AO48&gt;0,10,0)+IF(OR($AH48="Approved",$AH48="Baselined",$AH48="Not Required"),5,0),0))</f>
        <v/>
      </c>
      <c r="AT48" s="14" t="str">
        <f aca="false">IF($A48="","",IF(AND($AS48&gt;=Config!$C$23,$G48&lt;&gt;"",$H48&lt;&gt;"",$O48&lt;&gt;""),"Ready for Review","Needs Work"))</f>
        <v/>
      </c>
      <c r="AU48" s="14" t="str">
        <f aca="false">IF($A48="","",IF(AND($AS48&gt;=Config!$C$24,$AM48&gt;0,$AN48&gt;0,OR($AH48="Approved",$AH48="Baselined",$AH48="Not Required"),$AP48=0),"Ready for Delivery","Not Ready"))</f>
        <v/>
      </c>
      <c r="AV48" s="14" t="str">
        <f aca="false">IF($A48="","",IF($AG48="Rejected","Rejected",IF($AU48="Ready for Delivery","Pass","Action Required")))</f>
        <v/>
      </c>
      <c r="AW48" s="14" t="str">
        <f aca="false">IF($A48="","",IF(RIGHT($BA48,2)="; ",LEFT($BA48,LEN($BA48)-2),$BA48))</f>
        <v/>
      </c>
      <c r="AX48" s="21"/>
      <c r="AY48" s="14"/>
      <c r="AZ48" s="14"/>
      <c r="BA48" s="0" t="str">
        <f aca="false">IF($A48="","",IF($G48="","Missing title; ","")&amp;IF($H48="","Missing statement; ","")&amp;IF($O48="","Missing owner; ","")&amp;IF($K48="","No objective; ","")&amp;IF($N48="","No source; ","")&amp;IF($AM48=0,"No AC; ","")&amp;IF($AN48=0,"No test; ","")&amp;IF($AO48=0,"No trace link; ","")&amp;IF(AND(Config!$C$15="Yes",$AM48=0),"AC required; ","")&amp;IF(AND(Config!$C$14="Yes",$AN48=0),"Test required; ","")&amp;IF(AND(Config!$C$13="Yes",NOT(OR($AH48="Approved",$AH48="Baselined",$AH48="Not Required"))),"Approval pending; ","")&amp;IF($AP48&gt;0,"Open change; ",""))</f>
        <v/>
      </c>
      <c r="BB48" s="0" t="str">
        <f aca="false">IF($A48="","",IF(OR($C48="Agile",$C48="Hybrid"),MAX($BB$5:BB47)+1,""))</f>
        <v/>
      </c>
      <c r="BC48" s="0" t="str">
        <f aca="false">IF($A48="","",IF(OR($C48="Waterfall",$C48="Hybrid"),MAX($BC$5:BC47)+1,""))</f>
        <v/>
      </c>
      <c r="BD48" s="0" t="str">
        <f aca="false">IF($A48="","",MAX($BD$5:BD47)+1)</f>
        <v/>
      </c>
      <c r="BE48" s="0" t="str">
        <f aca="false">IF($A48="","",RANK($AC48,$AC$6:$AC$255)+COUNTIFS($AC$6:$AC48,$AC48,$A$6:$A48,"&lt;&gt;")-1)</f>
        <v/>
      </c>
      <c r="BF48" s="0" t="str">
        <f aca="false">IF($A48="","",IF($AW48&lt;&gt;"",MAX($BF$5:BF47)+1,""))</f>
        <v/>
      </c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9"/>
      <c r="S49" s="19"/>
      <c r="T49" s="19"/>
      <c r="U49" s="19"/>
      <c r="V49" s="19"/>
      <c r="W49" s="19"/>
      <c r="X49" s="19"/>
      <c r="Y49" s="20"/>
      <c r="Z49" s="19"/>
      <c r="AA49" s="19" t="str">
        <f aca="false">IF($A49="","",IFERROR(ROUND(($R49+$S49+$T49+$U49)/MAX(1,$V49),2),""))</f>
        <v/>
      </c>
      <c r="AB49" s="19" t="str">
        <f aca="false">IF($A49="","",IFERROR(ROUND(($W49*$X49*$Y49)/MAX(1,$Z49),1),""))</f>
        <v/>
      </c>
      <c r="AC49" s="19" t="str">
        <f aca="false">IF($A49="","",IFERROR(ROUND(($R49*Config!$F$6+$S49*Config!$F$7+$T49*Config!$F$8+$U49*Config!$F$9+(10-$V49)*Config!$F$10+(10-$AD49)*Config!$F$11+(10-$AE49)*Config!$F$12)*10,0),""))</f>
        <v/>
      </c>
      <c r="AD49" s="19"/>
      <c r="AE49" s="19"/>
      <c r="AF49" s="14"/>
      <c r="AG49" s="14"/>
      <c r="AH49" s="14"/>
      <c r="AI49" s="14"/>
      <c r="AJ49" s="21"/>
      <c r="AK49" s="14"/>
      <c r="AL49" s="21"/>
      <c r="AM49" s="19" t="str">
        <f aca="false">IF($A49="","",COUNTIF(Acceptance_Criteria!$B$6:$B$405,$A49))</f>
        <v/>
      </c>
      <c r="AN49" s="19" t="str">
        <f aca="false">IF($A49="","",COUNTIF(Test_Coverage!$B$6:$B$305,$A49))</f>
        <v/>
      </c>
      <c r="AO49" s="19" t="str">
        <f aca="false">IF($A49="","",COUNTIF(Traceability_Matrix!$B$6:$B$405,$A49))</f>
        <v/>
      </c>
      <c r="AP49" s="19" t="str">
        <f aca="false">IF($A49="","",COUNTIFS(Change_Control!$B$6:$B$155,$A49,Change_Control!$J$6:$J$155,"Open")+COUNTIFS(Change_Control!$B$6:$B$155,$A49,Change_Control!$J$6:$J$155,"In Assessment"))</f>
        <v/>
      </c>
      <c r="AQ49" s="19" t="str">
        <f aca="false">IF($A49="","",COUNTIF(RAID_Decisions!$C$6:$C$155,$A49))</f>
        <v/>
      </c>
      <c r="AR49" s="14" t="str">
        <f aca="false">IF($A49="","",IF(AND($K49&lt;&gt;"",$N49&lt;&gt;"",$AO49&gt;0),"Traced",IF(OR($K49&lt;&gt;"",$N49&lt;&gt;"",$AO49&gt;0),"Partial","Gap")))</f>
        <v/>
      </c>
      <c r="AS49" s="19" t="str">
        <f aca="false">IF($A49="","",ROUND(IF($G49&lt;&gt;"",10,0)+IF($H49&lt;&gt;"",15,0)+IF($O49&lt;&gt;"",10,0)+IF($K49&lt;&gt;"",10,0)+IF($N49&lt;&gt;"",10,0)+IF($Q49&lt;&gt;"",5,0)+IF($AM49&gt;0,15,0)+IF($AN49&gt;0,10,0)+IF($AO49&gt;0,10,0)+IF(OR($AH49="Approved",$AH49="Baselined",$AH49="Not Required"),5,0),0))</f>
        <v/>
      </c>
      <c r="AT49" s="14" t="str">
        <f aca="false">IF($A49="","",IF(AND($AS49&gt;=Config!$C$23,$G49&lt;&gt;"",$H49&lt;&gt;"",$O49&lt;&gt;""),"Ready for Review","Needs Work"))</f>
        <v/>
      </c>
      <c r="AU49" s="14" t="str">
        <f aca="false">IF($A49="","",IF(AND($AS49&gt;=Config!$C$24,$AM49&gt;0,$AN49&gt;0,OR($AH49="Approved",$AH49="Baselined",$AH49="Not Required"),$AP49=0),"Ready for Delivery","Not Ready"))</f>
        <v/>
      </c>
      <c r="AV49" s="14" t="str">
        <f aca="false">IF($A49="","",IF($AG49="Rejected","Rejected",IF($AU49="Ready for Delivery","Pass","Action Required")))</f>
        <v/>
      </c>
      <c r="AW49" s="14" t="str">
        <f aca="false">IF($A49="","",IF(RIGHT($BA49,2)="; ",LEFT($BA49,LEN($BA49)-2),$BA49))</f>
        <v/>
      </c>
      <c r="AX49" s="21"/>
      <c r="AY49" s="14"/>
      <c r="AZ49" s="14"/>
      <c r="BA49" s="0" t="str">
        <f aca="false">IF($A49="","",IF($G49="","Missing title; ","")&amp;IF($H49="","Missing statement; ","")&amp;IF($O49="","Missing owner; ","")&amp;IF($K49="","No objective; ","")&amp;IF($N49="","No source; ","")&amp;IF($AM49=0,"No AC; ","")&amp;IF($AN49=0,"No test; ","")&amp;IF($AO49=0,"No trace link; ","")&amp;IF(AND(Config!$C$15="Yes",$AM49=0),"AC required; ","")&amp;IF(AND(Config!$C$14="Yes",$AN49=0),"Test required; ","")&amp;IF(AND(Config!$C$13="Yes",NOT(OR($AH49="Approved",$AH49="Baselined",$AH49="Not Required"))),"Approval pending; ","")&amp;IF($AP49&gt;0,"Open change; ",""))</f>
        <v/>
      </c>
      <c r="BB49" s="0" t="str">
        <f aca="false">IF($A49="","",IF(OR($C49="Agile",$C49="Hybrid"),MAX($BB$5:BB48)+1,""))</f>
        <v/>
      </c>
      <c r="BC49" s="0" t="str">
        <f aca="false">IF($A49="","",IF(OR($C49="Waterfall",$C49="Hybrid"),MAX($BC$5:BC48)+1,""))</f>
        <v/>
      </c>
      <c r="BD49" s="0" t="str">
        <f aca="false">IF($A49="","",MAX($BD$5:BD48)+1)</f>
        <v/>
      </c>
      <c r="BE49" s="0" t="str">
        <f aca="false">IF($A49="","",RANK($AC49,$AC$6:$AC$255)+COUNTIFS($AC$6:$AC49,$AC49,$A$6:$A49,"&lt;&gt;")-1)</f>
        <v/>
      </c>
      <c r="BF49" s="0" t="str">
        <f aca="false">IF($A49="","",IF($AW49&lt;&gt;"",MAX($BF$5:BF48)+1,""))</f>
        <v/>
      </c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9"/>
      <c r="S50" s="19"/>
      <c r="T50" s="19"/>
      <c r="U50" s="19"/>
      <c r="V50" s="19"/>
      <c r="W50" s="19"/>
      <c r="X50" s="19"/>
      <c r="Y50" s="20"/>
      <c r="Z50" s="19"/>
      <c r="AA50" s="19" t="str">
        <f aca="false">IF($A50="","",IFERROR(ROUND(($R50+$S50+$T50+$U50)/MAX(1,$V50),2),""))</f>
        <v/>
      </c>
      <c r="AB50" s="19" t="str">
        <f aca="false">IF($A50="","",IFERROR(ROUND(($W50*$X50*$Y50)/MAX(1,$Z50),1),""))</f>
        <v/>
      </c>
      <c r="AC50" s="19" t="str">
        <f aca="false">IF($A50="","",IFERROR(ROUND(($R50*Config!$F$6+$S50*Config!$F$7+$T50*Config!$F$8+$U50*Config!$F$9+(10-$V50)*Config!$F$10+(10-$AD50)*Config!$F$11+(10-$AE50)*Config!$F$12)*10,0),""))</f>
        <v/>
      </c>
      <c r="AD50" s="19"/>
      <c r="AE50" s="19"/>
      <c r="AF50" s="14"/>
      <c r="AG50" s="14"/>
      <c r="AH50" s="14"/>
      <c r="AI50" s="14"/>
      <c r="AJ50" s="21"/>
      <c r="AK50" s="14"/>
      <c r="AL50" s="21"/>
      <c r="AM50" s="19" t="str">
        <f aca="false">IF($A50="","",COUNTIF(Acceptance_Criteria!$B$6:$B$405,$A50))</f>
        <v/>
      </c>
      <c r="AN50" s="19" t="str">
        <f aca="false">IF($A50="","",COUNTIF(Test_Coverage!$B$6:$B$305,$A50))</f>
        <v/>
      </c>
      <c r="AO50" s="19" t="str">
        <f aca="false">IF($A50="","",COUNTIF(Traceability_Matrix!$B$6:$B$405,$A50))</f>
        <v/>
      </c>
      <c r="AP50" s="19" t="str">
        <f aca="false">IF($A50="","",COUNTIFS(Change_Control!$B$6:$B$155,$A50,Change_Control!$J$6:$J$155,"Open")+COUNTIFS(Change_Control!$B$6:$B$155,$A50,Change_Control!$J$6:$J$155,"In Assessment"))</f>
        <v/>
      </c>
      <c r="AQ50" s="19" t="str">
        <f aca="false">IF($A50="","",COUNTIF(RAID_Decisions!$C$6:$C$155,$A50))</f>
        <v/>
      </c>
      <c r="AR50" s="14" t="str">
        <f aca="false">IF($A50="","",IF(AND($K50&lt;&gt;"",$N50&lt;&gt;"",$AO50&gt;0),"Traced",IF(OR($K50&lt;&gt;"",$N50&lt;&gt;"",$AO50&gt;0),"Partial","Gap")))</f>
        <v/>
      </c>
      <c r="AS50" s="19" t="str">
        <f aca="false">IF($A50="","",ROUND(IF($G50&lt;&gt;"",10,0)+IF($H50&lt;&gt;"",15,0)+IF($O50&lt;&gt;"",10,0)+IF($K50&lt;&gt;"",10,0)+IF($N50&lt;&gt;"",10,0)+IF($Q50&lt;&gt;"",5,0)+IF($AM50&gt;0,15,0)+IF($AN50&gt;0,10,0)+IF($AO50&gt;0,10,0)+IF(OR($AH50="Approved",$AH50="Baselined",$AH50="Not Required"),5,0),0))</f>
        <v/>
      </c>
      <c r="AT50" s="14" t="str">
        <f aca="false">IF($A50="","",IF(AND($AS50&gt;=Config!$C$23,$G50&lt;&gt;"",$H50&lt;&gt;"",$O50&lt;&gt;""),"Ready for Review","Needs Work"))</f>
        <v/>
      </c>
      <c r="AU50" s="14" t="str">
        <f aca="false">IF($A50="","",IF(AND($AS50&gt;=Config!$C$24,$AM50&gt;0,$AN50&gt;0,OR($AH50="Approved",$AH50="Baselined",$AH50="Not Required"),$AP50=0),"Ready for Delivery","Not Ready"))</f>
        <v/>
      </c>
      <c r="AV50" s="14" t="str">
        <f aca="false">IF($A50="","",IF($AG50="Rejected","Rejected",IF($AU50="Ready for Delivery","Pass","Action Required")))</f>
        <v/>
      </c>
      <c r="AW50" s="14" t="str">
        <f aca="false">IF($A50="","",IF(RIGHT($BA50,2)="; ",LEFT($BA50,LEN($BA50)-2),$BA50))</f>
        <v/>
      </c>
      <c r="AX50" s="21"/>
      <c r="AY50" s="14"/>
      <c r="AZ50" s="14"/>
      <c r="BA50" s="0" t="str">
        <f aca="false">IF($A50="","",IF($G50="","Missing title; ","")&amp;IF($H50="","Missing statement; ","")&amp;IF($O50="","Missing owner; ","")&amp;IF($K50="","No objective; ","")&amp;IF($N50="","No source; ","")&amp;IF($AM50=0,"No AC; ","")&amp;IF($AN50=0,"No test; ","")&amp;IF($AO50=0,"No trace link; ","")&amp;IF(AND(Config!$C$15="Yes",$AM50=0),"AC required; ","")&amp;IF(AND(Config!$C$14="Yes",$AN50=0),"Test required; ","")&amp;IF(AND(Config!$C$13="Yes",NOT(OR($AH50="Approved",$AH50="Baselined",$AH50="Not Required"))),"Approval pending; ","")&amp;IF($AP50&gt;0,"Open change; ",""))</f>
        <v/>
      </c>
      <c r="BB50" s="0" t="str">
        <f aca="false">IF($A50="","",IF(OR($C50="Agile",$C50="Hybrid"),MAX($BB$5:BB49)+1,""))</f>
        <v/>
      </c>
      <c r="BC50" s="0" t="str">
        <f aca="false">IF($A50="","",IF(OR($C50="Waterfall",$C50="Hybrid"),MAX($BC$5:BC49)+1,""))</f>
        <v/>
      </c>
      <c r="BD50" s="0" t="str">
        <f aca="false">IF($A50="","",MAX($BD$5:BD49)+1)</f>
        <v/>
      </c>
      <c r="BE50" s="0" t="str">
        <f aca="false">IF($A50="","",RANK($AC50,$AC$6:$AC$255)+COUNTIFS($AC$6:$AC50,$AC50,$A$6:$A50,"&lt;&gt;")-1)</f>
        <v/>
      </c>
      <c r="BF50" s="0" t="str">
        <f aca="false">IF($A50="","",IF($AW50&lt;&gt;"",MAX($BF$5:BF49)+1,""))</f>
        <v/>
      </c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9"/>
      <c r="S51" s="19"/>
      <c r="T51" s="19"/>
      <c r="U51" s="19"/>
      <c r="V51" s="19"/>
      <c r="W51" s="19"/>
      <c r="X51" s="19"/>
      <c r="Y51" s="20"/>
      <c r="Z51" s="19"/>
      <c r="AA51" s="19" t="str">
        <f aca="false">IF($A51="","",IFERROR(ROUND(($R51+$S51+$T51+$U51)/MAX(1,$V51),2),""))</f>
        <v/>
      </c>
      <c r="AB51" s="19" t="str">
        <f aca="false">IF($A51="","",IFERROR(ROUND(($W51*$X51*$Y51)/MAX(1,$Z51),1),""))</f>
        <v/>
      </c>
      <c r="AC51" s="19" t="str">
        <f aca="false">IF($A51="","",IFERROR(ROUND(($R51*Config!$F$6+$S51*Config!$F$7+$T51*Config!$F$8+$U51*Config!$F$9+(10-$V51)*Config!$F$10+(10-$AD51)*Config!$F$11+(10-$AE51)*Config!$F$12)*10,0),""))</f>
        <v/>
      </c>
      <c r="AD51" s="19"/>
      <c r="AE51" s="19"/>
      <c r="AF51" s="14"/>
      <c r="AG51" s="14"/>
      <c r="AH51" s="14"/>
      <c r="AI51" s="14"/>
      <c r="AJ51" s="21"/>
      <c r="AK51" s="14"/>
      <c r="AL51" s="21"/>
      <c r="AM51" s="19" t="str">
        <f aca="false">IF($A51="","",COUNTIF(Acceptance_Criteria!$B$6:$B$405,$A51))</f>
        <v/>
      </c>
      <c r="AN51" s="19" t="str">
        <f aca="false">IF($A51="","",COUNTIF(Test_Coverage!$B$6:$B$305,$A51))</f>
        <v/>
      </c>
      <c r="AO51" s="19" t="str">
        <f aca="false">IF($A51="","",COUNTIF(Traceability_Matrix!$B$6:$B$405,$A51))</f>
        <v/>
      </c>
      <c r="AP51" s="19" t="str">
        <f aca="false">IF($A51="","",COUNTIFS(Change_Control!$B$6:$B$155,$A51,Change_Control!$J$6:$J$155,"Open")+COUNTIFS(Change_Control!$B$6:$B$155,$A51,Change_Control!$J$6:$J$155,"In Assessment"))</f>
        <v/>
      </c>
      <c r="AQ51" s="19" t="str">
        <f aca="false">IF($A51="","",COUNTIF(RAID_Decisions!$C$6:$C$155,$A51))</f>
        <v/>
      </c>
      <c r="AR51" s="14" t="str">
        <f aca="false">IF($A51="","",IF(AND($K51&lt;&gt;"",$N51&lt;&gt;"",$AO51&gt;0),"Traced",IF(OR($K51&lt;&gt;"",$N51&lt;&gt;"",$AO51&gt;0),"Partial","Gap")))</f>
        <v/>
      </c>
      <c r="AS51" s="19" t="str">
        <f aca="false">IF($A51="","",ROUND(IF($G51&lt;&gt;"",10,0)+IF($H51&lt;&gt;"",15,0)+IF($O51&lt;&gt;"",10,0)+IF($K51&lt;&gt;"",10,0)+IF($N51&lt;&gt;"",10,0)+IF($Q51&lt;&gt;"",5,0)+IF($AM51&gt;0,15,0)+IF($AN51&gt;0,10,0)+IF($AO51&gt;0,10,0)+IF(OR($AH51="Approved",$AH51="Baselined",$AH51="Not Required"),5,0),0))</f>
        <v/>
      </c>
      <c r="AT51" s="14" t="str">
        <f aca="false">IF($A51="","",IF(AND($AS51&gt;=Config!$C$23,$G51&lt;&gt;"",$H51&lt;&gt;"",$O51&lt;&gt;""),"Ready for Review","Needs Work"))</f>
        <v/>
      </c>
      <c r="AU51" s="14" t="str">
        <f aca="false">IF($A51="","",IF(AND($AS51&gt;=Config!$C$24,$AM51&gt;0,$AN51&gt;0,OR($AH51="Approved",$AH51="Baselined",$AH51="Not Required"),$AP51=0),"Ready for Delivery","Not Ready"))</f>
        <v/>
      </c>
      <c r="AV51" s="14" t="str">
        <f aca="false">IF($A51="","",IF($AG51="Rejected","Rejected",IF($AU51="Ready for Delivery","Pass","Action Required")))</f>
        <v/>
      </c>
      <c r="AW51" s="14" t="str">
        <f aca="false">IF($A51="","",IF(RIGHT($BA51,2)="; ",LEFT($BA51,LEN($BA51)-2),$BA51))</f>
        <v/>
      </c>
      <c r="AX51" s="21"/>
      <c r="AY51" s="14"/>
      <c r="AZ51" s="14"/>
      <c r="BA51" s="0" t="str">
        <f aca="false">IF($A51="","",IF($G51="","Missing title; ","")&amp;IF($H51="","Missing statement; ","")&amp;IF($O51="","Missing owner; ","")&amp;IF($K51="","No objective; ","")&amp;IF($N51="","No source; ","")&amp;IF($AM51=0,"No AC; ","")&amp;IF($AN51=0,"No test; ","")&amp;IF($AO51=0,"No trace link; ","")&amp;IF(AND(Config!$C$15="Yes",$AM51=0),"AC required; ","")&amp;IF(AND(Config!$C$14="Yes",$AN51=0),"Test required; ","")&amp;IF(AND(Config!$C$13="Yes",NOT(OR($AH51="Approved",$AH51="Baselined",$AH51="Not Required"))),"Approval pending; ","")&amp;IF($AP51&gt;0,"Open change; ",""))</f>
        <v/>
      </c>
      <c r="BB51" s="0" t="str">
        <f aca="false">IF($A51="","",IF(OR($C51="Agile",$C51="Hybrid"),MAX($BB$5:BB50)+1,""))</f>
        <v/>
      </c>
      <c r="BC51" s="0" t="str">
        <f aca="false">IF($A51="","",IF(OR($C51="Waterfall",$C51="Hybrid"),MAX($BC$5:BC50)+1,""))</f>
        <v/>
      </c>
      <c r="BD51" s="0" t="str">
        <f aca="false">IF($A51="","",MAX($BD$5:BD50)+1)</f>
        <v/>
      </c>
      <c r="BE51" s="0" t="str">
        <f aca="false">IF($A51="","",RANK($AC51,$AC$6:$AC$255)+COUNTIFS($AC$6:$AC51,$AC51,$A$6:$A51,"&lt;&gt;")-1)</f>
        <v/>
      </c>
      <c r="BF51" s="0" t="str">
        <f aca="false">IF($A51="","",IF($AW51&lt;&gt;"",MAX($BF$5:BF50)+1,""))</f>
        <v/>
      </c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9"/>
      <c r="S52" s="19"/>
      <c r="T52" s="19"/>
      <c r="U52" s="19"/>
      <c r="V52" s="19"/>
      <c r="W52" s="19"/>
      <c r="X52" s="19"/>
      <c r="Y52" s="20"/>
      <c r="Z52" s="19"/>
      <c r="AA52" s="19" t="str">
        <f aca="false">IF($A52="","",IFERROR(ROUND(($R52+$S52+$T52+$U52)/MAX(1,$V52),2),""))</f>
        <v/>
      </c>
      <c r="AB52" s="19" t="str">
        <f aca="false">IF($A52="","",IFERROR(ROUND(($W52*$X52*$Y52)/MAX(1,$Z52),1),""))</f>
        <v/>
      </c>
      <c r="AC52" s="19" t="str">
        <f aca="false">IF($A52="","",IFERROR(ROUND(($R52*Config!$F$6+$S52*Config!$F$7+$T52*Config!$F$8+$U52*Config!$F$9+(10-$V52)*Config!$F$10+(10-$AD52)*Config!$F$11+(10-$AE52)*Config!$F$12)*10,0),""))</f>
        <v/>
      </c>
      <c r="AD52" s="19"/>
      <c r="AE52" s="19"/>
      <c r="AF52" s="14"/>
      <c r="AG52" s="14"/>
      <c r="AH52" s="14"/>
      <c r="AI52" s="14"/>
      <c r="AJ52" s="21"/>
      <c r="AK52" s="14"/>
      <c r="AL52" s="21"/>
      <c r="AM52" s="19" t="str">
        <f aca="false">IF($A52="","",COUNTIF(Acceptance_Criteria!$B$6:$B$405,$A52))</f>
        <v/>
      </c>
      <c r="AN52" s="19" t="str">
        <f aca="false">IF($A52="","",COUNTIF(Test_Coverage!$B$6:$B$305,$A52))</f>
        <v/>
      </c>
      <c r="AO52" s="19" t="str">
        <f aca="false">IF($A52="","",COUNTIF(Traceability_Matrix!$B$6:$B$405,$A52))</f>
        <v/>
      </c>
      <c r="AP52" s="19" t="str">
        <f aca="false">IF($A52="","",COUNTIFS(Change_Control!$B$6:$B$155,$A52,Change_Control!$J$6:$J$155,"Open")+COUNTIFS(Change_Control!$B$6:$B$155,$A52,Change_Control!$J$6:$J$155,"In Assessment"))</f>
        <v/>
      </c>
      <c r="AQ52" s="19" t="str">
        <f aca="false">IF($A52="","",COUNTIF(RAID_Decisions!$C$6:$C$155,$A52))</f>
        <v/>
      </c>
      <c r="AR52" s="14" t="str">
        <f aca="false">IF($A52="","",IF(AND($K52&lt;&gt;"",$N52&lt;&gt;"",$AO52&gt;0),"Traced",IF(OR($K52&lt;&gt;"",$N52&lt;&gt;"",$AO52&gt;0),"Partial","Gap")))</f>
        <v/>
      </c>
      <c r="AS52" s="19" t="str">
        <f aca="false">IF($A52="","",ROUND(IF($G52&lt;&gt;"",10,0)+IF($H52&lt;&gt;"",15,0)+IF($O52&lt;&gt;"",10,0)+IF($K52&lt;&gt;"",10,0)+IF($N52&lt;&gt;"",10,0)+IF($Q52&lt;&gt;"",5,0)+IF($AM52&gt;0,15,0)+IF($AN52&gt;0,10,0)+IF($AO52&gt;0,10,0)+IF(OR($AH52="Approved",$AH52="Baselined",$AH52="Not Required"),5,0),0))</f>
        <v/>
      </c>
      <c r="AT52" s="14" t="str">
        <f aca="false">IF($A52="","",IF(AND($AS52&gt;=Config!$C$23,$G52&lt;&gt;"",$H52&lt;&gt;"",$O52&lt;&gt;""),"Ready for Review","Needs Work"))</f>
        <v/>
      </c>
      <c r="AU52" s="14" t="str">
        <f aca="false">IF($A52="","",IF(AND($AS52&gt;=Config!$C$24,$AM52&gt;0,$AN52&gt;0,OR($AH52="Approved",$AH52="Baselined",$AH52="Not Required"),$AP52=0),"Ready for Delivery","Not Ready"))</f>
        <v/>
      </c>
      <c r="AV52" s="14" t="str">
        <f aca="false">IF($A52="","",IF($AG52="Rejected","Rejected",IF($AU52="Ready for Delivery","Pass","Action Required")))</f>
        <v/>
      </c>
      <c r="AW52" s="14" t="str">
        <f aca="false">IF($A52="","",IF(RIGHT($BA52,2)="; ",LEFT($BA52,LEN($BA52)-2),$BA52))</f>
        <v/>
      </c>
      <c r="AX52" s="21"/>
      <c r="AY52" s="14"/>
      <c r="AZ52" s="14"/>
      <c r="BA52" s="0" t="str">
        <f aca="false">IF($A52="","",IF($G52="","Missing title; ","")&amp;IF($H52="","Missing statement; ","")&amp;IF($O52="","Missing owner; ","")&amp;IF($K52="","No objective; ","")&amp;IF($N52="","No source; ","")&amp;IF($AM52=0,"No AC; ","")&amp;IF($AN52=0,"No test; ","")&amp;IF($AO52=0,"No trace link; ","")&amp;IF(AND(Config!$C$15="Yes",$AM52=0),"AC required; ","")&amp;IF(AND(Config!$C$14="Yes",$AN52=0),"Test required; ","")&amp;IF(AND(Config!$C$13="Yes",NOT(OR($AH52="Approved",$AH52="Baselined",$AH52="Not Required"))),"Approval pending; ","")&amp;IF($AP52&gt;0,"Open change; ",""))</f>
        <v/>
      </c>
      <c r="BB52" s="0" t="str">
        <f aca="false">IF($A52="","",IF(OR($C52="Agile",$C52="Hybrid"),MAX($BB$5:BB51)+1,""))</f>
        <v/>
      </c>
      <c r="BC52" s="0" t="str">
        <f aca="false">IF($A52="","",IF(OR($C52="Waterfall",$C52="Hybrid"),MAX($BC$5:BC51)+1,""))</f>
        <v/>
      </c>
      <c r="BD52" s="0" t="str">
        <f aca="false">IF($A52="","",MAX($BD$5:BD51)+1)</f>
        <v/>
      </c>
      <c r="BE52" s="0" t="str">
        <f aca="false">IF($A52="","",RANK($AC52,$AC$6:$AC$255)+COUNTIFS($AC$6:$AC52,$AC52,$A$6:$A52,"&lt;&gt;")-1)</f>
        <v/>
      </c>
      <c r="BF52" s="0" t="str">
        <f aca="false">IF($A52="","",IF($AW52&lt;&gt;"",MAX($BF$5:BF51)+1,""))</f>
        <v/>
      </c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9"/>
      <c r="S53" s="19"/>
      <c r="T53" s="19"/>
      <c r="U53" s="19"/>
      <c r="V53" s="19"/>
      <c r="W53" s="19"/>
      <c r="X53" s="19"/>
      <c r="Y53" s="20"/>
      <c r="Z53" s="19"/>
      <c r="AA53" s="19" t="str">
        <f aca="false">IF($A53="","",IFERROR(ROUND(($R53+$S53+$T53+$U53)/MAX(1,$V53),2),""))</f>
        <v/>
      </c>
      <c r="AB53" s="19" t="str">
        <f aca="false">IF($A53="","",IFERROR(ROUND(($W53*$X53*$Y53)/MAX(1,$Z53),1),""))</f>
        <v/>
      </c>
      <c r="AC53" s="19" t="str">
        <f aca="false">IF($A53="","",IFERROR(ROUND(($R53*Config!$F$6+$S53*Config!$F$7+$T53*Config!$F$8+$U53*Config!$F$9+(10-$V53)*Config!$F$10+(10-$AD53)*Config!$F$11+(10-$AE53)*Config!$F$12)*10,0),""))</f>
        <v/>
      </c>
      <c r="AD53" s="19"/>
      <c r="AE53" s="19"/>
      <c r="AF53" s="14"/>
      <c r="AG53" s="14"/>
      <c r="AH53" s="14"/>
      <c r="AI53" s="14"/>
      <c r="AJ53" s="21"/>
      <c r="AK53" s="14"/>
      <c r="AL53" s="21"/>
      <c r="AM53" s="19" t="str">
        <f aca="false">IF($A53="","",COUNTIF(Acceptance_Criteria!$B$6:$B$405,$A53))</f>
        <v/>
      </c>
      <c r="AN53" s="19" t="str">
        <f aca="false">IF($A53="","",COUNTIF(Test_Coverage!$B$6:$B$305,$A53))</f>
        <v/>
      </c>
      <c r="AO53" s="19" t="str">
        <f aca="false">IF($A53="","",COUNTIF(Traceability_Matrix!$B$6:$B$405,$A53))</f>
        <v/>
      </c>
      <c r="AP53" s="19" t="str">
        <f aca="false">IF($A53="","",COUNTIFS(Change_Control!$B$6:$B$155,$A53,Change_Control!$J$6:$J$155,"Open")+COUNTIFS(Change_Control!$B$6:$B$155,$A53,Change_Control!$J$6:$J$155,"In Assessment"))</f>
        <v/>
      </c>
      <c r="AQ53" s="19" t="str">
        <f aca="false">IF($A53="","",COUNTIF(RAID_Decisions!$C$6:$C$155,$A53))</f>
        <v/>
      </c>
      <c r="AR53" s="14" t="str">
        <f aca="false">IF($A53="","",IF(AND($K53&lt;&gt;"",$N53&lt;&gt;"",$AO53&gt;0),"Traced",IF(OR($K53&lt;&gt;"",$N53&lt;&gt;"",$AO53&gt;0),"Partial","Gap")))</f>
        <v/>
      </c>
      <c r="AS53" s="19" t="str">
        <f aca="false">IF($A53="","",ROUND(IF($G53&lt;&gt;"",10,0)+IF($H53&lt;&gt;"",15,0)+IF($O53&lt;&gt;"",10,0)+IF($K53&lt;&gt;"",10,0)+IF($N53&lt;&gt;"",10,0)+IF($Q53&lt;&gt;"",5,0)+IF($AM53&gt;0,15,0)+IF($AN53&gt;0,10,0)+IF($AO53&gt;0,10,0)+IF(OR($AH53="Approved",$AH53="Baselined",$AH53="Not Required"),5,0),0))</f>
        <v/>
      </c>
      <c r="AT53" s="14" t="str">
        <f aca="false">IF($A53="","",IF(AND($AS53&gt;=Config!$C$23,$G53&lt;&gt;"",$H53&lt;&gt;"",$O53&lt;&gt;""),"Ready for Review","Needs Work"))</f>
        <v/>
      </c>
      <c r="AU53" s="14" t="str">
        <f aca="false">IF($A53="","",IF(AND($AS53&gt;=Config!$C$24,$AM53&gt;0,$AN53&gt;0,OR($AH53="Approved",$AH53="Baselined",$AH53="Not Required"),$AP53=0),"Ready for Delivery","Not Ready"))</f>
        <v/>
      </c>
      <c r="AV53" s="14" t="str">
        <f aca="false">IF($A53="","",IF($AG53="Rejected","Rejected",IF($AU53="Ready for Delivery","Pass","Action Required")))</f>
        <v/>
      </c>
      <c r="AW53" s="14" t="str">
        <f aca="false">IF($A53="","",IF(RIGHT($BA53,2)="; ",LEFT($BA53,LEN($BA53)-2),$BA53))</f>
        <v/>
      </c>
      <c r="AX53" s="21"/>
      <c r="AY53" s="14"/>
      <c r="AZ53" s="14"/>
      <c r="BA53" s="0" t="str">
        <f aca="false">IF($A53="","",IF($G53="","Missing title; ","")&amp;IF($H53="","Missing statement; ","")&amp;IF($O53="","Missing owner; ","")&amp;IF($K53="","No objective; ","")&amp;IF($N53="","No source; ","")&amp;IF($AM53=0,"No AC; ","")&amp;IF($AN53=0,"No test; ","")&amp;IF($AO53=0,"No trace link; ","")&amp;IF(AND(Config!$C$15="Yes",$AM53=0),"AC required; ","")&amp;IF(AND(Config!$C$14="Yes",$AN53=0),"Test required; ","")&amp;IF(AND(Config!$C$13="Yes",NOT(OR($AH53="Approved",$AH53="Baselined",$AH53="Not Required"))),"Approval pending; ","")&amp;IF($AP53&gt;0,"Open change; ",""))</f>
        <v/>
      </c>
      <c r="BB53" s="0" t="str">
        <f aca="false">IF($A53="","",IF(OR($C53="Agile",$C53="Hybrid"),MAX($BB$5:BB52)+1,""))</f>
        <v/>
      </c>
      <c r="BC53" s="0" t="str">
        <f aca="false">IF($A53="","",IF(OR($C53="Waterfall",$C53="Hybrid"),MAX($BC$5:BC52)+1,""))</f>
        <v/>
      </c>
      <c r="BD53" s="0" t="str">
        <f aca="false">IF($A53="","",MAX($BD$5:BD52)+1)</f>
        <v/>
      </c>
      <c r="BE53" s="0" t="str">
        <f aca="false">IF($A53="","",RANK($AC53,$AC$6:$AC$255)+COUNTIFS($AC$6:$AC53,$AC53,$A$6:$A53,"&lt;&gt;")-1)</f>
        <v/>
      </c>
      <c r="BF53" s="0" t="str">
        <f aca="false">IF($A53="","",IF($AW53&lt;&gt;"",MAX($BF$5:BF52)+1,""))</f>
        <v/>
      </c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9"/>
      <c r="S54" s="19"/>
      <c r="T54" s="19"/>
      <c r="U54" s="19"/>
      <c r="V54" s="19"/>
      <c r="W54" s="19"/>
      <c r="X54" s="19"/>
      <c r="Y54" s="20"/>
      <c r="Z54" s="19"/>
      <c r="AA54" s="19" t="str">
        <f aca="false">IF($A54="","",IFERROR(ROUND(($R54+$S54+$T54+$U54)/MAX(1,$V54),2),""))</f>
        <v/>
      </c>
      <c r="AB54" s="19" t="str">
        <f aca="false">IF($A54="","",IFERROR(ROUND(($W54*$X54*$Y54)/MAX(1,$Z54),1),""))</f>
        <v/>
      </c>
      <c r="AC54" s="19" t="str">
        <f aca="false">IF($A54="","",IFERROR(ROUND(($R54*Config!$F$6+$S54*Config!$F$7+$T54*Config!$F$8+$U54*Config!$F$9+(10-$V54)*Config!$F$10+(10-$AD54)*Config!$F$11+(10-$AE54)*Config!$F$12)*10,0),""))</f>
        <v/>
      </c>
      <c r="AD54" s="19"/>
      <c r="AE54" s="19"/>
      <c r="AF54" s="14"/>
      <c r="AG54" s="14"/>
      <c r="AH54" s="14"/>
      <c r="AI54" s="14"/>
      <c r="AJ54" s="21"/>
      <c r="AK54" s="14"/>
      <c r="AL54" s="21"/>
      <c r="AM54" s="19" t="str">
        <f aca="false">IF($A54="","",COUNTIF(Acceptance_Criteria!$B$6:$B$405,$A54))</f>
        <v/>
      </c>
      <c r="AN54" s="19" t="str">
        <f aca="false">IF($A54="","",COUNTIF(Test_Coverage!$B$6:$B$305,$A54))</f>
        <v/>
      </c>
      <c r="AO54" s="19" t="str">
        <f aca="false">IF($A54="","",COUNTIF(Traceability_Matrix!$B$6:$B$405,$A54))</f>
        <v/>
      </c>
      <c r="AP54" s="19" t="str">
        <f aca="false">IF($A54="","",COUNTIFS(Change_Control!$B$6:$B$155,$A54,Change_Control!$J$6:$J$155,"Open")+COUNTIFS(Change_Control!$B$6:$B$155,$A54,Change_Control!$J$6:$J$155,"In Assessment"))</f>
        <v/>
      </c>
      <c r="AQ54" s="19" t="str">
        <f aca="false">IF($A54="","",COUNTIF(RAID_Decisions!$C$6:$C$155,$A54))</f>
        <v/>
      </c>
      <c r="AR54" s="14" t="str">
        <f aca="false">IF($A54="","",IF(AND($K54&lt;&gt;"",$N54&lt;&gt;"",$AO54&gt;0),"Traced",IF(OR($K54&lt;&gt;"",$N54&lt;&gt;"",$AO54&gt;0),"Partial","Gap")))</f>
        <v/>
      </c>
      <c r="AS54" s="19" t="str">
        <f aca="false">IF($A54="","",ROUND(IF($G54&lt;&gt;"",10,0)+IF($H54&lt;&gt;"",15,0)+IF($O54&lt;&gt;"",10,0)+IF($K54&lt;&gt;"",10,0)+IF($N54&lt;&gt;"",10,0)+IF($Q54&lt;&gt;"",5,0)+IF($AM54&gt;0,15,0)+IF($AN54&gt;0,10,0)+IF($AO54&gt;0,10,0)+IF(OR($AH54="Approved",$AH54="Baselined",$AH54="Not Required"),5,0),0))</f>
        <v/>
      </c>
      <c r="AT54" s="14" t="str">
        <f aca="false">IF($A54="","",IF(AND($AS54&gt;=Config!$C$23,$G54&lt;&gt;"",$H54&lt;&gt;"",$O54&lt;&gt;""),"Ready for Review","Needs Work"))</f>
        <v/>
      </c>
      <c r="AU54" s="14" t="str">
        <f aca="false">IF($A54="","",IF(AND($AS54&gt;=Config!$C$24,$AM54&gt;0,$AN54&gt;0,OR($AH54="Approved",$AH54="Baselined",$AH54="Not Required"),$AP54=0),"Ready for Delivery","Not Ready"))</f>
        <v/>
      </c>
      <c r="AV54" s="14" t="str">
        <f aca="false">IF($A54="","",IF($AG54="Rejected","Rejected",IF($AU54="Ready for Delivery","Pass","Action Required")))</f>
        <v/>
      </c>
      <c r="AW54" s="14" t="str">
        <f aca="false">IF($A54="","",IF(RIGHT($BA54,2)="; ",LEFT($BA54,LEN($BA54)-2),$BA54))</f>
        <v/>
      </c>
      <c r="AX54" s="21"/>
      <c r="AY54" s="14"/>
      <c r="AZ54" s="14"/>
      <c r="BA54" s="0" t="str">
        <f aca="false">IF($A54="","",IF($G54="","Missing title; ","")&amp;IF($H54="","Missing statement; ","")&amp;IF($O54="","Missing owner; ","")&amp;IF($K54="","No objective; ","")&amp;IF($N54="","No source; ","")&amp;IF($AM54=0,"No AC; ","")&amp;IF($AN54=0,"No test; ","")&amp;IF($AO54=0,"No trace link; ","")&amp;IF(AND(Config!$C$15="Yes",$AM54=0),"AC required; ","")&amp;IF(AND(Config!$C$14="Yes",$AN54=0),"Test required; ","")&amp;IF(AND(Config!$C$13="Yes",NOT(OR($AH54="Approved",$AH54="Baselined",$AH54="Not Required"))),"Approval pending; ","")&amp;IF($AP54&gt;0,"Open change; ",""))</f>
        <v/>
      </c>
      <c r="BB54" s="0" t="str">
        <f aca="false">IF($A54="","",IF(OR($C54="Agile",$C54="Hybrid"),MAX($BB$5:BB53)+1,""))</f>
        <v/>
      </c>
      <c r="BC54" s="0" t="str">
        <f aca="false">IF($A54="","",IF(OR($C54="Waterfall",$C54="Hybrid"),MAX($BC$5:BC53)+1,""))</f>
        <v/>
      </c>
      <c r="BD54" s="0" t="str">
        <f aca="false">IF($A54="","",MAX($BD$5:BD53)+1)</f>
        <v/>
      </c>
      <c r="BE54" s="0" t="str">
        <f aca="false">IF($A54="","",RANK($AC54,$AC$6:$AC$255)+COUNTIFS($AC$6:$AC54,$AC54,$A$6:$A54,"&lt;&gt;")-1)</f>
        <v/>
      </c>
      <c r="BF54" s="0" t="str">
        <f aca="false">IF($A54="","",IF($AW54&lt;&gt;"",MAX($BF$5:BF53)+1,""))</f>
        <v/>
      </c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9"/>
      <c r="S55" s="19"/>
      <c r="T55" s="19"/>
      <c r="U55" s="19"/>
      <c r="V55" s="19"/>
      <c r="W55" s="19"/>
      <c r="X55" s="19"/>
      <c r="Y55" s="20"/>
      <c r="Z55" s="19"/>
      <c r="AA55" s="19" t="str">
        <f aca="false">IF($A55="","",IFERROR(ROUND(($R55+$S55+$T55+$U55)/MAX(1,$V55),2),""))</f>
        <v/>
      </c>
      <c r="AB55" s="19" t="str">
        <f aca="false">IF($A55="","",IFERROR(ROUND(($W55*$X55*$Y55)/MAX(1,$Z55),1),""))</f>
        <v/>
      </c>
      <c r="AC55" s="19" t="str">
        <f aca="false">IF($A55="","",IFERROR(ROUND(($R55*Config!$F$6+$S55*Config!$F$7+$T55*Config!$F$8+$U55*Config!$F$9+(10-$V55)*Config!$F$10+(10-$AD55)*Config!$F$11+(10-$AE55)*Config!$F$12)*10,0),""))</f>
        <v/>
      </c>
      <c r="AD55" s="19"/>
      <c r="AE55" s="19"/>
      <c r="AF55" s="14"/>
      <c r="AG55" s="14"/>
      <c r="AH55" s="14"/>
      <c r="AI55" s="14"/>
      <c r="AJ55" s="21"/>
      <c r="AK55" s="14"/>
      <c r="AL55" s="21"/>
      <c r="AM55" s="19" t="str">
        <f aca="false">IF($A55="","",COUNTIF(Acceptance_Criteria!$B$6:$B$405,$A55))</f>
        <v/>
      </c>
      <c r="AN55" s="19" t="str">
        <f aca="false">IF($A55="","",COUNTIF(Test_Coverage!$B$6:$B$305,$A55))</f>
        <v/>
      </c>
      <c r="AO55" s="19" t="str">
        <f aca="false">IF($A55="","",COUNTIF(Traceability_Matrix!$B$6:$B$405,$A55))</f>
        <v/>
      </c>
      <c r="AP55" s="19" t="str">
        <f aca="false">IF($A55="","",COUNTIFS(Change_Control!$B$6:$B$155,$A55,Change_Control!$J$6:$J$155,"Open")+COUNTIFS(Change_Control!$B$6:$B$155,$A55,Change_Control!$J$6:$J$155,"In Assessment"))</f>
        <v/>
      </c>
      <c r="AQ55" s="19" t="str">
        <f aca="false">IF($A55="","",COUNTIF(RAID_Decisions!$C$6:$C$155,$A55))</f>
        <v/>
      </c>
      <c r="AR55" s="14" t="str">
        <f aca="false">IF($A55="","",IF(AND($K55&lt;&gt;"",$N55&lt;&gt;"",$AO55&gt;0),"Traced",IF(OR($K55&lt;&gt;"",$N55&lt;&gt;"",$AO55&gt;0),"Partial","Gap")))</f>
        <v/>
      </c>
      <c r="AS55" s="19" t="str">
        <f aca="false">IF($A55="","",ROUND(IF($G55&lt;&gt;"",10,0)+IF($H55&lt;&gt;"",15,0)+IF($O55&lt;&gt;"",10,0)+IF($K55&lt;&gt;"",10,0)+IF($N55&lt;&gt;"",10,0)+IF($Q55&lt;&gt;"",5,0)+IF($AM55&gt;0,15,0)+IF($AN55&gt;0,10,0)+IF($AO55&gt;0,10,0)+IF(OR($AH55="Approved",$AH55="Baselined",$AH55="Not Required"),5,0),0))</f>
        <v/>
      </c>
      <c r="AT55" s="14" t="str">
        <f aca="false">IF($A55="","",IF(AND($AS55&gt;=Config!$C$23,$G55&lt;&gt;"",$H55&lt;&gt;"",$O55&lt;&gt;""),"Ready for Review","Needs Work"))</f>
        <v/>
      </c>
      <c r="AU55" s="14" t="str">
        <f aca="false">IF($A55="","",IF(AND($AS55&gt;=Config!$C$24,$AM55&gt;0,$AN55&gt;0,OR($AH55="Approved",$AH55="Baselined",$AH55="Not Required"),$AP55=0),"Ready for Delivery","Not Ready"))</f>
        <v/>
      </c>
      <c r="AV55" s="14" t="str">
        <f aca="false">IF($A55="","",IF($AG55="Rejected","Rejected",IF($AU55="Ready for Delivery","Pass","Action Required")))</f>
        <v/>
      </c>
      <c r="AW55" s="14" t="str">
        <f aca="false">IF($A55="","",IF(RIGHT($BA55,2)="; ",LEFT($BA55,LEN($BA55)-2),$BA55))</f>
        <v/>
      </c>
      <c r="AX55" s="21"/>
      <c r="AY55" s="14"/>
      <c r="AZ55" s="14"/>
      <c r="BA55" s="0" t="str">
        <f aca="false">IF($A55="","",IF($G55="","Missing title; ","")&amp;IF($H55="","Missing statement; ","")&amp;IF($O55="","Missing owner; ","")&amp;IF($K55="","No objective; ","")&amp;IF($N55="","No source; ","")&amp;IF($AM55=0,"No AC; ","")&amp;IF($AN55=0,"No test; ","")&amp;IF($AO55=0,"No trace link; ","")&amp;IF(AND(Config!$C$15="Yes",$AM55=0),"AC required; ","")&amp;IF(AND(Config!$C$14="Yes",$AN55=0),"Test required; ","")&amp;IF(AND(Config!$C$13="Yes",NOT(OR($AH55="Approved",$AH55="Baselined",$AH55="Not Required"))),"Approval pending; ","")&amp;IF($AP55&gt;0,"Open change; ",""))</f>
        <v/>
      </c>
      <c r="BB55" s="0" t="str">
        <f aca="false">IF($A55="","",IF(OR($C55="Agile",$C55="Hybrid"),MAX($BB$5:BB54)+1,""))</f>
        <v/>
      </c>
      <c r="BC55" s="0" t="str">
        <f aca="false">IF($A55="","",IF(OR($C55="Waterfall",$C55="Hybrid"),MAX($BC$5:BC54)+1,""))</f>
        <v/>
      </c>
      <c r="BD55" s="0" t="str">
        <f aca="false">IF($A55="","",MAX($BD$5:BD54)+1)</f>
        <v/>
      </c>
      <c r="BE55" s="0" t="str">
        <f aca="false">IF($A55="","",RANK($AC55,$AC$6:$AC$255)+COUNTIFS($AC$6:$AC55,$AC55,$A$6:$A55,"&lt;&gt;")-1)</f>
        <v/>
      </c>
      <c r="BF55" s="0" t="str">
        <f aca="false">IF($A55="","",IF($AW55&lt;&gt;"",MAX($BF$5:BF54)+1,""))</f>
        <v/>
      </c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9"/>
      <c r="S56" s="19"/>
      <c r="T56" s="19"/>
      <c r="U56" s="19"/>
      <c r="V56" s="19"/>
      <c r="W56" s="19"/>
      <c r="X56" s="19"/>
      <c r="Y56" s="20"/>
      <c r="Z56" s="19"/>
      <c r="AA56" s="19" t="str">
        <f aca="false">IF($A56="","",IFERROR(ROUND(($R56+$S56+$T56+$U56)/MAX(1,$V56),2),""))</f>
        <v/>
      </c>
      <c r="AB56" s="19" t="str">
        <f aca="false">IF($A56="","",IFERROR(ROUND(($W56*$X56*$Y56)/MAX(1,$Z56),1),""))</f>
        <v/>
      </c>
      <c r="AC56" s="19" t="str">
        <f aca="false">IF($A56="","",IFERROR(ROUND(($R56*Config!$F$6+$S56*Config!$F$7+$T56*Config!$F$8+$U56*Config!$F$9+(10-$V56)*Config!$F$10+(10-$AD56)*Config!$F$11+(10-$AE56)*Config!$F$12)*10,0),""))</f>
        <v/>
      </c>
      <c r="AD56" s="19"/>
      <c r="AE56" s="19"/>
      <c r="AF56" s="14"/>
      <c r="AG56" s="14"/>
      <c r="AH56" s="14"/>
      <c r="AI56" s="14"/>
      <c r="AJ56" s="21"/>
      <c r="AK56" s="14"/>
      <c r="AL56" s="21"/>
      <c r="AM56" s="19" t="str">
        <f aca="false">IF($A56="","",COUNTIF(Acceptance_Criteria!$B$6:$B$405,$A56))</f>
        <v/>
      </c>
      <c r="AN56" s="19" t="str">
        <f aca="false">IF($A56="","",COUNTIF(Test_Coverage!$B$6:$B$305,$A56))</f>
        <v/>
      </c>
      <c r="AO56" s="19" t="str">
        <f aca="false">IF($A56="","",COUNTIF(Traceability_Matrix!$B$6:$B$405,$A56))</f>
        <v/>
      </c>
      <c r="AP56" s="19" t="str">
        <f aca="false">IF($A56="","",COUNTIFS(Change_Control!$B$6:$B$155,$A56,Change_Control!$J$6:$J$155,"Open")+COUNTIFS(Change_Control!$B$6:$B$155,$A56,Change_Control!$J$6:$J$155,"In Assessment"))</f>
        <v/>
      </c>
      <c r="AQ56" s="19" t="str">
        <f aca="false">IF($A56="","",COUNTIF(RAID_Decisions!$C$6:$C$155,$A56))</f>
        <v/>
      </c>
      <c r="AR56" s="14" t="str">
        <f aca="false">IF($A56="","",IF(AND($K56&lt;&gt;"",$N56&lt;&gt;"",$AO56&gt;0),"Traced",IF(OR($K56&lt;&gt;"",$N56&lt;&gt;"",$AO56&gt;0),"Partial","Gap")))</f>
        <v/>
      </c>
      <c r="AS56" s="19" t="str">
        <f aca="false">IF($A56="","",ROUND(IF($G56&lt;&gt;"",10,0)+IF($H56&lt;&gt;"",15,0)+IF($O56&lt;&gt;"",10,0)+IF($K56&lt;&gt;"",10,0)+IF($N56&lt;&gt;"",10,0)+IF($Q56&lt;&gt;"",5,0)+IF($AM56&gt;0,15,0)+IF($AN56&gt;0,10,0)+IF($AO56&gt;0,10,0)+IF(OR($AH56="Approved",$AH56="Baselined",$AH56="Not Required"),5,0),0))</f>
        <v/>
      </c>
      <c r="AT56" s="14" t="str">
        <f aca="false">IF($A56="","",IF(AND($AS56&gt;=Config!$C$23,$G56&lt;&gt;"",$H56&lt;&gt;"",$O56&lt;&gt;""),"Ready for Review","Needs Work"))</f>
        <v/>
      </c>
      <c r="AU56" s="14" t="str">
        <f aca="false">IF($A56="","",IF(AND($AS56&gt;=Config!$C$24,$AM56&gt;0,$AN56&gt;0,OR($AH56="Approved",$AH56="Baselined",$AH56="Not Required"),$AP56=0),"Ready for Delivery","Not Ready"))</f>
        <v/>
      </c>
      <c r="AV56" s="14" t="str">
        <f aca="false">IF($A56="","",IF($AG56="Rejected","Rejected",IF($AU56="Ready for Delivery","Pass","Action Required")))</f>
        <v/>
      </c>
      <c r="AW56" s="14" t="str">
        <f aca="false">IF($A56="","",IF(RIGHT($BA56,2)="; ",LEFT($BA56,LEN($BA56)-2),$BA56))</f>
        <v/>
      </c>
      <c r="AX56" s="21"/>
      <c r="AY56" s="14"/>
      <c r="AZ56" s="14"/>
      <c r="BA56" s="0" t="str">
        <f aca="false">IF($A56="","",IF($G56="","Missing title; ","")&amp;IF($H56="","Missing statement; ","")&amp;IF($O56="","Missing owner; ","")&amp;IF($K56="","No objective; ","")&amp;IF($N56="","No source; ","")&amp;IF($AM56=0,"No AC; ","")&amp;IF($AN56=0,"No test; ","")&amp;IF($AO56=0,"No trace link; ","")&amp;IF(AND(Config!$C$15="Yes",$AM56=0),"AC required; ","")&amp;IF(AND(Config!$C$14="Yes",$AN56=0),"Test required; ","")&amp;IF(AND(Config!$C$13="Yes",NOT(OR($AH56="Approved",$AH56="Baselined",$AH56="Not Required"))),"Approval pending; ","")&amp;IF($AP56&gt;0,"Open change; ",""))</f>
        <v/>
      </c>
      <c r="BB56" s="0" t="str">
        <f aca="false">IF($A56="","",IF(OR($C56="Agile",$C56="Hybrid"),MAX($BB$5:BB55)+1,""))</f>
        <v/>
      </c>
      <c r="BC56" s="0" t="str">
        <f aca="false">IF($A56="","",IF(OR($C56="Waterfall",$C56="Hybrid"),MAX($BC$5:BC55)+1,""))</f>
        <v/>
      </c>
      <c r="BD56" s="0" t="str">
        <f aca="false">IF($A56="","",MAX($BD$5:BD55)+1)</f>
        <v/>
      </c>
      <c r="BE56" s="0" t="str">
        <f aca="false">IF($A56="","",RANK($AC56,$AC$6:$AC$255)+COUNTIFS($AC$6:$AC56,$AC56,$A$6:$A56,"&lt;&gt;")-1)</f>
        <v/>
      </c>
      <c r="BF56" s="0" t="str">
        <f aca="false">IF($A56="","",IF($AW56&lt;&gt;"",MAX($BF$5:BF55)+1,""))</f>
        <v/>
      </c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9"/>
      <c r="S57" s="19"/>
      <c r="T57" s="19"/>
      <c r="U57" s="19"/>
      <c r="V57" s="19"/>
      <c r="W57" s="19"/>
      <c r="X57" s="19"/>
      <c r="Y57" s="20"/>
      <c r="Z57" s="19"/>
      <c r="AA57" s="19" t="str">
        <f aca="false">IF($A57="","",IFERROR(ROUND(($R57+$S57+$T57+$U57)/MAX(1,$V57),2),""))</f>
        <v/>
      </c>
      <c r="AB57" s="19" t="str">
        <f aca="false">IF($A57="","",IFERROR(ROUND(($W57*$X57*$Y57)/MAX(1,$Z57),1),""))</f>
        <v/>
      </c>
      <c r="AC57" s="19" t="str">
        <f aca="false">IF($A57="","",IFERROR(ROUND(($R57*Config!$F$6+$S57*Config!$F$7+$T57*Config!$F$8+$U57*Config!$F$9+(10-$V57)*Config!$F$10+(10-$AD57)*Config!$F$11+(10-$AE57)*Config!$F$12)*10,0),""))</f>
        <v/>
      </c>
      <c r="AD57" s="19"/>
      <c r="AE57" s="19"/>
      <c r="AF57" s="14"/>
      <c r="AG57" s="14"/>
      <c r="AH57" s="14"/>
      <c r="AI57" s="14"/>
      <c r="AJ57" s="21"/>
      <c r="AK57" s="14"/>
      <c r="AL57" s="21"/>
      <c r="AM57" s="19" t="str">
        <f aca="false">IF($A57="","",COUNTIF(Acceptance_Criteria!$B$6:$B$405,$A57))</f>
        <v/>
      </c>
      <c r="AN57" s="19" t="str">
        <f aca="false">IF($A57="","",COUNTIF(Test_Coverage!$B$6:$B$305,$A57))</f>
        <v/>
      </c>
      <c r="AO57" s="19" t="str">
        <f aca="false">IF($A57="","",COUNTIF(Traceability_Matrix!$B$6:$B$405,$A57))</f>
        <v/>
      </c>
      <c r="AP57" s="19" t="str">
        <f aca="false">IF($A57="","",COUNTIFS(Change_Control!$B$6:$B$155,$A57,Change_Control!$J$6:$J$155,"Open")+COUNTIFS(Change_Control!$B$6:$B$155,$A57,Change_Control!$J$6:$J$155,"In Assessment"))</f>
        <v/>
      </c>
      <c r="AQ57" s="19" t="str">
        <f aca="false">IF($A57="","",COUNTIF(RAID_Decisions!$C$6:$C$155,$A57))</f>
        <v/>
      </c>
      <c r="AR57" s="14" t="str">
        <f aca="false">IF($A57="","",IF(AND($K57&lt;&gt;"",$N57&lt;&gt;"",$AO57&gt;0),"Traced",IF(OR($K57&lt;&gt;"",$N57&lt;&gt;"",$AO57&gt;0),"Partial","Gap")))</f>
        <v/>
      </c>
      <c r="AS57" s="19" t="str">
        <f aca="false">IF($A57="","",ROUND(IF($G57&lt;&gt;"",10,0)+IF($H57&lt;&gt;"",15,0)+IF($O57&lt;&gt;"",10,0)+IF($K57&lt;&gt;"",10,0)+IF($N57&lt;&gt;"",10,0)+IF($Q57&lt;&gt;"",5,0)+IF($AM57&gt;0,15,0)+IF($AN57&gt;0,10,0)+IF($AO57&gt;0,10,0)+IF(OR($AH57="Approved",$AH57="Baselined",$AH57="Not Required"),5,0),0))</f>
        <v/>
      </c>
      <c r="AT57" s="14" t="str">
        <f aca="false">IF($A57="","",IF(AND($AS57&gt;=Config!$C$23,$G57&lt;&gt;"",$H57&lt;&gt;"",$O57&lt;&gt;""),"Ready for Review","Needs Work"))</f>
        <v/>
      </c>
      <c r="AU57" s="14" t="str">
        <f aca="false">IF($A57="","",IF(AND($AS57&gt;=Config!$C$24,$AM57&gt;0,$AN57&gt;0,OR($AH57="Approved",$AH57="Baselined",$AH57="Not Required"),$AP57=0),"Ready for Delivery","Not Ready"))</f>
        <v/>
      </c>
      <c r="AV57" s="14" t="str">
        <f aca="false">IF($A57="","",IF($AG57="Rejected","Rejected",IF($AU57="Ready for Delivery","Pass","Action Required")))</f>
        <v/>
      </c>
      <c r="AW57" s="14" t="str">
        <f aca="false">IF($A57="","",IF(RIGHT($BA57,2)="; ",LEFT($BA57,LEN($BA57)-2),$BA57))</f>
        <v/>
      </c>
      <c r="AX57" s="21"/>
      <c r="AY57" s="14"/>
      <c r="AZ57" s="14"/>
      <c r="BA57" s="0" t="str">
        <f aca="false">IF($A57="","",IF($G57="","Missing title; ","")&amp;IF($H57="","Missing statement; ","")&amp;IF($O57="","Missing owner; ","")&amp;IF($K57="","No objective; ","")&amp;IF($N57="","No source; ","")&amp;IF($AM57=0,"No AC; ","")&amp;IF($AN57=0,"No test; ","")&amp;IF($AO57=0,"No trace link; ","")&amp;IF(AND(Config!$C$15="Yes",$AM57=0),"AC required; ","")&amp;IF(AND(Config!$C$14="Yes",$AN57=0),"Test required; ","")&amp;IF(AND(Config!$C$13="Yes",NOT(OR($AH57="Approved",$AH57="Baselined",$AH57="Not Required"))),"Approval pending; ","")&amp;IF($AP57&gt;0,"Open change; ",""))</f>
        <v/>
      </c>
      <c r="BB57" s="0" t="str">
        <f aca="false">IF($A57="","",IF(OR($C57="Agile",$C57="Hybrid"),MAX($BB$5:BB56)+1,""))</f>
        <v/>
      </c>
      <c r="BC57" s="0" t="str">
        <f aca="false">IF($A57="","",IF(OR($C57="Waterfall",$C57="Hybrid"),MAX($BC$5:BC56)+1,""))</f>
        <v/>
      </c>
      <c r="BD57" s="0" t="str">
        <f aca="false">IF($A57="","",MAX($BD$5:BD56)+1)</f>
        <v/>
      </c>
      <c r="BE57" s="0" t="str">
        <f aca="false">IF($A57="","",RANK($AC57,$AC$6:$AC$255)+COUNTIFS($AC$6:$AC57,$AC57,$A$6:$A57,"&lt;&gt;")-1)</f>
        <v/>
      </c>
      <c r="BF57" s="0" t="str">
        <f aca="false">IF($A57="","",IF($AW57&lt;&gt;"",MAX($BF$5:BF56)+1,""))</f>
        <v/>
      </c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9"/>
      <c r="S58" s="19"/>
      <c r="T58" s="19"/>
      <c r="U58" s="19"/>
      <c r="V58" s="19"/>
      <c r="W58" s="19"/>
      <c r="X58" s="19"/>
      <c r="Y58" s="20"/>
      <c r="Z58" s="19"/>
      <c r="AA58" s="19" t="str">
        <f aca="false">IF($A58="","",IFERROR(ROUND(($R58+$S58+$T58+$U58)/MAX(1,$V58),2),""))</f>
        <v/>
      </c>
      <c r="AB58" s="19" t="str">
        <f aca="false">IF($A58="","",IFERROR(ROUND(($W58*$X58*$Y58)/MAX(1,$Z58),1),""))</f>
        <v/>
      </c>
      <c r="AC58" s="19" t="str">
        <f aca="false">IF($A58="","",IFERROR(ROUND(($R58*Config!$F$6+$S58*Config!$F$7+$T58*Config!$F$8+$U58*Config!$F$9+(10-$V58)*Config!$F$10+(10-$AD58)*Config!$F$11+(10-$AE58)*Config!$F$12)*10,0),""))</f>
        <v/>
      </c>
      <c r="AD58" s="19"/>
      <c r="AE58" s="19"/>
      <c r="AF58" s="14"/>
      <c r="AG58" s="14"/>
      <c r="AH58" s="14"/>
      <c r="AI58" s="14"/>
      <c r="AJ58" s="21"/>
      <c r="AK58" s="14"/>
      <c r="AL58" s="21"/>
      <c r="AM58" s="19" t="str">
        <f aca="false">IF($A58="","",COUNTIF(Acceptance_Criteria!$B$6:$B$405,$A58))</f>
        <v/>
      </c>
      <c r="AN58" s="19" t="str">
        <f aca="false">IF($A58="","",COUNTIF(Test_Coverage!$B$6:$B$305,$A58))</f>
        <v/>
      </c>
      <c r="AO58" s="19" t="str">
        <f aca="false">IF($A58="","",COUNTIF(Traceability_Matrix!$B$6:$B$405,$A58))</f>
        <v/>
      </c>
      <c r="AP58" s="19" t="str">
        <f aca="false">IF($A58="","",COUNTIFS(Change_Control!$B$6:$B$155,$A58,Change_Control!$J$6:$J$155,"Open")+COUNTIFS(Change_Control!$B$6:$B$155,$A58,Change_Control!$J$6:$J$155,"In Assessment"))</f>
        <v/>
      </c>
      <c r="AQ58" s="19" t="str">
        <f aca="false">IF($A58="","",COUNTIF(RAID_Decisions!$C$6:$C$155,$A58))</f>
        <v/>
      </c>
      <c r="AR58" s="14" t="str">
        <f aca="false">IF($A58="","",IF(AND($K58&lt;&gt;"",$N58&lt;&gt;"",$AO58&gt;0),"Traced",IF(OR($K58&lt;&gt;"",$N58&lt;&gt;"",$AO58&gt;0),"Partial","Gap")))</f>
        <v/>
      </c>
      <c r="AS58" s="19" t="str">
        <f aca="false">IF($A58="","",ROUND(IF($G58&lt;&gt;"",10,0)+IF($H58&lt;&gt;"",15,0)+IF($O58&lt;&gt;"",10,0)+IF($K58&lt;&gt;"",10,0)+IF($N58&lt;&gt;"",10,0)+IF($Q58&lt;&gt;"",5,0)+IF($AM58&gt;0,15,0)+IF($AN58&gt;0,10,0)+IF($AO58&gt;0,10,0)+IF(OR($AH58="Approved",$AH58="Baselined",$AH58="Not Required"),5,0),0))</f>
        <v/>
      </c>
      <c r="AT58" s="14" t="str">
        <f aca="false">IF($A58="","",IF(AND($AS58&gt;=Config!$C$23,$G58&lt;&gt;"",$H58&lt;&gt;"",$O58&lt;&gt;""),"Ready for Review","Needs Work"))</f>
        <v/>
      </c>
      <c r="AU58" s="14" t="str">
        <f aca="false">IF($A58="","",IF(AND($AS58&gt;=Config!$C$24,$AM58&gt;0,$AN58&gt;0,OR($AH58="Approved",$AH58="Baselined",$AH58="Not Required"),$AP58=0),"Ready for Delivery","Not Ready"))</f>
        <v/>
      </c>
      <c r="AV58" s="14" t="str">
        <f aca="false">IF($A58="","",IF($AG58="Rejected","Rejected",IF($AU58="Ready for Delivery","Pass","Action Required")))</f>
        <v/>
      </c>
      <c r="AW58" s="14" t="str">
        <f aca="false">IF($A58="","",IF(RIGHT($BA58,2)="; ",LEFT($BA58,LEN($BA58)-2),$BA58))</f>
        <v/>
      </c>
      <c r="AX58" s="21"/>
      <c r="AY58" s="14"/>
      <c r="AZ58" s="14"/>
      <c r="BA58" s="0" t="str">
        <f aca="false">IF($A58="","",IF($G58="","Missing title; ","")&amp;IF($H58="","Missing statement; ","")&amp;IF($O58="","Missing owner; ","")&amp;IF($K58="","No objective; ","")&amp;IF($N58="","No source; ","")&amp;IF($AM58=0,"No AC; ","")&amp;IF($AN58=0,"No test; ","")&amp;IF($AO58=0,"No trace link; ","")&amp;IF(AND(Config!$C$15="Yes",$AM58=0),"AC required; ","")&amp;IF(AND(Config!$C$14="Yes",$AN58=0),"Test required; ","")&amp;IF(AND(Config!$C$13="Yes",NOT(OR($AH58="Approved",$AH58="Baselined",$AH58="Not Required"))),"Approval pending; ","")&amp;IF($AP58&gt;0,"Open change; ",""))</f>
        <v/>
      </c>
      <c r="BB58" s="0" t="str">
        <f aca="false">IF($A58="","",IF(OR($C58="Agile",$C58="Hybrid"),MAX($BB$5:BB57)+1,""))</f>
        <v/>
      </c>
      <c r="BC58" s="0" t="str">
        <f aca="false">IF($A58="","",IF(OR($C58="Waterfall",$C58="Hybrid"),MAX($BC$5:BC57)+1,""))</f>
        <v/>
      </c>
      <c r="BD58" s="0" t="str">
        <f aca="false">IF($A58="","",MAX($BD$5:BD57)+1)</f>
        <v/>
      </c>
      <c r="BE58" s="0" t="str">
        <f aca="false">IF($A58="","",RANK($AC58,$AC$6:$AC$255)+COUNTIFS($AC$6:$AC58,$AC58,$A$6:$A58,"&lt;&gt;")-1)</f>
        <v/>
      </c>
      <c r="BF58" s="0" t="str">
        <f aca="false">IF($A58="","",IF($AW58&lt;&gt;"",MAX($BF$5:BF57)+1,""))</f>
        <v/>
      </c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9"/>
      <c r="S59" s="19"/>
      <c r="T59" s="19"/>
      <c r="U59" s="19"/>
      <c r="V59" s="19"/>
      <c r="W59" s="19"/>
      <c r="X59" s="19"/>
      <c r="Y59" s="20"/>
      <c r="Z59" s="19"/>
      <c r="AA59" s="19" t="str">
        <f aca="false">IF($A59="","",IFERROR(ROUND(($R59+$S59+$T59+$U59)/MAX(1,$V59),2),""))</f>
        <v/>
      </c>
      <c r="AB59" s="19" t="str">
        <f aca="false">IF($A59="","",IFERROR(ROUND(($W59*$X59*$Y59)/MAX(1,$Z59),1),""))</f>
        <v/>
      </c>
      <c r="AC59" s="19" t="str">
        <f aca="false">IF($A59="","",IFERROR(ROUND(($R59*Config!$F$6+$S59*Config!$F$7+$T59*Config!$F$8+$U59*Config!$F$9+(10-$V59)*Config!$F$10+(10-$AD59)*Config!$F$11+(10-$AE59)*Config!$F$12)*10,0),""))</f>
        <v/>
      </c>
      <c r="AD59" s="19"/>
      <c r="AE59" s="19"/>
      <c r="AF59" s="14"/>
      <c r="AG59" s="14"/>
      <c r="AH59" s="14"/>
      <c r="AI59" s="14"/>
      <c r="AJ59" s="21"/>
      <c r="AK59" s="14"/>
      <c r="AL59" s="21"/>
      <c r="AM59" s="19" t="str">
        <f aca="false">IF($A59="","",COUNTIF(Acceptance_Criteria!$B$6:$B$405,$A59))</f>
        <v/>
      </c>
      <c r="AN59" s="19" t="str">
        <f aca="false">IF($A59="","",COUNTIF(Test_Coverage!$B$6:$B$305,$A59))</f>
        <v/>
      </c>
      <c r="AO59" s="19" t="str">
        <f aca="false">IF($A59="","",COUNTIF(Traceability_Matrix!$B$6:$B$405,$A59))</f>
        <v/>
      </c>
      <c r="AP59" s="19" t="str">
        <f aca="false">IF($A59="","",COUNTIFS(Change_Control!$B$6:$B$155,$A59,Change_Control!$J$6:$J$155,"Open")+COUNTIFS(Change_Control!$B$6:$B$155,$A59,Change_Control!$J$6:$J$155,"In Assessment"))</f>
        <v/>
      </c>
      <c r="AQ59" s="19" t="str">
        <f aca="false">IF($A59="","",COUNTIF(RAID_Decisions!$C$6:$C$155,$A59))</f>
        <v/>
      </c>
      <c r="AR59" s="14" t="str">
        <f aca="false">IF($A59="","",IF(AND($K59&lt;&gt;"",$N59&lt;&gt;"",$AO59&gt;0),"Traced",IF(OR($K59&lt;&gt;"",$N59&lt;&gt;"",$AO59&gt;0),"Partial","Gap")))</f>
        <v/>
      </c>
      <c r="AS59" s="19" t="str">
        <f aca="false">IF($A59="","",ROUND(IF($G59&lt;&gt;"",10,0)+IF($H59&lt;&gt;"",15,0)+IF($O59&lt;&gt;"",10,0)+IF($K59&lt;&gt;"",10,0)+IF($N59&lt;&gt;"",10,0)+IF($Q59&lt;&gt;"",5,0)+IF($AM59&gt;0,15,0)+IF($AN59&gt;0,10,0)+IF($AO59&gt;0,10,0)+IF(OR($AH59="Approved",$AH59="Baselined",$AH59="Not Required"),5,0),0))</f>
        <v/>
      </c>
      <c r="AT59" s="14" t="str">
        <f aca="false">IF($A59="","",IF(AND($AS59&gt;=Config!$C$23,$G59&lt;&gt;"",$H59&lt;&gt;"",$O59&lt;&gt;""),"Ready for Review","Needs Work"))</f>
        <v/>
      </c>
      <c r="AU59" s="14" t="str">
        <f aca="false">IF($A59="","",IF(AND($AS59&gt;=Config!$C$24,$AM59&gt;0,$AN59&gt;0,OR($AH59="Approved",$AH59="Baselined",$AH59="Not Required"),$AP59=0),"Ready for Delivery","Not Ready"))</f>
        <v/>
      </c>
      <c r="AV59" s="14" t="str">
        <f aca="false">IF($A59="","",IF($AG59="Rejected","Rejected",IF($AU59="Ready for Delivery","Pass","Action Required")))</f>
        <v/>
      </c>
      <c r="AW59" s="14" t="str">
        <f aca="false">IF($A59="","",IF(RIGHT($BA59,2)="; ",LEFT($BA59,LEN($BA59)-2),$BA59))</f>
        <v/>
      </c>
      <c r="AX59" s="21"/>
      <c r="AY59" s="14"/>
      <c r="AZ59" s="14"/>
      <c r="BA59" s="0" t="str">
        <f aca="false">IF($A59="","",IF($G59="","Missing title; ","")&amp;IF($H59="","Missing statement; ","")&amp;IF($O59="","Missing owner; ","")&amp;IF($K59="","No objective; ","")&amp;IF($N59="","No source; ","")&amp;IF($AM59=0,"No AC; ","")&amp;IF($AN59=0,"No test; ","")&amp;IF($AO59=0,"No trace link; ","")&amp;IF(AND(Config!$C$15="Yes",$AM59=0),"AC required; ","")&amp;IF(AND(Config!$C$14="Yes",$AN59=0),"Test required; ","")&amp;IF(AND(Config!$C$13="Yes",NOT(OR($AH59="Approved",$AH59="Baselined",$AH59="Not Required"))),"Approval pending; ","")&amp;IF($AP59&gt;0,"Open change; ",""))</f>
        <v/>
      </c>
      <c r="BB59" s="0" t="str">
        <f aca="false">IF($A59="","",IF(OR($C59="Agile",$C59="Hybrid"),MAX($BB$5:BB58)+1,""))</f>
        <v/>
      </c>
      <c r="BC59" s="0" t="str">
        <f aca="false">IF($A59="","",IF(OR($C59="Waterfall",$C59="Hybrid"),MAX($BC$5:BC58)+1,""))</f>
        <v/>
      </c>
      <c r="BD59" s="0" t="str">
        <f aca="false">IF($A59="","",MAX($BD$5:BD58)+1)</f>
        <v/>
      </c>
      <c r="BE59" s="0" t="str">
        <f aca="false">IF($A59="","",RANK($AC59,$AC$6:$AC$255)+COUNTIFS($AC$6:$AC59,$AC59,$A$6:$A59,"&lt;&gt;")-1)</f>
        <v/>
      </c>
      <c r="BF59" s="0" t="str">
        <f aca="false">IF($A59="","",IF($AW59&lt;&gt;"",MAX($BF$5:BF58)+1,""))</f>
        <v/>
      </c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9"/>
      <c r="S60" s="19"/>
      <c r="T60" s="19"/>
      <c r="U60" s="19"/>
      <c r="V60" s="19"/>
      <c r="W60" s="19"/>
      <c r="X60" s="19"/>
      <c r="Y60" s="20"/>
      <c r="Z60" s="19"/>
      <c r="AA60" s="19" t="str">
        <f aca="false">IF($A60="","",IFERROR(ROUND(($R60+$S60+$T60+$U60)/MAX(1,$V60),2),""))</f>
        <v/>
      </c>
      <c r="AB60" s="19" t="str">
        <f aca="false">IF($A60="","",IFERROR(ROUND(($W60*$X60*$Y60)/MAX(1,$Z60),1),""))</f>
        <v/>
      </c>
      <c r="AC60" s="19" t="str">
        <f aca="false">IF($A60="","",IFERROR(ROUND(($R60*Config!$F$6+$S60*Config!$F$7+$T60*Config!$F$8+$U60*Config!$F$9+(10-$V60)*Config!$F$10+(10-$AD60)*Config!$F$11+(10-$AE60)*Config!$F$12)*10,0),""))</f>
        <v/>
      </c>
      <c r="AD60" s="19"/>
      <c r="AE60" s="19"/>
      <c r="AF60" s="14"/>
      <c r="AG60" s="14"/>
      <c r="AH60" s="14"/>
      <c r="AI60" s="14"/>
      <c r="AJ60" s="21"/>
      <c r="AK60" s="14"/>
      <c r="AL60" s="21"/>
      <c r="AM60" s="19" t="str">
        <f aca="false">IF($A60="","",COUNTIF(Acceptance_Criteria!$B$6:$B$405,$A60))</f>
        <v/>
      </c>
      <c r="AN60" s="19" t="str">
        <f aca="false">IF($A60="","",COUNTIF(Test_Coverage!$B$6:$B$305,$A60))</f>
        <v/>
      </c>
      <c r="AO60" s="19" t="str">
        <f aca="false">IF($A60="","",COUNTIF(Traceability_Matrix!$B$6:$B$405,$A60))</f>
        <v/>
      </c>
      <c r="AP60" s="19" t="str">
        <f aca="false">IF($A60="","",COUNTIFS(Change_Control!$B$6:$B$155,$A60,Change_Control!$J$6:$J$155,"Open")+COUNTIFS(Change_Control!$B$6:$B$155,$A60,Change_Control!$J$6:$J$155,"In Assessment"))</f>
        <v/>
      </c>
      <c r="AQ60" s="19" t="str">
        <f aca="false">IF($A60="","",COUNTIF(RAID_Decisions!$C$6:$C$155,$A60))</f>
        <v/>
      </c>
      <c r="AR60" s="14" t="str">
        <f aca="false">IF($A60="","",IF(AND($K60&lt;&gt;"",$N60&lt;&gt;"",$AO60&gt;0),"Traced",IF(OR($K60&lt;&gt;"",$N60&lt;&gt;"",$AO60&gt;0),"Partial","Gap")))</f>
        <v/>
      </c>
      <c r="AS60" s="19" t="str">
        <f aca="false">IF($A60="","",ROUND(IF($G60&lt;&gt;"",10,0)+IF($H60&lt;&gt;"",15,0)+IF($O60&lt;&gt;"",10,0)+IF($K60&lt;&gt;"",10,0)+IF($N60&lt;&gt;"",10,0)+IF($Q60&lt;&gt;"",5,0)+IF($AM60&gt;0,15,0)+IF($AN60&gt;0,10,0)+IF($AO60&gt;0,10,0)+IF(OR($AH60="Approved",$AH60="Baselined",$AH60="Not Required"),5,0),0))</f>
        <v/>
      </c>
      <c r="AT60" s="14" t="str">
        <f aca="false">IF($A60="","",IF(AND($AS60&gt;=Config!$C$23,$G60&lt;&gt;"",$H60&lt;&gt;"",$O60&lt;&gt;""),"Ready for Review","Needs Work"))</f>
        <v/>
      </c>
      <c r="AU60" s="14" t="str">
        <f aca="false">IF($A60="","",IF(AND($AS60&gt;=Config!$C$24,$AM60&gt;0,$AN60&gt;0,OR($AH60="Approved",$AH60="Baselined",$AH60="Not Required"),$AP60=0),"Ready for Delivery","Not Ready"))</f>
        <v/>
      </c>
      <c r="AV60" s="14" t="str">
        <f aca="false">IF($A60="","",IF($AG60="Rejected","Rejected",IF($AU60="Ready for Delivery","Pass","Action Required")))</f>
        <v/>
      </c>
      <c r="AW60" s="14" t="str">
        <f aca="false">IF($A60="","",IF(RIGHT($BA60,2)="; ",LEFT($BA60,LEN($BA60)-2),$BA60))</f>
        <v/>
      </c>
      <c r="AX60" s="21"/>
      <c r="AY60" s="14"/>
      <c r="AZ60" s="14"/>
      <c r="BA60" s="0" t="str">
        <f aca="false">IF($A60="","",IF($G60="","Missing title; ","")&amp;IF($H60="","Missing statement; ","")&amp;IF($O60="","Missing owner; ","")&amp;IF($K60="","No objective; ","")&amp;IF($N60="","No source; ","")&amp;IF($AM60=0,"No AC; ","")&amp;IF($AN60=0,"No test; ","")&amp;IF($AO60=0,"No trace link; ","")&amp;IF(AND(Config!$C$15="Yes",$AM60=0),"AC required; ","")&amp;IF(AND(Config!$C$14="Yes",$AN60=0),"Test required; ","")&amp;IF(AND(Config!$C$13="Yes",NOT(OR($AH60="Approved",$AH60="Baselined",$AH60="Not Required"))),"Approval pending; ","")&amp;IF($AP60&gt;0,"Open change; ",""))</f>
        <v/>
      </c>
      <c r="BB60" s="0" t="str">
        <f aca="false">IF($A60="","",IF(OR($C60="Agile",$C60="Hybrid"),MAX($BB$5:BB59)+1,""))</f>
        <v/>
      </c>
      <c r="BC60" s="0" t="str">
        <f aca="false">IF($A60="","",IF(OR($C60="Waterfall",$C60="Hybrid"),MAX($BC$5:BC59)+1,""))</f>
        <v/>
      </c>
      <c r="BD60" s="0" t="str">
        <f aca="false">IF($A60="","",MAX($BD$5:BD59)+1)</f>
        <v/>
      </c>
      <c r="BE60" s="0" t="str">
        <f aca="false">IF($A60="","",RANK($AC60,$AC$6:$AC$255)+COUNTIFS($AC$6:$AC60,$AC60,$A$6:$A60,"&lt;&gt;")-1)</f>
        <v/>
      </c>
      <c r="BF60" s="0" t="str">
        <f aca="false">IF($A60="","",IF($AW60&lt;&gt;"",MAX($BF$5:BF59)+1,""))</f>
        <v/>
      </c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9"/>
      <c r="S61" s="19"/>
      <c r="T61" s="19"/>
      <c r="U61" s="19"/>
      <c r="V61" s="19"/>
      <c r="W61" s="19"/>
      <c r="X61" s="19"/>
      <c r="Y61" s="20"/>
      <c r="Z61" s="19"/>
      <c r="AA61" s="19" t="str">
        <f aca="false">IF($A61="","",IFERROR(ROUND(($R61+$S61+$T61+$U61)/MAX(1,$V61),2),""))</f>
        <v/>
      </c>
      <c r="AB61" s="19" t="str">
        <f aca="false">IF($A61="","",IFERROR(ROUND(($W61*$X61*$Y61)/MAX(1,$Z61),1),""))</f>
        <v/>
      </c>
      <c r="AC61" s="19" t="str">
        <f aca="false">IF($A61="","",IFERROR(ROUND(($R61*Config!$F$6+$S61*Config!$F$7+$T61*Config!$F$8+$U61*Config!$F$9+(10-$V61)*Config!$F$10+(10-$AD61)*Config!$F$11+(10-$AE61)*Config!$F$12)*10,0),""))</f>
        <v/>
      </c>
      <c r="AD61" s="19"/>
      <c r="AE61" s="19"/>
      <c r="AF61" s="14"/>
      <c r="AG61" s="14"/>
      <c r="AH61" s="14"/>
      <c r="AI61" s="14"/>
      <c r="AJ61" s="21"/>
      <c r="AK61" s="14"/>
      <c r="AL61" s="21"/>
      <c r="AM61" s="19" t="str">
        <f aca="false">IF($A61="","",COUNTIF(Acceptance_Criteria!$B$6:$B$405,$A61))</f>
        <v/>
      </c>
      <c r="AN61" s="19" t="str">
        <f aca="false">IF($A61="","",COUNTIF(Test_Coverage!$B$6:$B$305,$A61))</f>
        <v/>
      </c>
      <c r="AO61" s="19" t="str">
        <f aca="false">IF($A61="","",COUNTIF(Traceability_Matrix!$B$6:$B$405,$A61))</f>
        <v/>
      </c>
      <c r="AP61" s="19" t="str">
        <f aca="false">IF($A61="","",COUNTIFS(Change_Control!$B$6:$B$155,$A61,Change_Control!$J$6:$J$155,"Open")+COUNTIFS(Change_Control!$B$6:$B$155,$A61,Change_Control!$J$6:$J$155,"In Assessment"))</f>
        <v/>
      </c>
      <c r="AQ61" s="19" t="str">
        <f aca="false">IF($A61="","",COUNTIF(RAID_Decisions!$C$6:$C$155,$A61))</f>
        <v/>
      </c>
      <c r="AR61" s="14" t="str">
        <f aca="false">IF($A61="","",IF(AND($K61&lt;&gt;"",$N61&lt;&gt;"",$AO61&gt;0),"Traced",IF(OR($K61&lt;&gt;"",$N61&lt;&gt;"",$AO61&gt;0),"Partial","Gap")))</f>
        <v/>
      </c>
      <c r="AS61" s="19" t="str">
        <f aca="false">IF($A61="","",ROUND(IF($G61&lt;&gt;"",10,0)+IF($H61&lt;&gt;"",15,0)+IF($O61&lt;&gt;"",10,0)+IF($K61&lt;&gt;"",10,0)+IF($N61&lt;&gt;"",10,0)+IF($Q61&lt;&gt;"",5,0)+IF($AM61&gt;0,15,0)+IF($AN61&gt;0,10,0)+IF($AO61&gt;0,10,0)+IF(OR($AH61="Approved",$AH61="Baselined",$AH61="Not Required"),5,0),0))</f>
        <v/>
      </c>
      <c r="AT61" s="14" t="str">
        <f aca="false">IF($A61="","",IF(AND($AS61&gt;=Config!$C$23,$G61&lt;&gt;"",$H61&lt;&gt;"",$O61&lt;&gt;""),"Ready for Review","Needs Work"))</f>
        <v/>
      </c>
      <c r="AU61" s="14" t="str">
        <f aca="false">IF($A61="","",IF(AND($AS61&gt;=Config!$C$24,$AM61&gt;0,$AN61&gt;0,OR($AH61="Approved",$AH61="Baselined",$AH61="Not Required"),$AP61=0),"Ready for Delivery","Not Ready"))</f>
        <v/>
      </c>
      <c r="AV61" s="14" t="str">
        <f aca="false">IF($A61="","",IF($AG61="Rejected","Rejected",IF($AU61="Ready for Delivery","Pass","Action Required")))</f>
        <v/>
      </c>
      <c r="AW61" s="14" t="str">
        <f aca="false">IF($A61="","",IF(RIGHT($BA61,2)="; ",LEFT($BA61,LEN($BA61)-2),$BA61))</f>
        <v/>
      </c>
      <c r="AX61" s="21"/>
      <c r="AY61" s="14"/>
      <c r="AZ61" s="14"/>
      <c r="BA61" s="0" t="str">
        <f aca="false">IF($A61="","",IF($G61="","Missing title; ","")&amp;IF($H61="","Missing statement; ","")&amp;IF($O61="","Missing owner; ","")&amp;IF($K61="","No objective; ","")&amp;IF($N61="","No source; ","")&amp;IF($AM61=0,"No AC; ","")&amp;IF($AN61=0,"No test; ","")&amp;IF($AO61=0,"No trace link; ","")&amp;IF(AND(Config!$C$15="Yes",$AM61=0),"AC required; ","")&amp;IF(AND(Config!$C$14="Yes",$AN61=0),"Test required; ","")&amp;IF(AND(Config!$C$13="Yes",NOT(OR($AH61="Approved",$AH61="Baselined",$AH61="Not Required"))),"Approval pending; ","")&amp;IF($AP61&gt;0,"Open change; ",""))</f>
        <v/>
      </c>
      <c r="BB61" s="0" t="str">
        <f aca="false">IF($A61="","",IF(OR($C61="Agile",$C61="Hybrid"),MAX($BB$5:BB60)+1,""))</f>
        <v/>
      </c>
      <c r="BC61" s="0" t="str">
        <f aca="false">IF($A61="","",IF(OR($C61="Waterfall",$C61="Hybrid"),MAX($BC$5:BC60)+1,""))</f>
        <v/>
      </c>
      <c r="BD61" s="0" t="str">
        <f aca="false">IF($A61="","",MAX($BD$5:BD60)+1)</f>
        <v/>
      </c>
      <c r="BE61" s="0" t="str">
        <f aca="false">IF($A61="","",RANK($AC61,$AC$6:$AC$255)+COUNTIFS($AC$6:$AC61,$AC61,$A$6:$A61,"&lt;&gt;")-1)</f>
        <v/>
      </c>
      <c r="BF61" s="0" t="str">
        <f aca="false">IF($A61="","",IF($AW61&lt;&gt;"",MAX($BF$5:BF60)+1,""))</f>
        <v/>
      </c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9"/>
      <c r="S62" s="19"/>
      <c r="T62" s="19"/>
      <c r="U62" s="19"/>
      <c r="V62" s="19"/>
      <c r="W62" s="19"/>
      <c r="X62" s="19"/>
      <c r="Y62" s="20"/>
      <c r="Z62" s="19"/>
      <c r="AA62" s="19" t="str">
        <f aca="false">IF($A62="","",IFERROR(ROUND(($R62+$S62+$T62+$U62)/MAX(1,$V62),2),""))</f>
        <v/>
      </c>
      <c r="AB62" s="19" t="str">
        <f aca="false">IF($A62="","",IFERROR(ROUND(($W62*$X62*$Y62)/MAX(1,$Z62),1),""))</f>
        <v/>
      </c>
      <c r="AC62" s="19" t="str">
        <f aca="false">IF($A62="","",IFERROR(ROUND(($R62*Config!$F$6+$S62*Config!$F$7+$T62*Config!$F$8+$U62*Config!$F$9+(10-$V62)*Config!$F$10+(10-$AD62)*Config!$F$11+(10-$AE62)*Config!$F$12)*10,0),""))</f>
        <v/>
      </c>
      <c r="AD62" s="19"/>
      <c r="AE62" s="19"/>
      <c r="AF62" s="14"/>
      <c r="AG62" s="14"/>
      <c r="AH62" s="14"/>
      <c r="AI62" s="14"/>
      <c r="AJ62" s="21"/>
      <c r="AK62" s="14"/>
      <c r="AL62" s="21"/>
      <c r="AM62" s="19" t="str">
        <f aca="false">IF($A62="","",COUNTIF(Acceptance_Criteria!$B$6:$B$405,$A62))</f>
        <v/>
      </c>
      <c r="AN62" s="19" t="str">
        <f aca="false">IF($A62="","",COUNTIF(Test_Coverage!$B$6:$B$305,$A62))</f>
        <v/>
      </c>
      <c r="AO62" s="19" t="str">
        <f aca="false">IF($A62="","",COUNTIF(Traceability_Matrix!$B$6:$B$405,$A62))</f>
        <v/>
      </c>
      <c r="AP62" s="19" t="str">
        <f aca="false">IF($A62="","",COUNTIFS(Change_Control!$B$6:$B$155,$A62,Change_Control!$J$6:$J$155,"Open")+COUNTIFS(Change_Control!$B$6:$B$155,$A62,Change_Control!$J$6:$J$155,"In Assessment"))</f>
        <v/>
      </c>
      <c r="AQ62" s="19" t="str">
        <f aca="false">IF($A62="","",COUNTIF(RAID_Decisions!$C$6:$C$155,$A62))</f>
        <v/>
      </c>
      <c r="AR62" s="14" t="str">
        <f aca="false">IF($A62="","",IF(AND($K62&lt;&gt;"",$N62&lt;&gt;"",$AO62&gt;0),"Traced",IF(OR($K62&lt;&gt;"",$N62&lt;&gt;"",$AO62&gt;0),"Partial","Gap")))</f>
        <v/>
      </c>
      <c r="AS62" s="19" t="str">
        <f aca="false">IF($A62="","",ROUND(IF($G62&lt;&gt;"",10,0)+IF($H62&lt;&gt;"",15,0)+IF($O62&lt;&gt;"",10,0)+IF($K62&lt;&gt;"",10,0)+IF($N62&lt;&gt;"",10,0)+IF($Q62&lt;&gt;"",5,0)+IF($AM62&gt;0,15,0)+IF($AN62&gt;0,10,0)+IF($AO62&gt;0,10,0)+IF(OR($AH62="Approved",$AH62="Baselined",$AH62="Not Required"),5,0),0))</f>
        <v/>
      </c>
      <c r="AT62" s="14" t="str">
        <f aca="false">IF($A62="","",IF(AND($AS62&gt;=Config!$C$23,$G62&lt;&gt;"",$H62&lt;&gt;"",$O62&lt;&gt;""),"Ready for Review","Needs Work"))</f>
        <v/>
      </c>
      <c r="AU62" s="14" t="str">
        <f aca="false">IF($A62="","",IF(AND($AS62&gt;=Config!$C$24,$AM62&gt;0,$AN62&gt;0,OR($AH62="Approved",$AH62="Baselined",$AH62="Not Required"),$AP62=0),"Ready for Delivery","Not Ready"))</f>
        <v/>
      </c>
      <c r="AV62" s="14" t="str">
        <f aca="false">IF($A62="","",IF($AG62="Rejected","Rejected",IF($AU62="Ready for Delivery","Pass","Action Required")))</f>
        <v/>
      </c>
      <c r="AW62" s="14" t="str">
        <f aca="false">IF($A62="","",IF(RIGHT($BA62,2)="; ",LEFT($BA62,LEN($BA62)-2),$BA62))</f>
        <v/>
      </c>
      <c r="AX62" s="21"/>
      <c r="AY62" s="14"/>
      <c r="AZ62" s="14"/>
      <c r="BA62" s="0" t="str">
        <f aca="false">IF($A62="","",IF($G62="","Missing title; ","")&amp;IF($H62="","Missing statement; ","")&amp;IF($O62="","Missing owner; ","")&amp;IF($K62="","No objective; ","")&amp;IF($N62="","No source; ","")&amp;IF($AM62=0,"No AC; ","")&amp;IF($AN62=0,"No test; ","")&amp;IF($AO62=0,"No trace link; ","")&amp;IF(AND(Config!$C$15="Yes",$AM62=0),"AC required; ","")&amp;IF(AND(Config!$C$14="Yes",$AN62=0),"Test required; ","")&amp;IF(AND(Config!$C$13="Yes",NOT(OR($AH62="Approved",$AH62="Baselined",$AH62="Not Required"))),"Approval pending; ","")&amp;IF($AP62&gt;0,"Open change; ",""))</f>
        <v/>
      </c>
      <c r="BB62" s="0" t="str">
        <f aca="false">IF($A62="","",IF(OR($C62="Agile",$C62="Hybrid"),MAX($BB$5:BB61)+1,""))</f>
        <v/>
      </c>
      <c r="BC62" s="0" t="str">
        <f aca="false">IF($A62="","",IF(OR($C62="Waterfall",$C62="Hybrid"),MAX($BC$5:BC61)+1,""))</f>
        <v/>
      </c>
      <c r="BD62" s="0" t="str">
        <f aca="false">IF($A62="","",MAX($BD$5:BD61)+1)</f>
        <v/>
      </c>
      <c r="BE62" s="0" t="str">
        <f aca="false">IF($A62="","",RANK($AC62,$AC$6:$AC$255)+COUNTIFS($AC$6:$AC62,$AC62,$A$6:$A62,"&lt;&gt;")-1)</f>
        <v/>
      </c>
      <c r="BF62" s="0" t="str">
        <f aca="false">IF($A62="","",IF($AW62&lt;&gt;"",MAX($BF$5:BF61)+1,""))</f>
        <v/>
      </c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9"/>
      <c r="S63" s="19"/>
      <c r="T63" s="19"/>
      <c r="U63" s="19"/>
      <c r="V63" s="19"/>
      <c r="W63" s="19"/>
      <c r="X63" s="19"/>
      <c r="Y63" s="20"/>
      <c r="Z63" s="19"/>
      <c r="AA63" s="19" t="str">
        <f aca="false">IF($A63="","",IFERROR(ROUND(($R63+$S63+$T63+$U63)/MAX(1,$V63),2),""))</f>
        <v/>
      </c>
      <c r="AB63" s="19" t="str">
        <f aca="false">IF($A63="","",IFERROR(ROUND(($W63*$X63*$Y63)/MAX(1,$Z63),1),""))</f>
        <v/>
      </c>
      <c r="AC63" s="19" t="str">
        <f aca="false">IF($A63="","",IFERROR(ROUND(($R63*Config!$F$6+$S63*Config!$F$7+$T63*Config!$F$8+$U63*Config!$F$9+(10-$V63)*Config!$F$10+(10-$AD63)*Config!$F$11+(10-$AE63)*Config!$F$12)*10,0),""))</f>
        <v/>
      </c>
      <c r="AD63" s="19"/>
      <c r="AE63" s="19"/>
      <c r="AF63" s="14"/>
      <c r="AG63" s="14"/>
      <c r="AH63" s="14"/>
      <c r="AI63" s="14"/>
      <c r="AJ63" s="21"/>
      <c r="AK63" s="14"/>
      <c r="AL63" s="21"/>
      <c r="AM63" s="19" t="str">
        <f aca="false">IF($A63="","",COUNTIF(Acceptance_Criteria!$B$6:$B$405,$A63))</f>
        <v/>
      </c>
      <c r="AN63" s="19" t="str">
        <f aca="false">IF($A63="","",COUNTIF(Test_Coverage!$B$6:$B$305,$A63))</f>
        <v/>
      </c>
      <c r="AO63" s="19" t="str">
        <f aca="false">IF($A63="","",COUNTIF(Traceability_Matrix!$B$6:$B$405,$A63))</f>
        <v/>
      </c>
      <c r="AP63" s="19" t="str">
        <f aca="false">IF($A63="","",COUNTIFS(Change_Control!$B$6:$B$155,$A63,Change_Control!$J$6:$J$155,"Open")+COUNTIFS(Change_Control!$B$6:$B$155,$A63,Change_Control!$J$6:$J$155,"In Assessment"))</f>
        <v/>
      </c>
      <c r="AQ63" s="19" t="str">
        <f aca="false">IF($A63="","",COUNTIF(RAID_Decisions!$C$6:$C$155,$A63))</f>
        <v/>
      </c>
      <c r="AR63" s="14" t="str">
        <f aca="false">IF($A63="","",IF(AND($K63&lt;&gt;"",$N63&lt;&gt;"",$AO63&gt;0),"Traced",IF(OR($K63&lt;&gt;"",$N63&lt;&gt;"",$AO63&gt;0),"Partial","Gap")))</f>
        <v/>
      </c>
      <c r="AS63" s="19" t="str">
        <f aca="false">IF($A63="","",ROUND(IF($G63&lt;&gt;"",10,0)+IF($H63&lt;&gt;"",15,0)+IF($O63&lt;&gt;"",10,0)+IF($K63&lt;&gt;"",10,0)+IF($N63&lt;&gt;"",10,0)+IF($Q63&lt;&gt;"",5,0)+IF($AM63&gt;0,15,0)+IF($AN63&gt;0,10,0)+IF($AO63&gt;0,10,0)+IF(OR($AH63="Approved",$AH63="Baselined",$AH63="Not Required"),5,0),0))</f>
        <v/>
      </c>
      <c r="AT63" s="14" t="str">
        <f aca="false">IF($A63="","",IF(AND($AS63&gt;=Config!$C$23,$G63&lt;&gt;"",$H63&lt;&gt;"",$O63&lt;&gt;""),"Ready for Review","Needs Work"))</f>
        <v/>
      </c>
      <c r="AU63" s="14" t="str">
        <f aca="false">IF($A63="","",IF(AND($AS63&gt;=Config!$C$24,$AM63&gt;0,$AN63&gt;0,OR($AH63="Approved",$AH63="Baselined",$AH63="Not Required"),$AP63=0),"Ready for Delivery","Not Ready"))</f>
        <v/>
      </c>
      <c r="AV63" s="14" t="str">
        <f aca="false">IF($A63="","",IF($AG63="Rejected","Rejected",IF($AU63="Ready for Delivery","Pass","Action Required")))</f>
        <v/>
      </c>
      <c r="AW63" s="14" t="str">
        <f aca="false">IF($A63="","",IF(RIGHT($BA63,2)="; ",LEFT($BA63,LEN($BA63)-2),$BA63))</f>
        <v/>
      </c>
      <c r="AX63" s="21"/>
      <c r="AY63" s="14"/>
      <c r="AZ63" s="14"/>
      <c r="BA63" s="0" t="str">
        <f aca="false">IF($A63="","",IF($G63="","Missing title; ","")&amp;IF($H63="","Missing statement; ","")&amp;IF($O63="","Missing owner; ","")&amp;IF($K63="","No objective; ","")&amp;IF($N63="","No source; ","")&amp;IF($AM63=0,"No AC; ","")&amp;IF($AN63=0,"No test; ","")&amp;IF($AO63=0,"No trace link; ","")&amp;IF(AND(Config!$C$15="Yes",$AM63=0),"AC required; ","")&amp;IF(AND(Config!$C$14="Yes",$AN63=0),"Test required; ","")&amp;IF(AND(Config!$C$13="Yes",NOT(OR($AH63="Approved",$AH63="Baselined",$AH63="Not Required"))),"Approval pending; ","")&amp;IF($AP63&gt;0,"Open change; ",""))</f>
        <v/>
      </c>
      <c r="BB63" s="0" t="str">
        <f aca="false">IF($A63="","",IF(OR($C63="Agile",$C63="Hybrid"),MAX($BB$5:BB62)+1,""))</f>
        <v/>
      </c>
      <c r="BC63" s="0" t="str">
        <f aca="false">IF($A63="","",IF(OR($C63="Waterfall",$C63="Hybrid"),MAX($BC$5:BC62)+1,""))</f>
        <v/>
      </c>
      <c r="BD63" s="0" t="str">
        <f aca="false">IF($A63="","",MAX($BD$5:BD62)+1)</f>
        <v/>
      </c>
      <c r="BE63" s="0" t="str">
        <f aca="false">IF($A63="","",RANK($AC63,$AC$6:$AC$255)+COUNTIFS($AC$6:$AC63,$AC63,$A$6:$A63,"&lt;&gt;")-1)</f>
        <v/>
      </c>
      <c r="BF63" s="0" t="str">
        <f aca="false">IF($A63="","",IF($AW63&lt;&gt;"",MAX($BF$5:BF62)+1,""))</f>
        <v/>
      </c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9"/>
      <c r="S64" s="19"/>
      <c r="T64" s="19"/>
      <c r="U64" s="19"/>
      <c r="V64" s="19"/>
      <c r="W64" s="19"/>
      <c r="X64" s="19"/>
      <c r="Y64" s="20"/>
      <c r="Z64" s="19"/>
      <c r="AA64" s="19" t="str">
        <f aca="false">IF($A64="","",IFERROR(ROUND(($R64+$S64+$T64+$U64)/MAX(1,$V64),2),""))</f>
        <v/>
      </c>
      <c r="AB64" s="19" t="str">
        <f aca="false">IF($A64="","",IFERROR(ROUND(($W64*$X64*$Y64)/MAX(1,$Z64),1),""))</f>
        <v/>
      </c>
      <c r="AC64" s="19" t="str">
        <f aca="false">IF($A64="","",IFERROR(ROUND(($R64*Config!$F$6+$S64*Config!$F$7+$T64*Config!$F$8+$U64*Config!$F$9+(10-$V64)*Config!$F$10+(10-$AD64)*Config!$F$11+(10-$AE64)*Config!$F$12)*10,0),""))</f>
        <v/>
      </c>
      <c r="AD64" s="19"/>
      <c r="AE64" s="19"/>
      <c r="AF64" s="14"/>
      <c r="AG64" s="14"/>
      <c r="AH64" s="14"/>
      <c r="AI64" s="14"/>
      <c r="AJ64" s="21"/>
      <c r="AK64" s="14"/>
      <c r="AL64" s="21"/>
      <c r="AM64" s="19" t="str">
        <f aca="false">IF($A64="","",COUNTIF(Acceptance_Criteria!$B$6:$B$405,$A64))</f>
        <v/>
      </c>
      <c r="AN64" s="19" t="str">
        <f aca="false">IF($A64="","",COUNTIF(Test_Coverage!$B$6:$B$305,$A64))</f>
        <v/>
      </c>
      <c r="AO64" s="19" t="str">
        <f aca="false">IF($A64="","",COUNTIF(Traceability_Matrix!$B$6:$B$405,$A64))</f>
        <v/>
      </c>
      <c r="AP64" s="19" t="str">
        <f aca="false">IF($A64="","",COUNTIFS(Change_Control!$B$6:$B$155,$A64,Change_Control!$J$6:$J$155,"Open")+COUNTIFS(Change_Control!$B$6:$B$155,$A64,Change_Control!$J$6:$J$155,"In Assessment"))</f>
        <v/>
      </c>
      <c r="AQ64" s="19" t="str">
        <f aca="false">IF($A64="","",COUNTIF(RAID_Decisions!$C$6:$C$155,$A64))</f>
        <v/>
      </c>
      <c r="AR64" s="14" t="str">
        <f aca="false">IF($A64="","",IF(AND($K64&lt;&gt;"",$N64&lt;&gt;"",$AO64&gt;0),"Traced",IF(OR($K64&lt;&gt;"",$N64&lt;&gt;"",$AO64&gt;0),"Partial","Gap")))</f>
        <v/>
      </c>
      <c r="AS64" s="19" t="str">
        <f aca="false">IF($A64="","",ROUND(IF($G64&lt;&gt;"",10,0)+IF($H64&lt;&gt;"",15,0)+IF($O64&lt;&gt;"",10,0)+IF($K64&lt;&gt;"",10,0)+IF($N64&lt;&gt;"",10,0)+IF($Q64&lt;&gt;"",5,0)+IF($AM64&gt;0,15,0)+IF($AN64&gt;0,10,0)+IF($AO64&gt;0,10,0)+IF(OR($AH64="Approved",$AH64="Baselined",$AH64="Not Required"),5,0),0))</f>
        <v/>
      </c>
      <c r="AT64" s="14" t="str">
        <f aca="false">IF($A64="","",IF(AND($AS64&gt;=Config!$C$23,$G64&lt;&gt;"",$H64&lt;&gt;"",$O64&lt;&gt;""),"Ready for Review","Needs Work"))</f>
        <v/>
      </c>
      <c r="AU64" s="14" t="str">
        <f aca="false">IF($A64="","",IF(AND($AS64&gt;=Config!$C$24,$AM64&gt;0,$AN64&gt;0,OR($AH64="Approved",$AH64="Baselined",$AH64="Not Required"),$AP64=0),"Ready for Delivery","Not Ready"))</f>
        <v/>
      </c>
      <c r="AV64" s="14" t="str">
        <f aca="false">IF($A64="","",IF($AG64="Rejected","Rejected",IF($AU64="Ready for Delivery","Pass","Action Required")))</f>
        <v/>
      </c>
      <c r="AW64" s="14" t="str">
        <f aca="false">IF($A64="","",IF(RIGHT($BA64,2)="; ",LEFT($BA64,LEN($BA64)-2),$BA64))</f>
        <v/>
      </c>
      <c r="AX64" s="21"/>
      <c r="AY64" s="14"/>
      <c r="AZ64" s="14"/>
      <c r="BA64" s="0" t="str">
        <f aca="false">IF($A64="","",IF($G64="","Missing title; ","")&amp;IF($H64="","Missing statement; ","")&amp;IF($O64="","Missing owner; ","")&amp;IF($K64="","No objective; ","")&amp;IF($N64="","No source; ","")&amp;IF($AM64=0,"No AC; ","")&amp;IF($AN64=0,"No test; ","")&amp;IF($AO64=0,"No trace link; ","")&amp;IF(AND(Config!$C$15="Yes",$AM64=0),"AC required; ","")&amp;IF(AND(Config!$C$14="Yes",$AN64=0),"Test required; ","")&amp;IF(AND(Config!$C$13="Yes",NOT(OR($AH64="Approved",$AH64="Baselined",$AH64="Not Required"))),"Approval pending; ","")&amp;IF($AP64&gt;0,"Open change; ",""))</f>
        <v/>
      </c>
      <c r="BB64" s="0" t="str">
        <f aca="false">IF($A64="","",IF(OR($C64="Agile",$C64="Hybrid"),MAX($BB$5:BB63)+1,""))</f>
        <v/>
      </c>
      <c r="BC64" s="0" t="str">
        <f aca="false">IF($A64="","",IF(OR($C64="Waterfall",$C64="Hybrid"),MAX($BC$5:BC63)+1,""))</f>
        <v/>
      </c>
      <c r="BD64" s="0" t="str">
        <f aca="false">IF($A64="","",MAX($BD$5:BD63)+1)</f>
        <v/>
      </c>
      <c r="BE64" s="0" t="str">
        <f aca="false">IF($A64="","",RANK($AC64,$AC$6:$AC$255)+COUNTIFS($AC$6:$AC64,$AC64,$A$6:$A64,"&lt;&gt;")-1)</f>
        <v/>
      </c>
      <c r="BF64" s="0" t="str">
        <f aca="false">IF($A64="","",IF($AW64&lt;&gt;"",MAX($BF$5:BF63)+1,""))</f>
        <v/>
      </c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9"/>
      <c r="S65" s="19"/>
      <c r="T65" s="19"/>
      <c r="U65" s="19"/>
      <c r="V65" s="19"/>
      <c r="W65" s="19"/>
      <c r="X65" s="19"/>
      <c r="Y65" s="20"/>
      <c r="Z65" s="19"/>
      <c r="AA65" s="19" t="str">
        <f aca="false">IF($A65="","",IFERROR(ROUND(($R65+$S65+$T65+$U65)/MAX(1,$V65),2),""))</f>
        <v/>
      </c>
      <c r="AB65" s="19" t="str">
        <f aca="false">IF($A65="","",IFERROR(ROUND(($W65*$X65*$Y65)/MAX(1,$Z65),1),""))</f>
        <v/>
      </c>
      <c r="AC65" s="19" t="str">
        <f aca="false">IF($A65="","",IFERROR(ROUND(($R65*Config!$F$6+$S65*Config!$F$7+$T65*Config!$F$8+$U65*Config!$F$9+(10-$V65)*Config!$F$10+(10-$AD65)*Config!$F$11+(10-$AE65)*Config!$F$12)*10,0),""))</f>
        <v/>
      </c>
      <c r="AD65" s="19"/>
      <c r="AE65" s="19"/>
      <c r="AF65" s="14"/>
      <c r="AG65" s="14"/>
      <c r="AH65" s="14"/>
      <c r="AI65" s="14"/>
      <c r="AJ65" s="21"/>
      <c r="AK65" s="14"/>
      <c r="AL65" s="21"/>
      <c r="AM65" s="19" t="str">
        <f aca="false">IF($A65="","",COUNTIF(Acceptance_Criteria!$B$6:$B$405,$A65))</f>
        <v/>
      </c>
      <c r="AN65" s="19" t="str">
        <f aca="false">IF($A65="","",COUNTIF(Test_Coverage!$B$6:$B$305,$A65))</f>
        <v/>
      </c>
      <c r="AO65" s="19" t="str">
        <f aca="false">IF($A65="","",COUNTIF(Traceability_Matrix!$B$6:$B$405,$A65))</f>
        <v/>
      </c>
      <c r="AP65" s="19" t="str">
        <f aca="false">IF($A65="","",COUNTIFS(Change_Control!$B$6:$B$155,$A65,Change_Control!$J$6:$J$155,"Open")+COUNTIFS(Change_Control!$B$6:$B$155,$A65,Change_Control!$J$6:$J$155,"In Assessment"))</f>
        <v/>
      </c>
      <c r="AQ65" s="19" t="str">
        <f aca="false">IF($A65="","",COUNTIF(RAID_Decisions!$C$6:$C$155,$A65))</f>
        <v/>
      </c>
      <c r="AR65" s="14" t="str">
        <f aca="false">IF($A65="","",IF(AND($K65&lt;&gt;"",$N65&lt;&gt;"",$AO65&gt;0),"Traced",IF(OR($K65&lt;&gt;"",$N65&lt;&gt;"",$AO65&gt;0),"Partial","Gap")))</f>
        <v/>
      </c>
      <c r="AS65" s="19" t="str">
        <f aca="false">IF($A65="","",ROUND(IF($G65&lt;&gt;"",10,0)+IF($H65&lt;&gt;"",15,0)+IF($O65&lt;&gt;"",10,0)+IF($K65&lt;&gt;"",10,0)+IF($N65&lt;&gt;"",10,0)+IF($Q65&lt;&gt;"",5,0)+IF($AM65&gt;0,15,0)+IF($AN65&gt;0,10,0)+IF($AO65&gt;0,10,0)+IF(OR($AH65="Approved",$AH65="Baselined",$AH65="Not Required"),5,0),0))</f>
        <v/>
      </c>
      <c r="AT65" s="14" t="str">
        <f aca="false">IF($A65="","",IF(AND($AS65&gt;=Config!$C$23,$G65&lt;&gt;"",$H65&lt;&gt;"",$O65&lt;&gt;""),"Ready for Review","Needs Work"))</f>
        <v/>
      </c>
      <c r="AU65" s="14" t="str">
        <f aca="false">IF($A65="","",IF(AND($AS65&gt;=Config!$C$24,$AM65&gt;0,$AN65&gt;0,OR($AH65="Approved",$AH65="Baselined",$AH65="Not Required"),$AP65=0),"Ready for Delivery","Not Ready"))</f>
        <v/>
      </c>
      <c r="AV65" s="14" t="str">
        <f aca="false">IF($A65="","",IF($AG65="Rejected","Rejected",IF($AU65="Ready for Delivery","Pass","Action Required")))</f>
        <v/>
      </c>
      <c r="AW65" s="14" t="str">
        <f aca="false">IF($A65="","",IF(RIGHT($BA65,2)="; ",LEFT($BA65,LEN($BA65)-2),$BA65))</f>
        <v/>
      </c>
      <c r="AX65" s="21"/>
      <c r="AY65" s="14"/>
      <c r="AZ65" s="14"/>
      <c r="BA65" s="0" t="str">
        <f aca="false">IF($A65="","",IF($G65="","Missing title; ","")&amp;IF($H65="","Missing statement; ","")&amp;IF($O65="","Missing owner; ","")&amp;IF($K65="","No objective; ","")&amp;IF($N65="","No source; ","")&amp;IF($AM65=0,"No AC; ","")&amp;IF($AN65=0,"No test; ","")&amp;IF($AO65=0,"No trace link; ","")&amp;IF(AND(Config!$C$15="Yes",$AM65=0),"AC required; ","")&amp;IF(AND(Config!$C$14="Yes",$AN65=0),"Test required; ","")&amp;IF(AND(Config!$C$13="Yes",NOT(OR($AH65="Approved",$AH65="Baselined",$AH65="Not Required"))),"Approval pending; ","")&amp;IF($AP65&gt;0,"Open change; ",""))</f>
        <v/>
      </c>
      <c r="BB65" s="0" t="str">
        <f aca="false">IF($A65="","",IF(OR($C65="Agile",$C65="Hybrid"),MAX($BB$5:BB64)+1,""))</f>
        <v/>
      </c>
      <c r="BC65" s="0" t="str">
        <f aca="false">IF($A65="","",IF(OR($C65="Waterfall",$C65="Hybrid"),MAX($BC$5:BC64)+1,""))</f>
        <v/>
      </c>
      <c r="BD65" s="0" t="str">
        <f aca="false">IF($A65="","",MAX($BD$5:BD64)+1)</f>
        <v/>
      </c>
      <c r="BE65" s="0" t="str">
        <f aca="false">IF($A65="","",RANK($AC65,$AC$6:$AC$255)+COUNTIFS($AC$6:$AC65,$AC65,$A$6:$A65,"&lt;&gt;")-1)</f>
        <v/>
      </c>
      <c r="BF65" s="0" t="str">
        <f aca="false">IF($A65="","",IF($AW65&lt;&gt;"",MAX($BF$5:BF64)+1,""))</f>
        <v/>
      </c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9"/>
      <c r="S66" s="19"/>
      <c r="T66" s="19"/>
      <c r="U66" s="19"/>
      <c r="V66" s="19"/>
      <c r="W66" s="19"/>
      <c r="X66" s="19"/>
      <c r="Y66" s="20"/>
      <c r="Z66" s="19"/>
      <c r="AA66" s="19" t="str">
        <f aca="false">IF($A66="","",IFERROR(ROUND(($R66+$S66+$T66+$U66)/MAX(1,$V66),2),""))</f>
        <v/>
      </c>
      <c r="AB66" s="19" t="str">
        <f aca="false">IF($A66="","",IFERROR(ROUND(($W66*$X66*$Y66)/MAX(1,$Z66),1),""))</f>
        <v/>
      </c>
      <c r="AC66" s="19" t="str">
        <f aca="false">IF($A66="","",IFERROR(ROUND(($R66*Config!$F$6+$S66*Config!$F$7+$T66*Config!$F$8+$U66*Config!$F$9+(10-$V66)*Config!$F$10+(10-$AD66)*Config!$F$11+(10-$AE66)*Config!$F$12)*10,0),""))</f>
        <v/>
      </c>
      <c r="AD66" s="19"/>
      <c r="AE66" s="19"/>
      <c r="AF66" s="14"/>
      <c r="AG66" s="14"/>
      <c r="AH66" s="14"/>
      <c r="AI66" s="14"/>
      <c r="AJ66" s="21"/>
      <c r="AK66" s="14"/>
      <c r="AL66" s="21"/>
      <c r="AM66" s="19" t="str">
        <f aca="false">IF($A66="","",COUNTIF(Acceptance_Criteria!$B$6:$B$405,$A66))</f>
        <v/>
      </c>
      <c r="AN66" s="19" t="str">
        <f aca="false">IF($A66="","",COUNTIF(Test_Coverage!$B$6:$B$305,$A66))</f>
        <v/>
      </c>
      <c r="AO66" s="19" t="str">
        <f aca="false">IF($A66="","",COUNTIF(Traceability_Matrix!$B$6:$B$405,$A66))</f>
        <v/>
      </c>
      <c r="AP66" s="19" t="str">
        <f aca="false">IF($A66="","",COUNTIFS(Change_Control!$B$6:$B$155,$A66,Change_Control!$J$6:$J$155,"Open")+COUNTIFS(Change_Control!$B$6:$B$155,$A66,Change_Control!$J$6:$J$155,"In Assessment"))</f>
        <v/>
      </c>
      <c r="AQ66" s="19" t="str">
        <f aca="false">IF($A66="","",COUNTIF(RAID_Decisions!$C$6:$C$155,$A66))</f>
        <v/>
      </c>
      <c r="AR66" s="14" t="str">
        <f aca="false">IF($A66="","",IF(AND($K66&lt;&gt;"",$N66&lt;&gt;"",$AO66&gt;0),"Traced",IF(OR($K66&lt;&gt;"",$N66&lt;&gt;"",$AO66&gt;0),"Partial","Gap")))</f>
        <v/>
      </c>
      <c r="AS66" s="19" t="str">
        <f aca="false">IF($A66="","",ROUND(IF($G66&lt;&gt;"",10,0)+IF($H66&lt;&gt;"",15,0)+IF($O66&lt;&gt;"",10,0)+IF($K66&lt;&gt;"",10,0)+IF($N66&lt;&gt;"",10,0)+IF($Q66&lt;&gt;"",5,0)+IF($AM66&gt;0,15,0)+IF($AN66&gt;0,10,0)+IF($AO66&gt;0,10,0)+IF(OR($AH66="Approved",$AH66="Baselined",$AH66="Not Required"),5,0),0))</f>
        <v/>
      </c>
      <c r="AT66" s="14" t="str">
        <f aca="false">IF($A66="","",IF(AND($AS66&gt;=Config!$C$23,$G66&lt;&gt;"",$H66&lt;&gt;"",$O66&lt;&gt;""),"Ready for Review","Needs Work"))</f>
        <v/>
      </c>
      <c r="AU66" s="14" t="str">
        <f aca="false">IF($A66="","",IF(AND($AS66&gt;=Config!$C$24,$AM66&gt;0,$AN66&gt;0,OR($AH66="Approved",$AH66="Baselined",$AH66="Not Required"),$AP66=0),"Ready for Delivery","Not Ready"))</f>
        <v/>
      </c>
      <c r="AV66" s="14" t="str">
        <f aca="false">IF($A66="","",IF($AG66="Rejected","Rejected",IF($AU66="Ready for Delivery","Pass","Action Required")))</f>
        <v/>
      </c>
      <c r="AW66" s="14" t="str">
        <f aca="false">IF($A66="","",IF(RIGHT($BA66,2)="; ",LEFT($BA66,LEN($BA66)-2),$BA66))</f>
        <v/>
      </c>
      <c r="AX66" s="21"/>
      <c r="AY66" s="14"/>
      <c r="AZ66" s="14"/>
      <c r="BA66" s="0" t="str">
        <f aca="false">IF($A66="","",IF($G66="","Missing title; ","")&amp;IF($H66="","Missing statement; ","")&amp;IF($O66="","Missing owner; ","")&amp;IF($K66="","No objective; ","")&amp;IF($N66="","No source; ","")&amp;IF($AM66=0,"No AC; ","")&amp;IF($AN66=0,"No test; ","")&amp;IF($AO66=0,"No trace link; ","")&amp;IF(AND(Config!$C$15="Yes",$AM66=0),"AC required; ","")&amp;IF(AND(Config!$C$14="Yes",$AN66=0),"Test required; ","")&amp;IF(AND(Config!$C$13="Yes",NOT(OR($AH66="Approved",$AH66="Baselined",$AH66="Not Required"))),"Approval pending; ","")&amp;IF($AP66&gt;0,"Open change; ",""))</f>
        <v/>
      </c>
      <c r="BB66" s="0" t="str">
        <f aca="false">IF($A66="","",IF(OR($C66="Agile",$C66="Hybrid"),MAX($BB$5:BB65)+1,""))</f>
        <v/>
      </c>
      <c r="BC66" s="0" t="str">
        <f aca="false">IF($A66="","",IF(OR($C66="Waterfall",$C66="Hybrid"),MAX($BC$5:BC65)+1,""))</f>
        <v/>
      </c>
      <c r="BD66" s="0" t="str">
        <f aca="false">IF($A66="","",MAX($BD$5:BD65)+1)</f>
        <v/>
      </c>
      <c r="BE66" s="0" t="str">
        <f aca="false">IF($A66="","",RANK($AC66,$AC$6:$AC$255)+COUNTIFS($AC$6:$AC66,$AC66,$A$6:$A66,"&lt;&gt;")-1)</f>
        <v/>
      </c>
      <c r="BF66" s="0" t="str">
        <f aca="false">IF($A66="","",IF($AW66&lt;&gt;"",MAX($BF$5:BF65)+1,""))</f>
        <v/>
      </c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9"/>
      <c r="S67" s="19"/>
      <c r="T67" s="19"/>
      <c r="U67" s="19"/>
      <c r="V67" s="19"/>
      <c r="W67" s="19"/>
      <c r="X67" s="19"/>
      <c r="Y67" s="20"/>
      <c r="Z67" s="19"/>
      <c r="AA67" s="19" t="str">
        <f aca="false">IF($A67="","",IFERROR(ROUND(($R67+$S67+$T67+$U67)/MAX(1,$V67),2),""))</f>
        <v/>
      </c>
      <c r="AB67" s="19" t="str">
        <f aca="false">IF($A67="","",IFERROR(ROUND(($W67*$X67*$Y67)/MAX(1,$Z67),1),""))</f>
        <v/>
      </c>
      <c r="AC67" s="19" t="str">
        <f aca="false">IF($A67="","",IFERROR(ROUND(($R67*Config!$F$6+$S67*Config!$F$7+$T67*Config!$F$8+$U67*Config!$F$9+(10-$V67)*Config!$F$10+(10-$AD67)*Config!$F$11+(10-$AE67)*Config!$F$12)*10,0),""))</f>
        <v/>
      </c>
      <c r="AD67" s="19"/>
      <c r="AE67" s="19"/>
      <c r="AF67" s="14"/>
      <c r="AG67" s="14"/>
      <c r="AH67" s="14"/>
      <c r="AI67" s="14"/>
      <c r="AJ67" s="21"/>
      <c r="AK67" s="14"/>
      <c r="AL67" s="21"/>
      <c r="AM67" s="19" t="str">
        <f aca="false">IF($A67="","",COUNTIF(Acceptance_Criteria!$B$6:$B$405,$A67))</f>
        <v/>
      </c>
      <c r="AN67" s="19" t="str">
        <f aca="false">IF($A67="","",COUNTIF(Test_Coverage!$B$6:$B$305,$A67))</f>
        <v/>
      </c>
      <c r="AO67" s="19" t="str">
        <f aca="false">IF($A67="","",COUNTIF(Traceability_Matrix!$B$6:$B$405,$A67))</f>
        <v/>
      </c>
      <c r="AP67" s="19" t="str">
        <f aca="false">IF($A67="","",COUNTIFS(Change_Control!$B$6:$B$155,$A67,Change_Control!$J$6:$J$155,"Open")+COUNTIFS(Change_Control!$B$6:$B$155,$A67,Change_Control!$J$6:$J$155,"In Assessment"))</f>
        <v/>
      </c>
      <c r="AQ67" s="19" t="str">
        <f aca="false">IF($A67="","",COUNTIF(RAID_Decisions!$C$6:$C$155,$A67))</f>
        <v/>
      </c>
      <c r="AR67" s="14" t="str">
        <f aca="false">IF($A67="","",IF(AND($K67&lt;&gt;"",$N67&lt;&gt;"",$AO67&gt;0),"Traced",IF(OR($K67&lt;&gt;"",$N67&lt;&gt;"",$AO67&gt;0),"Partial","Gap")))</f>
        <v/>
      </c>
      <c r="AS67" s="19" t="str">
        <f aca="false">IF($A67="","",ROUND(IF($G67&lt;&gt;"",10,0)+IF($H67&lt;&gt;"",15,0)+IF($O67&lt;&gt;"",10,0)+IF($K67&lt;&gt;"",10,0)+IF($N67&lt;&gt;"",10,0)+IF($Q67&lt;&gt;"",5,0)+IF($AM67&gt;0,15,0)+IF($AN67&gt;0,10,0)+IF($AO67&gt;0,10,0)+IF(OR($AH67="Approved",$AH67="Baselined",$AH67="Not Required"),5,0),0))</f>
        <v/>
      </c>
      <c r="AT67" s="14" t="str">
        <f aca="false">IF($A67="","",IF(AND($AS67&gt;=Config!$C$23,$G67&lt;&gt;"",$H67&lt;&gt;"",$O67&lt;&gt;""),"Ready for Review","Needs Work"))</f>
        <v/>
      </c>
      <c r="AU67" s="14" t="str">
        <f aca="false">IF($A67="","",IF(AND($AS67&gt;=Config!$C$24,$AM67&gt;0,$AN67&gt;0,OR($AH67="Approved",$AH67="Baselined",$AH67="Not Required"),$AP67=0),"Ready for Delivery","Not Ready"))</f>
        <v/>
      </c>
      <c r="AV67" s="14" t="str">
        <f aca="false">IF($A67="","",IF($AG67="Rejected","Rejected",IF($AU67="Ready for Delivery","Pass","Action Required")))</f>
        <v/>
      </c>
      <c r="AW67" s="14" t="str">
        <f aca="false">IF($A67="","",IF(RIGHT($BA67,2)="; ",LEFT($BA67,LEN($BA67)-2),$BA67))</f>
        <v/>
      </c>
      <c r="AX67" s="21"/>
      <c r="AY67" s="14"/>
      <c r="AZ67" s="14"/>
      <c r="BA67" s="0" t="str">
        <f aca="false">IF($A67="","",IF($G67="","Missing title; ","")&amp;IF($H67="","Missing statement; ","")&amp;IF($O67="","Missing owner; ","")&amp;IF($K67="","No objective; ","")&amp;IF($N67="","No source; ","")&amp;IF($AM67=0,"No AC; ","")&amp;IF($AN67=0,"No test; ","")&amp;IF($AO67=0,"No trace link; ","")&amp;IF(AND(Config!$C$15="Yes",$AM67=0),"AC required; ","")&amp;IF(AND(Config!$C$14="Yes",$AN67=0),"Test required; ","")&amp;IF(AND(Config!$C$13="Yes",NOT(OR($AH67="Approved",$AH67="Baselined",$AH67="Not Required"))),"Approval pending; ","")&amp;IF($AP67&gt;0,"Open change; ",""))</f>
        <v/>
      </c>
      <c r="BB67" s="0" t="str">
        <f aca="false">IF($A67="","",IF(OR($C67="Agile",$C67="Hybrid"),MAX($BB$5:BB66)+1,""))</f>
        <v/>
      </c>
      <c r="BC67" s="0" t="str">
        <f aca="false">IF($A67="","",IF(OR($C67="Waterfall",$C67="Hybrid"),MAX($BC$5:BC66)+1,""))</f>
        <v/>
      </c>
      <c r="BD67" s="0" t="str">
        <f aca="false">IF($A67="","",MAX($BD$5:BD66)+1)</f>
        <v/>
      </c>
      <c r="BE67" s="0" t="str">
        <f aca="false">IF($A67="","",RANK($AC67,$AC$6:$AC$255)+COUNTIFS($AC$6:$AC67,$AC67,$A$6:$A67,"&lt;&gt;")-1)</f>
        <v/>
      </c>
      <c r="BF67" s="0" t="str">
        <f aca="false">IF($A67="","",IF($AW67&lt;&gt;"",MAX($BF$5:BF66)+1,""))</f>
        <v/>
      </c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9"/>
      <c r="S68" s="19"/>
      <c r="T68" s="19"/>
      <c r="U68" s="19"/>
      <c r="V68" s="19"/>
      <c r="W68" s="19"/>
      <c r="X68" s="19"/>
      <c r="Y68" s="20"/>
      <c r="Z68" s="19"/>
      <c r="AA68" s="19" t="str">
        <f aca="false">IF($A68="","",IFERROR(ROUND(($R68+$S68+$T68+$U68)/MAX(1,$V68),2),""))</f>
        <v/>
      </c>
      <c r="AB68" s="19" t="str">
        <f aca="false">IF($A68="","",IFERROR(ROUND(($W68*$X68*$Y68)/MAX(1,$Z68),1),""))</f>
        <v/>
      </c>
      <c r="AC68" s="19" t="str">
        <f aca="false">IF($A68="","",IFERROR(ROUND(($R68*Config!$F$6+$S68*Config!$F$7+$T68*Config!$F$8+$U68*Config!$F$9+(10-$V68)*Config!$F$10+(10-$AD68)*Config!$F$11+(10-$AE68)*Config!$F$12)*10,0),""))</f>
        <v/>
      </c>
      <c r="AD68" s="19"/>
      <c r="AE68" s="19"/>
      <c r="AF68" s="14"/>
      <c r="AG68" s="14"/>
      <c r="AH68" s="14"/>
      <c r="AI68" s="14"/>
      <c r="AJ68" s="21"/>
      <c r="AK68" s="14"/>
      <c r="AL68" s="21"/>
      <c r="AM68" s="19" t="str">
        <f aca="false">IF($A68="","",COUNTIF(Acceptance_Criteria!$B$6:$B$405,$A68))</f>
        <v/>
      </c>
      <c r="AN68" s="19" t="str">
        <f aca="false">IF($A68="","",COUNTIF(Test_Coverage!$B$6:$B$305,$A68))</f>
        <v/>
      </c>
      <c r="AO68" s="19" t="str">
        <f aca="false">IF($A68="","",COUNTIF(Traceability_Matrix!$B$6:$B$405,$A68))</f>
        <v/>
      </c>
      <c r="AP68" s="19" t="str">
        <f aca="false">IF($A68="","",COUNTIFS(Change_Control!$B$6:$B$155,$A68,Change_Control!$J$6:$J$155,"Open")+COUNTIFS(Change_Control!$B$6:$B$155,$A68,Change_Control!$J$6:$J$155,"In Assessment"))</f>
        <v/>
      </c>
      <c r="AQ68" s="19" t="str">
        <f aca="false">IF($A68="","",COUNTIF(RAID_Decisions!$C$6:$C$155,$A68))</f>
        <v/>
      </c>
      <c r="AR68" s="14" t="str">
        <f aca="false">IF($A68="","",IF(AND($K68&lt;&gt;"",$N68&lt;&gt;"",$AO68&gt;0),"Traced",IF(OR($K68&lt;&gt;"",$N68&lt;&gt;"",$AO68&gt;0),"Partial","Gap")))</f>
        <v/>
      </c>
      <c r="AS68" s="19" t="str">
        <f aca="false">IF($A68="","",ROUND(IF($G68&lt;&gt;"",10,0)+IF($H68&lt;&gt;"",15,0)+IF($O68&lt;&gt;"",10,0)+IF($K68&lt;&gt;"",10,0)+IF($N68&lt;&gt;"",10,0)+IF($Q68&lt;&gt;"",5,0)+IF($AM68&gt;0,15,0)+IF($AN68&gt;0,10,0)+IF($AO68&gt;0,10,0)+IF(OR($AH68="Approved",$AH68="Baselined",$AH68="Not Required"),5,0),0))</f>
        <v/>
      </c>
      <c r="AT68" s="14" t="str">
        <f aca="false">IF($A68="","",IF(AND($AS68&gt;=Config!$C$23,$G68&lt;&gt;"",$H68&lt;&gt;"",$O68&lt;&gt;""),"Ready for Review","Needs Work"))</f>
        <v/>
      </c>
      <c r="AU68" s="14" t="str">
        <f aca="false">IF($A68="","",IF(AND($AS68&gt;=Config!$C$24,$AM68&gt;0,$AN68&gt;0,OR($AH68="Approved",$AH68="Baselined",$AH68="Not Required"),$AP68=0),"Ready for Delivery","Not Ready"))</f>
        <v/>
      </c>
      <c r="AV68" s="14" t="str">
        <f aca="false">IF($A68="","",IF($AG68="Rejected","Rejected",IF($AU68="Ready for Delivery","Pass","Action Required")))</f>
        <v/>
      </c>
      <c r="AW68" s="14" t="str">
        <f aca="false">IF($A68="","",IF(RIGHT($BA68,2)="; ",LEFT($BA68,LEN($BA68)-2),$BA68))</f>
        <v/>
      </c>
      <c r="AX68" s="21"/>
      <c r="AY68" s="14"/>
      <c r="AZ68" s="14"/>
      <c r="BA68" s="0" t="str">
        <f aca="false">IF($A68="","",IF($G68="","Missing title; ","")&amp;IF($H68="","Missing statement; ","")&amp;IF($O68="","Missing owner; ","")&amp;IF($K68="","No objective; ","")&amp;IF($N68="","No source; ","")&amp;IF($AM68=0,"No AC; ","")&amp;IF($AN68=0,"No test; ","")&amp;IF($AO68=0,"No trace link; ","")&amp;IF(AND(Config!$C$15="Yes",$AM68=0),"AC required; ","")&amp;IF(AND(Config!$C$14="Yes",$AN68=0),"Test required; ","")&amp;IF(AND(Config!$C$13="Yes",NOT(OR($AH68="Approved",$AH68="Baselined",$AH68="Not Required"))),"Approval pending; ","")&amp;IF($AP68&gt;0,"Open change; ",""))</f>
        <v/>
      </c>
      <c r="BB68" s="0" t="str">
        <f aca="false">IF($A68="","",IF(OR($C68="Agile",$C68="Hybrid"),MAX($BB$5:BB67)+1,""))</f>
        <v/>
      </c>
      <c r="BC68" s="0" t="str">
        <f aca="false">IF($A68="","",IF(OR($C68="Waterfall",$C68="Hybrid"),MAX($BC$5:BC67)+1,""))</f>
        <v/>
      </c>
      <c r="BD68" s="0" t="str">
        <f aca="false">IF($A68="","",MAX($BD$5:BD67)+1)</f>
        <v/>
      </c>
      <c r="BE68" s="0" t="str">
        <f aca="false">IF($A68="","",RANK($AC68,$AC$6:$AC$255)+COUNTIFS($AC$6:$AC68,$AC68,$A$6:$A68,"&lt;&gt;")-1)</f>
        <v/>
      </c>
      <c r="BF68" s="0" t="str">
        <f aca="false">IF($A68="","",IF($AW68&lt;&gt;"",MAX($BF$5:BF67)+1,""))</f>
        <v/>
      </c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9"/>
      <c r="S69" s="19"/>
      <c r="T69" s="19"/>
      <c r="U69" s="19"/>
      <c r="V69" s="19"/>
      <c r="W69" s="19"/>
      <c r="X69" s="19"/>
      <c r="Y69" s="20"/>
      <c r="Z69" s="19"/>
      <c r="AA69" s="19" t="str">
        <f aca="false">IF($A69="","",IFERROR(ROUND(($R69+$S69+$T69+$U69)/MAX(1,$V69),2),""))</f>
        <v/>
      </c>
      <c r="AB69" s="19" t="str">
        <f aca="false">IF($A69="","",IFERROR(ROUND(($W69*$X69*$Y69)/MAX(1,$Z69),1),""))</f>
        <v/>
      </c>
      <c r="AC69" s="19" t="str">
        <f aca="false">IF($A69="","",IFERROR(ROUND(($R69*Config!$F$6+$S69*Config!$F$7+$T69*Config!$F$8+$U69*Config!$F$9+(10-$V69)*Config!$F$10+(10-$AD69)*Config!$F$11+(10-$AE69)*Config!$F$12)*10,0),""))</f>
        <v/>
      </c>
      <c r="AD69" s="19"/>
      <c r="AE69" s="19"/>
      <c r="AF69" s="14"/>
      <c r="AG69" s="14"/>
      <c r="AH69" s="14"/>
      <c r="AI69" s="14"/>
      <c r="AJ69" s="21"/>
      <c r="AK69" s="14"/>
      <c r="AL69" s="21"/>
      <c r="AM69" s="19" t="str">
        <f aca="false">IF($A69="","",COUNTIF(Acceptance_Criteria!$B$6:$B$405,$A69))</f>
        <v/>
      </c>
      <c r="AN69" s="19" t="str">
        <f aca="false">IF($A69="","",COUNTIF(Test_Coverage!$B$6:$B$305,$A69))</f>
        <v/>
      </c>
      <c r="AO69" s="19" t="str">
        <f aca="false">IF($A69="","",COUNTIF(Traceability_Matrix!$B$6:$B$405,$A69))</f>
        <v/>
      </c>
      <c r="AP69" s="19" t="str">
        <f aca="false">IF($A69="","",COUNTIFS(Change_Control!$B$6:$B$155,$A69,Change_Control!$J$6:$J$155,"Open")+COUNTIFS(Change_Control!$B$6:$B$155,$A69,Change_Control!$J$6:$J$155,"In Assessment"))</f>
        <v/>
      </c>
      <c r="AQ69" s="19" t="str">
        <f aca="false">IF($A69="","",COUNTIF(RAID_Decisions!$C$6:$C$155,$A69))</f>
        <v/>
      </c>
      <c r="AR69" s="14" t="str">
        <f aca="false">IF($A69="","",IF(AND($K69&lt;&gt;"",$N69&lt;&gt;"",$AO69&gt;0),"Traced",IF(OR($K69&lt;&gt;"",$N69&lt;&gt;"",$AO69&gt;0),"Partial","Gap")))</f>
        <v/>
      </c>
      <c r="AS69" s="19" t="str">
        <f aca="false">IF($A69="","",ROUND(IF($G69&lt;&gt;"",10,0)+IF($H69&lt;&gt;"",15,0)+IF($O69&lt;&gt;"",10,0)+IF($K69&lt;&gt;"",10,0)+IF($N69&lt;&gt;"",10,0)+IF($Q69&lt;&gt;"",5,0)+IF($AM69&gt;0,15,0)+IF($AN69&gt;0,10,0)+IF($AO69&gt;0,10,0)+IF(OR($AH69="Approved",$AH69="Baselined",$AH69="Not Required"),5,0),0))</f>
        <v/>
      </c>
      <c r="AT69" s="14" t="str">
        <f aca="false">IF($A69="","",IF(AND($AS69&gt;=Config!$C$23,$G69&lt;&gt;"",$H69&lt;&gt;"",$O69&lt;&gt;""),"Ready for Review","Needs Work"))</f>
        <v/>
      </c>
      <c r="AU69" s="14" t="str">
        <f aca="false">IF($A69="","",IF(AND($AS69&gt;=Config!$C$24,$AM69&gt;0,$AN69&gt;0,OR($AH69="Approved",$AH69="Baselined",$AH69="Not Required"),$AP69=0),"Ready for Delivery","Not Ready"))</f>
        <v/>
      </c>
      <c r="AV69" s="14" t="str">
        <f aca="false">IF($A69="","",IF($AG69="Rejected","Rejected",IF($AU69="Ready for Delivery","Pass","Action Required")))</f>
        <v/>
      </c>
      <c r="AW69" s="14" t="str">
        <f aca="false">IF($A69="","",IF(RIGHT($BA69,2)="; ",LEFT($BA69,LEN($BA69)-2),$BA69))</f>
        <v/>
      </c>
      <c r="AX69" s="21"/>
      <c r="AY69" s="14"/>
      <c r="AZ69" s="14"/>
      <c r="BA69" s="0" t="str">
        <f aca="false">IF($A69="","",IF($G69="","Missing title; ","")&amp;IF($H69="","Missing statement; ","")&amp;IF($O69="","Missing owner; ","")&amp;IF($K69="","No objective; ","")&amp;IF($N69="","No source; ","")&amp;IF($AM69=0,"No AC; ","")&amp;IF($AN69=0,"No test; ","")&amp;IF($AO69=0,"No trace link; ","")&amp;IF(AND(Config!$C$15="Yes",$AM69=0),"AC required; ","")&amp;IF(AND(Config!$C$14="Yes",$AN69=0),"Test required; ","")&amp;IF(AND(Config!$C$13="Yes",NOT(OR($AH69="Approved",$AH69="Baselined",$AH69="Not Required"))),"Approval pending; ","")&amp;IF($AP69&gt;0,"Open change; ",""))</f>
        <v/>
      </c>
      <c r="BB69" s="0" t="str">
        <f aca="false">IF($A69="","",IF(OR($C69="Agile",$C69="Hybrid"),MAX($BB$5:BB68)+1,""))</f>
        <v/>
      </c>
      <c r="BC69" s="0" t="str">
        <f aca="false">IF($A69="","",IF(OR($C69="Waterfall",$C69="Hybrid"),MAX($BC$5:BC68)+1,""))</f>
        <v/>
      </c>
      <c r="BD69" s="0" t="str">
        <f aca="false">IF($A69="","",MAX($BD$5:BD68)+1)</f>
        <v/>
      </c>
      <c r="BE69" s="0" t="str">
        <f aca="false">IF($A69="","",RANK($AC69,$AC$6:$AC$255)+COUNTIFS($AC$6:$AC69,$AC69,$A$6:$A69,"&lt;&gt;")-1)</f>
        <v/>
      </c>
      <c r="BF69" s="0" t="str">
        <f aca="false">IF($A69="","",IF($AW69&lt;&gt;"",MAX($BF$5:BF68)+1,""))</f>
        <v/>
      </c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9"/>
      <c r="S70" s="19"/>
      <c r="T70" s="19"/>
      <c r="U70" s="19"/>
      <c r="V70" s="19"/>
      <c r="W70" s="19"/>
      <c r="X70" s="19"/>
      <c r="Y70" s="20"/>
      <c r="Z70" s="19"/>
      <c r="AA70" s="19" t="str">
        <f aca="false">IF($A70="","",IFERROR(ROUND(($R70+$S70+$T70+$U70)/MAX(1,$V70),2),""))</f>
        <v/>
      </c>
      <c r="AB70" s="19" t="str">
        <f aca="false">IF($A70="","",IFERROR(ROUND(($W70*$X70*$Y70)/MAX(1,$Z70),1),""))</f>
        <v/>
      </c>
      <c r="AC70" s="19" t="str">
        <f aca="false">IF($A70="","",IFERROR(ROUND(($R70*Config!$F$6+$S70*Config!$F$7+$T70*Config!$F$8+$U70*Config!$F$9+(10-$V70)*Config!$F$10+(10-$AD70)*Config!$F$11+(10-$AE70)*Config!$F$12)*10,0),""))</f>
        <v/>
      </c>
      <c r="AD70" s="19"/>
      <c r="AE70" s="19"/>
      <c r="AF70" s="14"/>
      <c r="AG70" s="14"/>
      <c r="AH70" s="14"/>
      <c r="AI70" s="14"/>
      <c r="AJ70" s="21"/>
      <c r="AK70" s="14"/>
      <c r="AL70" s="21"/>
      <c r="AM70" s="19" t="str">
        <f aca="false">IF($A70="","",COUNTIF(Acceptance_Criteria!$B$6:$B$405,$A70))</f>
        <v/>
      </c>
      <c r="AN70" s="19" t="str">
        <f aca="false">IF($A70="","",COUNTIF(Test_Coverage!$B$6:$B$305,$A70))</f>
        <v/>
      </c>
      <c r="AO70" s="19" t="str">
        <f aca="false">IF($A70="","",COUNTIF(Traceability_Matrix!$B$6:$B$405,$A70))</f>
        <v/>
      </c>
      <c r="AP70" s="19" t="str">
        <f aca="false">IF($A70="","",COUNTIFS(Change_Control!$B$6:$B$155,$A70,Change_Control!$J$6:$J$155,"Open")+COUNTIFS(Change_Control!$B$6:$B$155,$A70,Change_Control!$J$6:$J$155,"In Assessment"))</f>
        <v/>
      </c>
      <c r="AQ70" s="19" t="str">
        <f aca="false">IF($A70="","",COUNTIF(RAID_Decisions!$C$6:$C$155,$A70))</f>
        <v/>
      </c>
      <c r="AR70" s="14" t="str">
        <f aca="false">IF($A70="","",IF(AND($K70&lt;&gt;"",$N70&lt;&gt;"",$AO70&gt;0),"Traced",IF(OR($K70&lt;&gt;"",$N70&lt;&gt;"",$AO70&gt;0),"Partial","Gap")))</f>
        <v/>
      </c>
      <c r="AS70" s="19" t="str">
        <f aca="false">IF($A70="","",ROUND(IF($G70&lt;&gt;"",10,0)+IF($H70&lt;&gt;"",15,0)+IF($O70&lt;&gt;"",10,0)+IF($K70&lt;&gt;"",10,0)+IF($N70&lt;&gt;"",10,0)+IF($Q70&lt;&gt;"",5,0)+IF($AM70&gt;0,15,0)+IF($AN70&gt;0,10,0)+IF($AO70&gt;0,10,0)+IF(OR($AH70="Approved",$AH70="Baselined",$AH70="Not Required"),5,0),0))</f>
        <v/>
      </c>
      <c r="AT70" s="14" t="str">
        <f aca="false">IF($A70="","",IF(AND($AS70&gt;=Config!$C$23,$G70&lt;&gt;"",$H70&lt;&gt;"",$O70&lt;&gt;""),"Ready for Review","Needs Work"))</f>
        <v/>
      </c>
      <c r="AU70" s="14" t="str">
        <f aca="false">IF($A70="","",IF(AND($AS70&gt;=Config!$C$24,$AM70&gt;0,$AN70&gt;0,OR($AH70="Approved",$AH70="Baselined",$AH70="Not Required"),$AP70=0),"Ready for Delivery","Not Ready"))</f>
        <v/>
      </c>
      <c r="AV70" s="14" t="str">
        <f aca="false">IF($A70="","",IF($AG70="Rejected","Rejected",IF($AU70="Ready for Delivery","Pass","Action Required")))</f>
        <v/>
      </c>
      <c r="AW70" s="14" t="str">
        <f aca="false">IF($A70="","",IF(RIGHT($BA70,2)="; ",LEFT($BA70,LEN($BA70)-2),$BA70))</f>
        <v/>
      </c>
      <c r="AX70" s="21"/>
      <c r="AY70" s="14"/>
      <c r="AZ70" s="14"/>
      <c r="BA70" s="0" t="str">
        <f aca="false">IF($A70="","",IF($G70="","Missing title; ","")&amp;IF($H70="","Missing statement; ","")&amp;IF($O70="","Missing owner; ","")&amp;IF($K70="","No objective; ","")&amp;IF($N70="","No source; ","")&amp;IF($AM70=0,"No AC; ","")&amp;IF($AN70=0,"No test; ","")&amp;IF($AO70=0,"No trace link; ","")&amp;IF(AND(Config!$C$15="Yes",$AM70=0),"AC required; ","")&amp;IF(AND(Config!$C$14="Yes",$AN70=0),"Test required; ","")&amp;IF(AND(Config!$C$13="Yes",NOT(OR($AH70="Approved",$AH70="Baselined",$AH70="Not Required"))),"Approval pending; ","")&amp;IF($AP70&gt;0,"Open change; ",""))</f>
        <v/>
      </c>
      <c r="BB70" s="0" t="str">
        <f aca="false">IF($A70="","",IF(OR($C70="Agile",$C70="Hybrid"),MAX($BB$5:BB69)+1,""))</f>
        <v/>
      </c>
      <c r="BC70" s="0" t="str">
        <f aca="false">IF($A70="","",IF(OR($C70="Waterfall",$C70="Hybrid"),MAX($BC$5:BC69)+1,""))</f>
        <v/>
      </c>
      <c r="BD70" s="0" t="str">
        <f aca="false">IF($A70="","",MAX($BD$5:BD69)+1)</f>
        <v/>
      </c>
      <c r="BE70" s="0" t="str">
        <f aca="false">IF($A70="","",RANK($AC70,$AC$6:$AC$255)+COUNTIFS($AC$6:$AC70,$AC70,$A$6:$A70,"&lt;&gt;")-1)</f>
        <v/>
      </c>
      <c r="BF70" s="0" t="str">
        <f aca="false">IF($A70="","",IF($AW70&lt;&gt;"",MAX($BF$5:BF69)+1,""))</f>
        <v/>
      </c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9"/>
      <c r="S71" s="19"/>
      <c r="T71" s="19"/>
      <c r="U71" s="19"/>
      <c r="V71" s="19"/>
      <c r="W71" s="19"/>
      <c r="X71" s="19"/>
      <c r="Y71" s="20"/>
      <c r="Z71" s="19"/>
      <c r="AA71" s="19" t="str">
        <f aca="false">IF($A71="","",IFERROR(ROUND(($R71+$S71+$T71+$U71)/MAX(1,$V71),2),""))</f>
        <v/>
      </c>
      <c r="AB71" s="19" t="str">
        <f aca="false">IF($A71="","",IFERROR(ROUND(($W71*$X71*$Y71)/MAX(1,$Z71),1),""))</f>
        <v/>
      </c>
      <c r="AC71" s="19" t="str">
        <f aca="false">IF($A71="","",IFERROR(ROUND(($R71*Config!$F$6+$S71*Config!$F$7+$T71*Config!$F$8+$U71*Config!$F$9+(10-$V71)*Config!$F$10+(10-$AD71)*Config!$F$11+(10-$AE71)*Config!$F$12)*10,0),""))</f>
        <v/>
      </c>
      <c r="AD71" s="19"/>
      <c r="AE71" s="19"/>
      <c r="AF71" s="14"/>
      <c r="AG71" s="14"/>
      <c r="AH71" s="14"/>
      <c r="AI71" s="14"/>
      <c r="AJ71" s="21"/>
      <c r="AK71" s="14"/>
      <c r="AL71" s="21"/>
      <c r="AM71" s="19" t="str">
        <f aca="false">IF($A71="","",COUNTIF(Acceptance_Criteria!$B$6:$B$405,$A71))</f>
        <v/>
      </c>
      <c r="AN71" s="19" t="str">
        <f aca="false">IF($A71="","",COUNTIF(Test_Coverage!$B$6:$B$305,$A71))</f>
        <v/>
      </c>
      <c r="AO71" s="19" t="str">
        <f aca="false">IF($A71="","",COUNTIF(Traceability_Matrix!$B$6:$B$405,$A71))</f>
        <v/>
      </c>
      <c r="AP71" s="19" t="str">
        <f aca="false">IF($A71="","",COUNTIFS(Change_Control!$B$6:$B$155,$A71,Change_Control!$J$6:$J$155,"Open")+COUNTIFS(Change_Control!$B$6:$B$155,$A71,Change_Control!$J$6:$J$155,"In Assessment"))</f>
        <v/>
      </c>
      <c r="AQ71" s="19" t="str">
        <f aca="false">IF($A71="","",COUNTIF(RAID_Decisions!$C$6:$C$155,$A71))</f>
        <v/>
      </c>
      <c r="AR71" s="14" t="str">
        <f aca="false">IF($A71="","",IF(AND($K71&lt;&gt;"",$N71&lt;&gt;"",$AO71&gt;0),"Traced",IF(OR($K71&lt;&gt;"",$N71&lt;&gt;"",$AO71&gt;0),"Partial","Gap")))</f>
        <v/>
      </c>
      <c r="AS71" s="19" t="str">
        <f aca="false">IF($A71="","",ROUND(IF($G71&lt;&gt;"",10,0)+IF($H71&lt;&gt;"",15,0)+IF($O71&lt;&gt;"",10,0)+IF($K71&lt;&gt;"",10,0)+IF($N71&lt;&gt;"",10,0)+IF($Q71&lt;&gt;"",5,0)+IF($AM71&gt;0,15,0)+IF($AN71&gt;0,10,0)+IF($AO71&gt;0,10,0)+IF(OR($AH71="Approved",$AH71="Baselined",$AH71="Not Required"),5,0),0))</f>
        <v/>
      </c>
      <c r="AT71" s="14" t="str">
        <f aca="false">IF($A71="","",IF(AND($AS71&gt;=Config!$C$23,$G71&lt;&gt;"",$H71&lt;&gt;"",$O71&lt;&gt;""),"Ready for Review","Needs Work"))</f>
        <v/>
      </c>
      <c r="AU71" s="14" t="str">
        <f aca="false">IF($A71="","",IF(AND($AS71&gt;=Config!$C$24,$AM71&gt;0,$AN71&gt;0,OR($AH71="Approved",$AH71="Baselined",$AH71="Not Required"),$AP71=0),"Ready for Delivery","Not Ready"))</f>
        <v/>
      </c>
      <c r="AV71" s="14" t="str">
        <f aca="false">IF($A71="","",IF($AG71="Rejected","Rejected",IF($AU71="Ready for Delivery","Pass","Action Required")))</f>
        <v/>
      </c>
      <c r="AW71" s="14" t="str">
        <f aca="false">IF($A71="","",IF(RIGHT($BA71,2)="; ",LEFT($BA71,LEN($BA71)-2),$BA71))</f>
        <v/>
      </c>
      <c r="AX71" s="21"/>
      <c r="AY71" s="14"/>
      <c r="AZ71" s="14"/>
      <c r="BA71" s="0" t="str">
        <f aca="false">IF($A71="","",IF($G71="","Missing title; ","")&amp;IF($H71="","Missing statement; ","")&amp;IF($O71="","Missing owner; ","")&amp;IF($K71="","No objective; ","")&amp;IF($N71="","No source; ","")&amp;IF($AM71=0,"No AC; ","")&amp;IF($AN71=0,"No test; ","")&amp;IF($AO71=0,"No trace link; ","")&amp;IF(AND(Config!$C$15="Yes",$AM71=0),"AC required; ","")&amp;IF(AND(Config!$C$14="Yes",$AN71=0),"Test required; ","")&amp;IF(AND(Config!$C$13="Yes",NOT(OR($AH71="Approved",$AH71="Baselined",$AH71="Not Required"))),"Approval pending; ","")&amp;IF($AP71&gt;0,"Open change; ",""))</f>
        <v/>
      </c>
      <c r="BB71" s="0" t="str">
        <f aca="false">IF($A71="","",IF(OR($C71="Agile",$C71="Hybrid"),MAX($BB$5:BB70)+1,""))</f>
        <v/>
      </c>
      <c r="BC71" s="0" t="str">
        <f aca="false">IF($A71="","",IF(OR($C71="Waterfall",$C71="Hybrid"),MAX($BC$5:BC70)+1,""))</f>
        <v/>
      </c>
      <c r="BD71" s="0" t="str">
        <f aca="false">IF($A71="","",MAX($BD$5:BD70)+1)</f>
        <v/>
      </c>
      <c r="BE71" s="0" t="str">
        <f aca="false">IF($A71="","",RANK($AC71,$AC$6:$AC$255)+COUNTIFS($AC$6:$AC71,$AC71,$A$6:$A71,"&lt;&gt;")-1)</f>
        <v/>
      </c>
      <c r="BF71" s="0" t="str">
        <f aca="false">IF($A71="","",IF($AW71&lt;&gt;"",MAX($BF$5:BF70)+1,""))</f>
        <v/>
      </c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9"/>
      <c r="S72" s="19"/>
      <c r="T72" s="19"/>
      <c r="U72" s="19"/>
      <c r="V72" s="19"/>
      <c r="W72" s="19"/>
      <c r="X72" s="19"/>
      <c r="Y72" s="20"/>
      <c r="Z72" s="19"/>
      <c r="AA72" s="19" t="str">
        <f aca="false">IF($A72="","",IFERROR(ROUND(($R72+$S72+$T72+$U72)/MAX(1,$V72),2),""))</f>
        <v/>
      </c>
      <c r="AB72" s="19" t="str">
        <f aca="false">IF($A72="","",IFERROR(ROUND(($W72*$X72*$Y72)/MAX(1,$Z72),1),""))</f>
        <v/>
      </c>
      <c r="AC72" s="19" t="str">
        <f aca="false">IF($A72="","",IFERROR(ROUND(($R72*Config!$F$6+$S72*Config!$F$7+$T72*Config!$F$8+$U72*Config!$F$9+(10-$V72)*Config!$F$10+(10-$AD72)*Config!$F$11+(10-$AE72)*Config!$F$12)*10,0),""))</f>
        <v/>
      </c>
      <c r="AD72" s="19"/>
      <c r="AE72" s="19"/>
      <c r="AF72" s="14"/>
      <c r="AG72" s="14"/>
      <c r="AH72" s="14"/>
      <c r="AI72" s="14"/>
      <c r="AJ72" s="21"/>
      <c r="AK72" s="14"/>
      <c r="AL72" s="21"/>
      <c r="AM72" s="19" t="str">
        <f aca="false">IF($A72="","",COUNTIF(Acceptance_Criteria!$B$6:$B$405,$A72))</f>
        <v/>
      </c>
      <c r="AN72" s="19" t="str">
        <f aca="false">IF($A72="","",COUNTIF(Test_Coverage!$B$6:$B$305,$A72))</f>
        <v/>
      </c>
      <c r="AO72" s="19" t="str">
        <f aca="false">IF($A72="","",COUNTIF(Traceability_Matrix!$B$6:$B$405,$A72))</f>
        <v/>
      </c>
      <c r="AP72" s="19" t="str">
        <f aca="false">IF($A72="","",COUNTIFS(Change_Control!$B$6:$B$155,$A72,Change_Control!$J$6:$J$155,"Open")+COUNTIFS(Change_Control!$B$6:$B$155,$A72,Change_Control!$J$6:$J$155,"In Assessment"))</f>
        <v/>
      </c>
      <c r="AQ72" s="19" t="str">
        <f aca="false">IF($A72="","",COUNTIF(RAID_Decisions!$C$6:$C$155,$A72))</f>
        <v/>
      </c>
      <c r="AR72" s="14" t="str">
        <f aca="false">IF($A72="","",IF(AND($K72&lt;&gt;"",$N72&lt;&gt;"",$AO72&gt;0),"Traced",IF(OR($K72&lt;&gt;"",$N72&lt;&gt;"",$AO72&gt;0),"Partial","Gap")))</f>
        <v/>
      </c>
      <c r="AS72" s="19" t="str">
        <f aca="false">IF($A72="","",ROUND(IF($G72&lt;&gt;"",10,0)+IF($H72&lt;&gt;"",15,0)+IF($O72&lt;&gt;"",10,0)+IF($K72&lt;&gt;"",10,0)+IF($N72&lt;&gt;"",10,0)+IF($Q72&lt;&gt;"",5,0)+IF($AM72&gt;0,15,0)+IF($AN72&gt;0,10,0)+IF($AO72&gt;0,10,0)+IF(OR($AH72="Approved",$AH72="Baselined",$AH72="Not Required"),5,0),0))</f>
        <v/>
      </c>
      <c r="AT72" s="14" t="str">
        <f aca="false">IF($A72="","",IF(AND($AS72&gt;=Config!$C$23,$G72&lt;&gt;"",$H72&lt;&gt;"",$O72&lt;&gt;""),"Ready for Review","Needs Work"))</f>
        <v/>
      </c>
      <c r="AU72" s="14" t="str">
        <f aca="false">IF($A72="","",IF(AND($AS72&gt;=Config!$C$24,$AM72&gt;0,$AN72&gt;0,OR($AH72="Approved",$AH72="Baselined",$AH72="Not Required"),$AP72=0),"Ready for Delivery","Not Ready"))</f>
        <v/>
      </c>
      <c r="AV72" s="14" t="str">
        <f aca="false">IF($A72="","",IF($AG72="Rejected","Rejected",IF($AU72="Ready for Delivery","Pass","Action Required")))</f>
        <v/>
      </c>
      <c r="AW72" s="14" t="str">
        <f aca="false">IF($A72="","",IF(RIGHT($BA72,2)="; ",LEFT($BA72,LEN($BA72)-2),$BA72))</f>
        <v/>
      </c>
      <c r="AX72" s="21"/>
      <c r="AY72" s="14"/>
      <c r="AZ72" s="14"/>
      <c r="BA72" s="0" t="str">
        <f aca="false">IF($A72="","",IF($G72="","Missing title; ","")&amp;IF($H72="","Missing statement; ","")&amp;IF($O72="","Missing owner; ","")&amp;IF($K72="","No objective; ","")&amp;IF($N72="","No source; ","")&amp;IF($AM72=0,"No AC; ","")&amp;IF($AN72=0,"No test; ","")&amp;IF($AO72=0,"No trace link; ","")&amp;IF(AND(Config!$C$15="Yes",$AM72=0),"AC required; ","")&amp;IF(AND(Config!$C$14="Yes",$AN72=0),"Test required; ","")&amp;IF(AND(Config!$C$13="Yes",NOT(OR($AH72="Approved",$AH72="Baselined",$AH72="Not Required"))),"Approval pending; ","")&amp;IF($AP72&gt;0,"Open change; ",""))</f>
        <v/>
      </c>
      <c r="BB72" s="0" t="str">
        <f aca="false">IF($A72="","",IF(OR($C72="Agile",$C72="Hybrid"),MAX($BB$5:BB71)+1,""))</f>
        <v/>
      </c>
      <c r="BC72" s="0" t="str">
        <f aca="false">IF($A72="","",IF(OR($C72="Waterfall",$C72="Hybrid"),MAX($BC$5:BC71)+1,""))</f>
        <v/>
      </c>
      <c r="BD72" s="0" t="str">
        <f aca="false">IF($A72="","",MAX($BD$5:BD71)+1)</f>
        <v/>
      </c>
      <c r="BE72" s="0" t="str">
        <f aca="false">IF($A72="","",RANK($AC72,$AC$6:$AC$255)+COUNTIFS($AC$6:$AC72,$AC72,$A$6:$A72,"&lt;&gt;")-1)</f>
        <v/>
      </c>
      <c r="BF72" s="0" t="str">
        <f aca="false">IF($A72="","",IF($AW72&lt;&gt;"",MAX($BF$5:BF71)+1,""))</f>
        <v/>
      </c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9"/>
      <c r="S73" s="19"/>
      <c r="T73" s="19"/>
      <c r="U73" s="19"/>
      <c r="V73" s="19"/>
      <c r="W73" s="19"/>
      <c r="X73" s="19"/>
      <c r="Y73" s="20"/>
      <c r="Z73" s="19"/>
      <c r="AA73" s="19" t="str">
        <f aca="false">IF($A73="","",IFERROR(ROUND(($R73+$S73+$T73+$U73)/MAX(1,$V73),2),""))</f>
        <v/>
      </c>
      <c r="AB73" s="19" t="str">
        <f aca="false">IF($A73="","",IFERROR(ROUND(($W73*$X73*$Y73)/MAX(1,$Z73),1),""))</f>
        <v/>
      </c>
      <c r="AC73" s="19" t="str">
        <f aca="false">IF($A73="","",IFERROR(ROUND(($R73*Config!$F$6+$S73*Config!$F$7+$T73*Config!$F$8+$U73*Config!$F$9+(10-$V73)*Config!$F$10+(10-$AD73)*Config!$F$11+(10-$AE73)*Config!$F$12)*10,0),""))</f>
        <v/>
      </c>
      <c r="AD73" s="19"/>
      <c r="AE73" s="19"/>
      <c r="AF73" s="14"/>
      <c r="AG73" s="14"/>
      <c r="AH73" s="14"/>
      <c r="AI73" s="14"/>
      <c r="AJ73" s="21"/>
      <c r="AK73" s="14"/>
      <c r="AL73" s="21"/>
      <c r="AM73" s="19" t="str">
        <f aca="false">IF($A73="","",COUNTIF(Acceptance_Criteria!$B$6:$B$405,$A73))</f>
        <v/>
      </c>
      <c r="AN73" s="19" t="str">
        <f aca="false">IF($A73="","",COUNTIF(Test_Coverage!$B$6:$B$305,$A73))</f>
        <v/>
      </c>
      <c r="AO73" s="19" t="str">
        <f aca="false">IF($A73="","",COUNTIF(Traceability_Matrix!$B$6:$B$405,$A73))</f>
        <v/>
      </c>
      <c r="AP73" s="19" t="str">
        <f aca="false">IF($A73="","",COUNTIFS(Change_Control!$B$6:$B$155,$A73,Change_Control!$J$6:$J$155,"Open")+COUNTIFS(Change_Control!$B$6:$B$155,$A73,Change_Control!$J$6:$J$155,"In Assessment"))</f>
        <v/>
      </c>
      <c r="AQ73" s="19" t="str">
        <f aca="false">IF($A73="","",COUNTIF(RAID_Decisions!$C$6:$C$155,$A73))</f>
        <v/>
      </c>
      <c r="AR73" s="14" t="str">
        <f aca="false">IF($A73="","",IF(AND($K73&lt;&gt;"",$N73&lt;&gt;"",$AO73&gt;0),"Traced",IF(OR($K73&lt;&gt;"",$N73&lt;&gt;"",$AO73&gt;0),"Partial","Gap")))</f>
        <v/>
      </c>
      <c r="AS73" s="19" t="str">
        <f aca="false">IF($A73="","",ROUND(IF($G73&lt;&gt;"",10,0)+IF($H73&lt;&gt;"",15,0)+IF($O73&lt;&gt;"",10,0)+IF($K73&lt;&gt;"",10,0)+IF($N73&lt;&gt;"",10,0)+IF($Q73&lt;&gt;"",5,0)+IF($AM73&gt;0,15,0)+IF($AN73&gt;0,10,0)+IF($AO73&gt;0,10,0)+IF(OR($AH73="Approved",$AH73="Baselined",$AH73="Not Required"),5,0),0))</f>
        <v/>
      </c>
      <c r="AT73" s="14" t="str">
        <f aca="false">IF($A73="","",IF(AND($AS73&gt;=Config!$C$23,$G73&lt;&gt;"",$H73&lt;&gt;"",$O73&lt;&gt;""),"Ready for Review","Needs Work"))</f>
        <v/>
      </c>
      <c r="AU73" s="14" t="str">
        <f aca="false">IF($A73="","",IF(AND($AS73&gt;=Config!$C$24,$AM73&gt;0,$AN73&gt;0,OR($AH73="Approved",$AH73="Baselined",$AH73="Not Required"),$AP73=0),"Ready for Delivery","Not Ready"))</f>
        <v/>
      </c>
      <c r="AV73" s="14" t="str">
        <f aca="false">IF($A73="","",IF($AG73="Rejected","Rejected",IF($AU73="Ready for Delivery","Pass","Action Required")))</f>
        <v/>
      </c>
      <c r="AW73" s="14" t="str">
        <f aca="false">IF($A73="","",IF(RIGHT($BA73,2)="; ",LEFT($BA73,LEN($BA73)-2),$BA73))</f>
        <v/>
      </c>
      <c r="AX73" s="21"/>
      <c r="AY73" s="14"/>
      <c r="AZ73" s="14"/>
      <c r="BA73" s="0" t="str">
        <f aca="false">IF($A73="","",IF($G73="","Missing title; ","")&amp;IF($H73="","Missing statement; ","")&amp;IF($O73="","Missing owner; ","")&amp;IF($K73="","No objective; ","")&amp;IF($N73="","No source; ","")&amp;IF($AM73=0,"No AC; ","")&amp;IF($AN73=0,"No test; ","")&amp;IF($AO73=0,"No trace link; ","")&amp;IF(AND(Config!$C$15="Yes",$AM73=0),"AC required; ","")&amp;IF(AND(Config!$C$14="Yes",$AN73=0),"Test required; ","")&amp;IF(AND(Config!$C$13="Yes",NOT(OR($AH73="Approved",$AH73="Baselined",$AH73="Not Required"))),"Approval pending; ","")&amp;IF($AP73&gt;0,"Open change; ",""))</f>
        <v/>
      </c>
      <c r="BB73" s="0" t="str">
        <f aca="false">IF($A73="","",IF(OR($C73="Agile",$C73="Hybrid"),MAX($BB$5:BB72)+1,""))</f>
        <v/>
      </c>
      <c r="BC73" s="0" t="str">
        <f aca="false">IF($A73="","",IF(OR($C73="Waterfall",$C73="Hybrid"),MAX($BC$5:BC72)+1,""))</f>
        <v/>
      </c>
      <c r="BD73" s="0" t="str">
        <f aca="false">IF($A73="","",MAX($BD$5:BD72)+1)</f>
        <v/>
      </c>
      <c r="BE73" s="0" t="str">
        <f aca="false">IF($A73="","",RANK($AC73,$AC$6:$AC$255)+COUNTIFS($AC$6:$AC73,$AC73,$A$6:$A73,"&lt;&gt;")-1)</f>
        <v/>
      </c>
      <c r="BF73" s="0" t="str">
        <f aca="false">IF($A73="","",IF($AW73&lt;&gt;"",MAX($BF$5:BF72)+1,""))</f>
        <v/>
      </c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9"/>
      <c r="S74" s="19"/>
      <c r="T74" s="19"/>
      <c r="U74" s="19"/>
      <c r="V74" s="19"/>
      <c r="W74" s="19"/>
      <c r="X74" s="19"/>
      <c r="Y74" s="20"/>
      <c r="Z74" s="19"/>
      <c r="AA74" s="19" t="str">
        <f aca="false">IF($A74="","",IFERROR(ROUND(($R74+$S74+$T74+$U74)/MAX(1,$V74),2),""))</f>
        <v/>
      </c>
      <c r="AB74" s="19" t="str">
        <f aca="false">IF($A74="","",IFERROR(ROUND(($W74*$X74*$Y74)/MAX(1,$Z74),1),""))</f>
        <v/>
      </c>
      <c r="AC74" s="19" t="str">
        <f aca="false">IF($A74="","",IFERROR(ROUND(($R74*Config!$F$6+$S74*Config!$F$7+$T74*Config!$F$8+$U74*Config!$F$9+(10-$V74)*Config!$F$10+(10-$AD74)*Config!$F$11+(10-$AE74)*Config!$F$12)*10,0),""))</f>
        <v/>
      </c>
      <c r="AD74" s="19"/>
      <c r="AE74" s="19"/>
      <c r="AF74" s="14"/>
      <c r="AG74" s="14"/>
      <c r="AH74" s="14"/>
      <c r="AI74" s="14"/>
      <c r="AJ74" s="21"/>
      <c r="AK74" s="14"/>
      <c r="AL74" s="21"/>
      <c r="AM74" s="19" t="str">
        <f aca="false">IF($A74="","",COUNTIF(Acceptance_Criteria!$B$6:$B$405,$A74))</f>
        <v/>
      </c>
      <c r="AN74" s="19" t="str">
        <f aca="false">IF($A74="","",COUNTIF(Test_Coverage!$B$6:$B$305,$A74))</f>
        <v/>
      </c>
      <c r="AO74" s="19" t="str">
        <f aca="false">IF($A74="","",COUNTIF(Traceability_Matrix!$B$6:$B$405,$A74))</f>
        <v/>
      </c>
      <c r="AP74" s="19" t="str">
        <f aca="false">IF($A74="","",COUNTIFS(Change_Control!$B$6:$B$155,$A74,Change_Control!$J$6:$J$155,"Open")+COUNTIFS(Change_Control!$B$6:$B$155,$A74,Change_Control!$J$6:$J$155,"In Assessment"))</f>
        <v/>
      </c>
      <c r="AQ74" s="19" t="str">
        <f aca="false">IF($A74="","",COUNTIF(RAID_Decisions!$C$6:$C$155,$A74))</f>
        <v/>
      </c>
      <c r="AR74" s="14" t="str">
        <f aca="false">IF($A74="","",IF(AND($K74&lt;&gt;"",$N74&lt;&gt;"",$AO74&gt;0),"Traced",IF(OR($K74&lt;&gt;"",$N74&lt;&gt;"",$AO74&gt;0),"Partial","Gap")))</f>
        <v/>
      </c>
      <c r="AS74" s="19" t="str">
        <f aca="false">IF($A74="","",ROUND(IF($G74&lt;&gt;"",10,0)+IF($H74&lt;&gt;"",15,0)+IF($O74&lt;&gt;"",10,0)+IF($K74&lt;&gt;"",10,0)+IF($N74&lt;&gt;"",10,0)+IF($Q74&lt;&gt;"",5,0)+IF($AM74&gt;0,15,0)+IF($AN74&gt;0,10,0)+IF($AO74&gt;0,10,0)+IF(OR($AH74="Approved",$AH74="Baselined",$AH74="Not Required"),5,0),0))</f>
        <v/>
      </c>
      <c r="AT74" s="14" t="str">
        <f aca="false">IF($A74="","",IF(AND($AS74&gt;=Config!$C$23,$G74&lt;&gt;"",$H74&lt;&gt;"",$O74&lt;&gt;""),"Ready for Review","Needs Work"))</f>
        <v/>
      </c>
      <c r="AU74" s="14" t="str">
        <f aca="false">IF($A74="","",IF(AND($AS74&gt;=Config!$C$24,$AM74&gt;0,$AN74&gt;0,OR($AH74="Approved",$AH74="Baselined",$AH74="Not Required"),$AP74=0),"Ready for Delivery","Not Ready"))</f>
        <v/>
      </c>
      <c r="AV74" s="14" t="str">
        <f aca="false">IF($A74="","",IF($AG74="Rejected","Rejected",IF($AU74="Ready for Delivery","Pass","Action Required")))</f>
        <v/>
      </c>
      <c r="AW74" s="14" t="str">
        <f aca="false">IF($A74="","",IF(RIGHT($BA74,2)="; ",LEFT($BA74,LEN($BA74)-2),$BA74))</f>
        <v/>
      </c>
      <c r="AX74" s="21"/>
      <c r="AY74" s="14"/>
      <c r="AZ74" s="14"/>
      <c r="BA74" s="0" t="str">
        <f aca="false">IF($A74="","",IF($G74="","Missing title; ","")&amp;IF($H74="","Missing statement; ","")&amp;IF($O74="","Missing owner; ","")&amp;IF($K74="","No objective; ","")&amp;IF($N74="","No source; ","")&amp;IF($AM74=0,"No AC; ","")&amp;IF($AN74=0,"No test; ","")&amp;IF($AO74=0,"No trace link; ","")&amp;IF(AND(Config!$C$15="Yes",$AM74=0),"AC required; ","")&amp;IF(AND(Config!$C$14="Yes",$AN74=0),"Test required; ","")&amp;IF(AND(Config!$C$13="Yes",NOT(OR($AH74="Approved",$AH74="Baselined",$AH74="Not Required"))),"Approval pending; ","")&amp;IF($AP74&gt;0,"Open change; ",""))</f>
        <v/>
      </c>
      <c r="BB74" s="0" t="str">
        <f aca="false">IF($A74="","",IF(OR($C74="Agile",$C74="Hybrid"),MAX($BB$5:BB73)+1,""))</f>
        <v/>
      </c>
      <c r="BC74" s="0" t="str">
        <f aca="false">IF($A74="","",IF(OR($C74="Waterfall",$C74="Hybrid"),MAX($BC$5:BC73)+1,""))</f>
        <v/>
      </c>
      <c r="BD74" s="0" t="str">
        <f aca="false">IF($A74="","",MAX($BD$5:BD73)+1)</f>
        <v/>
      </c>
      <c r="BE74" s="0" t="str">
        <f aca="false">IF($A74="","",RANK($AC74,$AC$6:$AC$255)+COUNTIFS($AC$6:$AC74,$AC74,$A$6:$A74,"&lt;&gt;")-1)</f>
        <v/>
      </c>
      <c r="BF74" s="0" t="str">
        <f aca="false">IF($A74="","",IF($AW74&lt;&gt;"",MAX($BF$5:BF73)+1,""))</f>
        <v/>
      </c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9"/>
      <c r="S75" s="19"/>
      <c r="T75" s="19"/>
      <c r="U75" s="19"/>
      <c r="V75" s="19"/>
      <c r="W75" s="19"/>
      <c r="X75" s="19"/>
      <c r="Y75" s="20"/>
      <c r="Z75" s="19"/>
      <c r="AA75" s="19" t="str">
        <f aca="false">IF($A75="","",IFERROR(ROUND(($R75+$S75+$T75+$U75)/MAX(1,$V75),2),""))</f>
        <v/>
      </c>
      <c r="AB75" s="19" t="str">
        <f aca="false">IF($A75="","",IFERROR(ROUND(($W75*$X75*$Y75)/MAX(1,$Z75),1),""))</f>
        <v/>
      </c>
      <c r="AC75" s="19" t="str">
        <f aca="false">IF($A75="","",IFERROR(ROUND(($R75*Config!$F$6+$S75*Config!$F$7+$T75*Config!$F$8+$U75*Config!$F$9+(10-$V75)*Config!$F$10+(10-$AD75)*Config!$F$11+(10-$AE75)*Config!$F$12)*10,0),""))</f>
        <v/>
      </c>
      <c r="AD75" s="19"/>
      <c r="AE75" s="19"/>
      <c r="AF75" s="14"/>
      <c r="AG75" s="14"/>
      <c r="AH75" s="14"/>
      <c r="AI75" s="14"/>
      <c r="AJ75" s="21"/>
      <c r="AK75" s="14"/>
      <c r="AL75" s="21"/>
      <c r="AM75" s="19" t="str">
        <f aca="false">IF($A75="","",COUNTIF(Acceptance_Criteria!$B$6:$B$405,$A75))</f>
        <v/>
      </c>
      <c r="AN75" s="19" t="str">
        <f aca="false">IF($A75="","",COUNTIF(Test_Coverage!$B$6:$B$305,$A75))</f>
        <v/>
      </c>
      <c r="AO75" s="19" t="str">
        <f aca="false">IF($A75="","",COUNTIF(Traceability_Matrix!$B$6:$B$405,$A75))</f>
        <v/>
      </c>
      <c r="AP75" s="19" t="str">
        <f aca="false">IF($A75="","",COUNTIFS(Change_Control!$B$6:$B$155,$A75,Change_Control!$J$6:$J$155,"Open")+COUNTIFS(Change_Control!$B$6:$B$155,$A75,Change_Control!$J$6:$J$155,"In Assessment"))</f>
        <v/>
      </c>
      <c r="AQ75" s="19" t="str">
        <f aca="false">IF($A75="","",COUNTIF(RAID_Decisions!$C$6:$C$155,$A75))</f>
        <v/>
      </c>
      <c r="AR75" s="14" t="str">
        <f aca="false">IF($A75="","",IF(AND($K75&lt;&gt;"",$N75&lt;&gt;"",$AO75&gt;0),"Traced",IF(OR($K75&lt;&gt;"",$N75&lt;&gt;"",$AO75&gt;0),"Partial","Gap")))</f>
        <v/>
      </c>
      <c r="AS75" s="19" t="str">
        <f aca="false">IF($A75="","",ROUND(IF($G75&lt;&gt;"",10,0)+IF($H75&lt;&gt;"",15,0)+IF($O75&lt;&gt;"",10,0)+IF($K75&lt;&gt;"",10,0)+IF($N75&lt;&gt;"",10,0)+IF($Q75&lt;&gt;"",5,0)+IF($AM75&gt;0,15,0)+IF($AN75&gt;0,10,0)+IF($AO75&gt;0,10,0)+IF(OR($AH75="Approved",$AH75="Baselined",$AH75="Not Required"),5,0),0))</f>
        <v/>
      </c>
      <c r="AT75" s="14" t="str">
        <f aca="false">IF($A75="","",IF(AND($AS75&gt;=Config!$C$23,$G75&lt;&gt;"",$H75&lt;&gt;"",$O75&lt;&gt;""),"Ready for Review","Needs Work"))</f>
        <v/>
      </c>
      <c r="AU75" s="14" t="str">
        <f aca="false">IF($A75="","",IF(AND($AS75&gt;=Config!$C$24,$AM75&gt;0,$AN75&gt;0,OR($AH75="Approved",$AH75="Baselined",$AH75="Not Required"),$AP75=0),"Ready for Delivery","Not Ready"))</f>
        <v/>
      </c>
      <c r="AV75" s="14" t="str">
        <f aca="false">IF($A75="","",IF($AG75="Rejected","Rejected",IF($AU75="Ready for Delivery","Pass","Action Required")))</f>
        <v/>
      </c>
      <c r="AW75" s="14" t="str">
        <f aca="false">IF($A75="","",IF(RIGHT($BA75,2)="; ",LEFT($BA75,LEN($BA75)-2),$BA75))</f>
        <v/>
      </c>
      <c r="AX75" s="21"/>
      <c r="AY75" s="14"/>
      <c r="AZ75" s="14"/>
      <c r="BA75" s="0" t="str">
        <f aca="false">IF($A75="","",IF($G75="","Missing title; ","")&amp;IF($H75="","Missing statement; ","")&amp;IF($O75="","Missing owner; ","")&amp;IF($K75="","No objective; ","")&amp;IF($N75="","No source; ","")&amp;IF($AM75=0,"No AC; ","")&amp;IF($AN75=0,"No test; ","")&amp;IF($AO75=0,"No trace link; ","")&amp;IF(AND(Config!$C$15="Yes",$AM75=0),"AC required; ","")&amp;IF(AND(Config!$C$14="Yes",$AN75=0),"Test required; ","")&amp;IF(AND(Config!$C$13="Yes",NOT(OR($AH75="Approved",$AH75="Baselined",$AH75="Not Required"))),"Approval pending; ","")&amp;IF($AP75&gt;0,"Open change; ",""))</f>
        <v/>
      </c>
      <c r="BB75" s="0" t="str">
        <f aca="false">IF($A75="","",IF(OR($C75="Agile",$C75="Hybrid"),MAX($BB$5:BB74)+1,""))</f>
        <v/>
      </c>
      <c r="BC75" s="0" t="str">
        <f aca="false">IF($A75="","",IF(OR($C75="Waterfall",$C75="Hybrid"),MAX($BC$5:BC74)+1,""))</f>
        <v/>
      </c>
      <c r="BD75" s="0" t="str">
        <f aca="false">IF($A75="","",MAX($BD$5:BD74)+1)</f>
        <v/>
      </c>
      <c r="BE75" s="0" t="str">
        <f aca="false">IF($A75="","",RANK($AC75,$AC$6:$AC$255)+COUNTIFS($AC$6:$AC75,$AC75,$A$6:$A75,"&lt;&gt;")-1)</f>
        <v/>
      </c>
      <c r="BF75" s="0" t="str">
        <f aca="false">IF($A75="","",IF($AW75&lt;&gt;"",MAX($BF$5:BF74)+1,""))</f>
        <v/>
      </c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9"/>
      <c r="S76" s="19"/>
      <c r="T76" s="19"/>
      <c r="U76" s="19"/>
      <c r="V76" s="19"/>
      <c r="W76" s="19"/>
      <c r="X76" s="19"/>
      <c r="Y76" s="20"/>
      <c r="Z76" s="19"/>
      <c r="AA76" s="19" t="str">
        <f aca="false">IF($A76="","",IFERROR(ROUND(($R76+$S76+$T76+$U76)/MAX(1,$V76),2),""))</f>
        <v/>
      </c>
      <c r="AB76" s="19" t="str">
        <f aca="false">IF($A76="","",IFERROR(ROUND(($W76*$X76*$Y76)/MAX(1,$Z76),1),""))</f>
        <v/>
      </c>
      <c r="AC76" s="19" t="str">
        <f aca="false">IF($A76="","",IFERROR(ROUND(($R76*Config!$F$6+$S76*Config!$F$7+$T76*Config!$F$8+$U76*Config!$F$9+(10-$V76)*Config!$F$10+(10-$AD76)*Config!$F$11+(10-$AE76)*Config!$F$12)*10,0),""))</f>
        <v/>
      </c>
      <c r="AD76" s="19"/>
      <c r="AE76" s="19"/>
      <c r="AF76" s="14"/>
      <c r="AG76" s="14"/>
      <c r="AH76" s="14"/>
      <c r="AI76" s="14"/>
      <c r="AJ76" s="21"/>
      <c r="AK76" s="14"/>
      <c r="AL76" s="21"/>
      <c r="AM76" s="19" t="str">
        <f aca="false">IF($A76="","",COUNTIF(Acceptance_Criteria!$B$6:$B$405,$A76))</f>
        <v/>
      </c>
      <c r="AN76" s="19" t="str">
        <f aca="false">IF($A76="","",COUNTIF(Test_Coverage!$B$6:$B$305,$A76))</f>
        <v/>
      </c>
      <c r="AO76" s="19" t="str">
        <f aca="false">IF($A76="","",COUNTIF(Traceability_Matrix!$B$6:$B$405,$A76))</f>
        <v/>
      </c>
      <c r="AP76" s="19" t="str">
        <f aca="false">IF($A76="","",COUNTIFS(Change_Control!$B$6:$B$155,$A76,Change_Control!$J$6:$J$155,"Open")+COUNTIFS(Change_Control!$B$6:$B$155,$A76,Change_Control!$J$6:$J$155,"In Assessment"))</f>
        <v/>
      </c>
      <c r="AQ76" s="19" t="str">
        <f aca="false">IF($A76="","",COUNTIF(RAID_Decisions!$C$6:$C$155,$A76))</f>
        <v/>
      </c>
      <c r="AR76" s="14" t="str">
        <f aca="false">IF($A76="","",IF(AND($K76&lt;&gt;"",$N76&lt;&gt;"",$AO76&gt;0),"Traced",IF(OR($K76&lt;&gt;"",$N76&lt;&gt;"",$AO76&gt;0),"Partial","Gap")))</f>
        <v/>
      </c>
      <c r="AS76" s="19" t="str">
        <f aca="false">IF($A76="","",ROUND(IF($G76&lt;&gt;"",10,0)+IF($H76&lt;&gt;"",15,0)+IF($O76&lt;&gt;"",10,0)+IF($K76&lt;&gt;"",10,0)+IF($N76&lt;&gt;"",10,0)+IF($Q76&lt;&gt;"",5,0)+IF($AM76&gt;0,15,0)+IF($AN76&gt;0,10,0)+IF($AO76&gt;0,10,0)+IF(OR($AH76="Approved",$AH76="Baselined",$AH76="Not Required"),5,0),0))</f>
        <v/>
      </c>
      <c r="AT76" s="14" t="str">
        <f aca="false">IF($A76="","",IF(AND($AS76&gt;=Config!$C$23,$G76&lt;&gt;"",$H76&lt;&gt;"",$O76&lt;&gt;""),"Ready for Review","Needs Work"))</f>
        <v/>
      </c>
      <c r="AU76" s="14" t="str">
        <f aca="false">IF($A76="","",IF(AND($AS76&gt;=Config!$C$24,$AM76&gt;0,$AN76&gt;0,OR($AH76="Approved",$AH76="Baselined",$AH76="Not Required"),$AP76=0),"Ready for Delivery","Not Ready"))</f>
        <v/>
      </c>
      <c r="AV76" s="14" t="str">
        <f aca="false">IF($A76="","",IF($AG76="Rejected","Rejected",IF($AU76="Ready for Delivery","Pass","Action Required")))</f>
        <v/>
      </c>
      <c r="AW76" s="14" t="str">
        <f aca="false">IF($A76="","",IF(RIGHT($BA76,2)="; ",LEFT($BA76,LEN($BA76)-2),$BA76))</f>
        <v/>
      </c>
      <c r="AX76" s="21"/>
      <c r="AY76" s="14"/>
      <c r="AZ76" s="14"/>
      <c r="BA76" s="0" t="str">
        <f aca="false">IF($A76="","",IF($G76="","Missing title; ","")&amp;IF($H76="","Missing statement; ","")&amp;IF($O76="","Missing owner; ","")&amp;IF($K76="","No objective; ","")&amp;IF($N76="","No source; ","")&amp;IF($AM76=0,"No AC; ","")&amp;IF($AN76=0,"No test; ","")&amp;IF($AO76=0,"No trace link; ","")&amp;IF(AND(Config!$C$15="Yes",$AM76=0),"AC required; ","")&amp;IF(AND(Config!$C$14="Yes",$AN76=0),"Test required; ","")&amp;IF(AND(Config!$C$13="Yes",NOT(OR($AH76="Approved",$AH76="Baselined",$AH76="Not Required"))),"Approval pending; ","")&amp;IF($AP76&gt;0,"Open change; ",""))</f>
        <v/>
      </c>
      <c r="BB76" s="0" t="str">
        <f aca="false">IF($A76="","",IF(OR($C76="Agile",$C76="Hybrid"),MAX($BB$5:BB75)+1,""))</f>
        <v/>
      </c>
      <c r="BC76" s="0" t="str">
        <f aca="false">IF($A76="","",IF(OR($C76="Waterfall",$C76="Hybrid"),MAX($BC$5:BC75)+1,""))</f>
        <v/>
      </c>
      <c r="BD76" s="0" t="str">
        <f aca="false">IF($A76="","",MAX($BD$5:BD75)+1)</f>
        <v/>
      </c>
      <c r="BE76" s="0" t="str">
        <f aca="false">IF($A76="","",RANK($AC76,$AC$6:$AC$255)+COUNTIFS($AC$6:$AC76,$AC76,$A$6:$A76,"&lt;&gt;")-1)</f>
        <v/>
      </c>
      <c r="BF76" s="0" t="str">
        <f aca="false">IF($A76="","",IF($AW76&lt;&gt;"",MAX($BF$5:BF75)+1,""))</f>
        <v/>
      </c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9"/>
      <c r="S77" s="19"/>
      <c r="T77" s="19"/>
      <c r="U77" s="19"/>
      <c r="V77" s="19"/>
      <c r="W77" s="19"/>
      <c r="X77" s="19"/>
      <c r="Y77" s="20"/>
      <c r="Z77" s="19"/>
      <c r="AA77" s="19" t="str">
        <f aca="false">IF($A77="","",IFERROR(ROUND(($R77+$S77+$T77+$U77)/MAX(1,$V77),2),""))</f>
        <v/>
      </c>
      <c r="AB77" s="19" t="str">
        <f aca="false">IF($A77="","",IFERROR(ROUND(($W77*$X77*$Y77)/MAX(1,$Z77),1),""))</f>
        <v/>
      </c>
      <c r="AC77" s="19" t="str">
        <f aca="false">IF($A77="","",IFERROR(ROUND(($R77*Config!$F$6+$S77*Config!$F$7+$T77*Config!$F$8+$U77*Config!$F$9+(10-$V77)*Config!$F$10+(10-$AD77)*Config!$F$11+(10-$AE77)*Config!$F$12)*10,0),""))</f>
        <v/>
      </c>
      <c r="AD77" s="19"/>
      <c r="AE77" s="19"/>
      <c r="AF77" s="14"/>
      <c r="AG77" s="14"/>
      <c r="AH77" s="14"/>
      <c r="AI77" s="14"/>
      <c r="AJ77" s="21"/>
      <c r="AK77" s="14"/>
      <c r="AL77" s="21"/>
      <c r="AM77" s="19" t="str">
        <f aca="false">IF($A77="","",COUNTIF(Acceptance_Criteria!$B$6:$B$405,$A77))</f>
        <v/>
      </c>
      <c r="AN77" s="19" t="str">
        <f aca="false">IF($A77="","",COUNTIF(Test_Coverage!$B$6:$B$305,$A77))</f>
        <v/>
      </c>
      <c r="AO77" s="19" t="str">
        <f aca="false">IF($A77="","",COUNTIF(Traceability_Matrix!$B$6:$B$405,$A77))</f>
        <v/>
      </c>
      <c r="AP77" s="19" t="str">
        <f aca="false">IF($A77="","",COUNTIFS(Change_Control!$B$6:$B$155,$A77,Change_Control!$J$6:$J$155,"Open")+COUNTIFS(Change_Control!$B$6:$B$155,$A77,Change_Control!$J$6:$J$155,"In Assessment"))</f>
        <v/>
      </c>
      <c r="AQ77" s="19" t="str">
        <f aca="false">IF($A77="","",COUNTIF(RAID_Decisions!$C$6:$C$155,$A77))</f>
        <v/>
      </c>
      <c r="AR77" s="14" t="str">
        <f aca="false">IF($A77="","",IF(AND($K77&lt;&gt;"",$N77&lt;&gt;"",$AO77&gt;0),"Traced",IF(OR($K77&lt;&gt;"",$N77&lt;&gt;"",$AO77&gt;0),"Partial","Gap")))</f>
        <v/>
      </c>
      <c r="AS77" s="19" t="str">
        <f aca="false">IF($A77="","",ROUND(IF($G77&lt;&gt;"",10,0)+IF($H77&lt;&gt;"",15,0)+IF($O77&lt;&gt;"",10,0)+IF($K77&lt;&gt;"",10,0)+IF($N77&lt;&gt;"",10,0)+IF($Q77&lt;&gt;"",5,0)+IF($AM77&gt;0,15,0)+IF($AN77&gt;0,10,0)+IF($AO77&gt;0,10,0)+IF(OR($AH77="Approved",$AH77="Baselined",$AH77="Not Required"),5,0),0))</f>
        <v/>
      </c>
      <c r="AT77" s="14" t="str">
        <f aca="false">IF($A77="","",IF(AND($AS77&gt;=Config!$C$23,$G77&lt;&gt;"",$H77&lt;&gt;"",$O77&lt;&gt;""),"Ready for Review","Needs Work"))</f>
        <v/>
      </c>
      <c r="AU77" s="14" t="str">
        <f aca="false">IF($A77="","",IF(AND($AS77&gt;=Config!$C$24,$AM77&gt;0,$AN77&gt;0,OR($AH77="Approved",$AH77="Baselined",$AH77="Not Required"),$AP77=0),"Ready for Delivery","Not Ready"))</f>
        <v/>
      </c>
      <c r="AV77" s="14" t="str">
        <f aca="false">IF($A77="","",IF($AG77="Rejected","Rejected",IF($AU77="Ready for Delivery","Pass","Action Required")))</f>
        <v/>
      </c>
      <c r="AW77" s="14" t="str">
        <f aca="false">IF($A77="","",IF(RIGHT($BA77,2)="; ",LEFT($BA77,LEN($BA77)-2),$BA77))</f>
        <v/>
      </c>
      <c r="AX77" s="21"/>
      <c r="AY77" s="14"/>
      <c r="AZ77" s="14"/>
      <c r="BA77" s="0" t="str">
        <f aca="false">IF($A77="","",IF($G77="","Missing title; ","")&amp;IF($H77="","Missing statement; ","")&amp;IF($O77="","Missing owner; ","")&amp;IF($K77="","No objective; ","")&amp;IF($N77="","No source; ","")&amp;IF($AM77=0,"No AC; ","")&amp;IF($AN77=0,"No test; ","")&amp;IF($AO77=0,"No trace link; ","")&amp;IF(AND(Config!$C$15="Yes",$AM77=0),"AC required; ","")&amp;IF(AND(Config!$C$14="Yes",$AN77=0),"Test required; ","")&amp;IF(AND(Config!$C$13="Yes",NOT(OR($AH77="Approved",$AH77="Baselined",$AH77="Not Required"))),"Approval pending; ","")&amp;IF($AP77&gt;0,"Open change; ",""))</f>
        <v/>
      </c>
      <c r="BB77" s="0" t="str">
        <f aca="false">IF($A77="","",IF(OR($C77="Agile",$C77="Hybrid"),MAX($BB$5:BB76)+1,""))</f>
        <v/>
      </c>
      <c r="BC77" s="0" t="str">
        <f aca="false">IF($A77="","",IF(OR($C77="Waterfall",$C77="Hybrid"),MAX($BC$5:BC76)+1,""))</f>
        <v/>
      </c>
      <c r="BD77" s="0" t="str">
        <f aca="false">IF($A77="","",MAX($BD$5:BD76)+1)</f>
        <v/>
      </c>
      <c r="BE77" s="0" t="str">
        <f aca="false">IF($A77="","",RANK($AC77,$AC$6:$AC$255)+COUNTIFS($AC$6:$AC77,$AC77,$A$6:$A77,"&lt;&gt;")-1)</f>
        <v/>
      </c>
      <c r="BF77" s="0" t="str">
        <f aca="false">IF($A77="","",IF($AW77&lt;&gt;"",MAX($BF$5:BF76)+1,""))</f>
        <v/>
      </c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9"/>
      <c r="S78" s="19"/>
      <c r="T78" s="19"/>
      <c r="U78" s="19"/>
      <c r="V78" s="19"/>
      <c r="W78" s="19"/>
      <c r="X78" s="19"/>
      <c r="Y78" s="20"/>
      <c r="Z78" s="19"/>
      <c r="AA78" s="19" t="str">
        <f aca="false">IF($A78="","",IFERROR(ROUND(($R78+$S78+$T78+$U78)/MAX(1,$V78),2),""))</f>
        <v/>
      </c>
      <c r="AB78" s="19" t="str">
        <f aca="false">IF($A78="","",IFERROR(ROUND(($W78*$X78*$Y78)/MAX(1,$Z78),1),""))</f>
        <v/>
      </c>
      <c r="AC78" s="19" t="str">
        <f aca="false">IF($A78="","",IFERROR(ROUND(($R78*Config!$F$6+$S78*Config!$F$7+$T78*Config!$F$8+$U78*Config!$F$9+(10-$V78)*Config!$F$10+(10-$AD78)*Config!$F$11+(10-$AE78)*Config!$F$12)*10,0),""))</f>
        <v/>
      </c>
      <c r="AD78" s="19"/>
      <c r="AE78" s="19"/>
      <c r="AF78" s="14"/>
      <c r="AG78" s="14"/>
      <c r="AH78" s="14"/>
      <c r="AI78" s="14"/>
      <c r="AJ78" s="21"/>
      <c r="AK78" s="14"/>
      <c r="AL78" s="21"/>
      <c r="AM78" s="19" t="str">
        <f aca="false">IF($A78="","",COUNTIF(Acceptance_Criteria!$B$6:$B$405,$A78))</f>
        <v/>
      </c>
      <c r="AN78" s="19" t="str">
        <f aca="false">IF($A78="","",COUNTIF(Test_Coverage!$B$6:$B$305,$A78))</f>
        <v/>
      </c>
      <c r="AO78" s="19" t="str">
        <f aca="false">IF($A78="","",COUNTIF(Traceability_Matrix!$B$6:$B$405,$A78))</f>
        <v/>
      </c>
      <c r="AP78" s="19" t="str">
        <f aca="false">IF($A78="","",COUNTIFS(Change_Control!$B$6:$B$155,$A78,Change_Control!$J$6:$J$155,"Open")+COUNTIFS(Change_Control!$B$6:$B$155,$A78,Change_Control!$J$6:$J$155,"In Assessment"))</f>
        <v/>
      </c>
      <c r="AQ78" s="19" t="str">
        <f aca="false">IF($A78="","",COUNTIF(RAID_Decisions!$C$6:$C$155,$A78))</f>
        <v/>
      </c>
      <c r="AR78" s="14" t="str">
        <f aca="false">IF($A78="","",IF(AND($K78&lt;&gt;"",$N78&lt;&gt;"",$AO78&gt;0),"Traced",IF(OR($K78&lt;&gt;"",$N78&lt;&gt;"",$AO78&gt;0),"Partial","Gap")))</f>
        <v/>
      </c>
      <c r="AS78" s="19" t="str">
        <f aca="false">IF($A78="","",ROUND(IF($G78&lt;&gt;"",10,0)+IF($H78&lt;&gt;"",15,0)+IF($O78&lt;&gt;"",10,0)+IF($K78&lt;&gt;"",10,0)+IF($N78&lt;&gt;"",10,0)+IF($Q78&lt;&gt;"",5,0)+IF($AM78&gt;0,15,0)+IF($AN78&gt;0,10,0)+IF($AO78&gt;0,10,0)+IF(OR($AH78="Approved",$AH78="Baselined",$AH78="Not Required"),5,0),0))</f>
        <v/>
      </c>
      <c r="AT78" s="14" t="str">
        <f aca="false">IF($A78="","",IF(AND($AS78&gt;=Config!$C$23,$G78&lt;&gt;"",$H78&lt;&gt;"",$O78&lt;&gt;""),"Ready for Review","Needs Work"))</f>
        <v/>
      </c>
      <c r="AU78" s="14" t="str">
        <f aca="false">IF($A78="","",IF(AND($AS78&gt;=Config!$C$24,$AM78&gt;0,$AN78&gt;0,OR($AH78="Approved",$AH78="Baselined",$AH78="Not Required"),$AP78=0),"Ready for Delivery","Not Ready"))</f>
        <v/>
      </c>
      <c r="AV78" s="14" t="str">
        <f aca="false">IF($A78="","",IF($AG78="Rejected","Rejected",IF($AU78="Ready for Delivery","Pass","Action Required")))</f>
        <v/>
      </c>
      <c r="AW78" s="14" t="str">
        <f aca="false">IF($A78="","",IF(RIGHT($BA78,2)="; ",LEFT($BA78,LEN($BA78)-2),$BA78))</f>
        <v/>
      </c>
      <c r="AX78" s="21"/>
      <c r="AY78" s="14"/>
      <c r="AZ78" s="14"/>
      <c r="BA78" s="0" t="str">
        <f aca="false">IF($A78="","",IF($G78="","Missing title; ","")&amp;IF($H78="","Missing statement; ","")&amp;IF($O78="","Missing owner; ","")&amp;IF($K78="","No objective; ","")&amp;IF($N78="","No source; ","")&amp;IF($AM78=0,"No AC; ","")&amp;IF($AN78=0,"No test; ","")&amp;IF($AO78=0,"No trace link; ","")&amp;IF(AND(Config!$C$15="Yes",$AM78=0),"AC required; ","")&amp;IF(AND(Config!$C$14="Yes",$AN78=0),"Test required; ","")&amp;IF(AND(Config!$C$13="Yes",NOT(OR($AH78="Approved",$AH78="Baselined",$AH78="Not Required"))),"Approval pending; ","")&amp;IF($AP78&gt;0,"Open change; ",""))</f>
        <v/>
      </c>
      <c r="BB78" s="0" t="str">
        <f aca="false">IF($A78="","",IF(OR($C78="Agile",$C78="Hybrid"),MAX($BB$5:BB77)+1,""))</f>
        <v/>
      </c>
      <c r="BC78" s="0" t="str">
        <f aca="false">IF($A78="","",IF(OR($C78="Waterfall",$C78="Hybrid"),MAX($BC$5:BC77)+1,""))</f>
        <v/>
      </c>
      <c r="BD78" s="0" t="str">
        <f aca="false">IF($A78="","",MAX($BD$5:BD77)+1)</f>
        <v/>
      </c>
      <c r="BE78" s="0" t="str">
        <f aca="false">IF($A78="","",RANK($AC78,$AC$6:$AC$255)+COUNTIFS($AC$6:$AC78,$AC78,$A$6:$A78,"&lt;&gt;")-1)</f>
        <v/>
      </c>
      <c r="BF78" s="0" t="str">
        <f aca="false">IF($A78="","",IF($AW78&lt;&gt;"",MAX($BF$5:BF77)+1,""))</f>
        <v/>
      </c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9"/>
      <c r="S79" s="19"/>
      <c r="T79" s="19"/>
      <c r="U79" s="19"/>
      <c r="V79" s="19"/>
      <c r="W79" s="19"/>
      <c r="X79" s="19"/>
      <c r="Y79" s="20"/>
      <c r="Z79" s="19"/>
      <c r="AA79" s="19" t="str">
        <f aca="false">IF($A79="","",IFERROR(ROUND(($R79+$S79+$T79+$U79)/MAX(1,$V79),2),""))</f>
        <v/>
      </c>
      <c r="AB79" s="19" t="str">
        <f aca="false">IF($A79="","",IFERROR(ROUND(($W79*$X79*$Y79)/MAX(1,$Z79),1),""))</f>
        <v/>
      </c>
      <c r="AC79" s="19" t="str">
        <f aca="false">IF($A79="","",IFERROR(ROUND(($R79*Config!$F$6+$S79*Config!$F$7+$T79*Config!$F$8+$U79*Config!$F$9+(10-$V79)*Config!$F$10+(10-$AD79)*Config!$F$11+(10-$AE79)*Config!$F$12)*10,0),""))</f>
        <v/>
      </c>
      <c r="AD79" s="19"/>
      <c r="AE79" s="19"/>
      <c r="AF79" s="14"/>
      <c r="AG79" s="14"/>
      <c r="AH79" s="14"/>
      <c r="AI79" s="14"/>
      <c r="AJ79" s="21"/>
      <c r="AK79" s="14"/>
      <c r="AL79" s="21"/>
      <c r="AM79" s="19" t="str">
        <f aca="false">IF($A79="","",COUNTIF(Acceptance_Criteria!$B$6:$B$405,$A79))</f>
        <v/>
      </c>
      <c r="AN79" s="19" t="str">
        <f aca="false">IF($A79="","",COUNTIF(Test_Coverage!$B$6:$B$305,$A79))</f>
        <v/>
      </c>
      <c r="AO79" s="19" t="str">
        <f aca="false">IF($A79="","",COUNTIF(Traceability_Matrix!$B$6:$B$405,$A79))</f>
        <v/>
      </c>
      <c r="AP79" s="19" t="str">
        <f aca="false">IF($A79="","",COUNTIFS(Change_Control!$B$6:$B$155,$A79,Change_Control!$J$6:$J$155,"Open")+COUNTIFS(Change_Control!$B$6:$B$155,$A79,Change_Control!$J$6:$J$155,"In Assessment"))</f>
        <v/>
      </c>
      <c r="AQ79" s="19" t="str">
        <f aca="false">IF($A79="","",COUNTIF(RAID_Decisions!$C$6:$C$155,$A79))</f>
        <v/>
      </c>
      <c r="AR79" s="14" t="str">
        <f aca="false">IF($A79="","",IF(AND($K79&lt;&gt;"",$N79&lt;&gt;"",$AO79&gt;0),"Traced",IF(OR($K79&lt;&gt;"",$N79&lt;&gt;"",$AO79&gt;0),"Partial","Gap")))</f>
        <v/>
      </c>
      <c r="AS79" s="19" t="str">
        <f aca="false">IF($A79="","",ROUND(IF($G79&lt;&gt;"",10,0)+IF($H79&lt;&gt;"",15,0)+IF($O79&lt;&gt;"",10,0)+IF($K79&lt;&gt;"",10,0)+IF($N79&lt;&gt;"",10,0)+IF($Q79&lt;&gt;"",5,0)+IF($AM79&gt;0,15,0)+IF($AN79&gt;0,10,0)+IF($AO79&gt;0,10,0)+IF(OR($AH79="Approved",$AH79="Baselined",$AH79="Not Required"),5,0),0))</f>
        <v/>
      </c>
      <c r="AT79" s="14" t="str">
        <f aca="false">IF($A79="","",IF(AND($AS79&gt;=Config!$C$23,$G79&lt;&gt;"",$H79&lt;&gt;"",$O79&lt;&gt;""),"Ready for Review","Needs Work"))</f>
        <v/>
      </c>
      <c r="AU79" s="14" t="str">
        <f aca="false">IF($A79="","",IF(AND($AS79&gt;=Config!$C$24,$AM79&gt;0,$AN79&gt;0,OR($AH79="Approved",$AH79="Baselined",$AH79="Not Required"),$AP79=0),"Ready for Delivery","Not Ready"))</f>
        <v/>
      </c>
      <c r="AV79" s="14" t="str">
        <f aca="false">IF($A79="","",IF($AG79="Rejected","Rejected",IF($AU79="Ready for Delivery","Pass","Action Required")))</f>
        <v/>
      </c>
      <c r="AW79" s="14" t="str">
        <f aca="false">IF($A79="","",IF(RIGHT($BA79,2)="; ",LEFT($BA79,LEN($BA79)-2),$BA79))</f>
        <v/>
      </c>
      <c r="AX79" s="21"/>
      <c r="AY79" s="14"/>
      <c r="AZ79" s="14"/>
      <c r="BA79" s="0" t="str">
        <f aca="false">IF($A79="","",IF($G79="","Missing title; ","")&amp;IF($H79="","Missing statement; ","")&amp;IF($O79="","Missing owner; ","")&amp;IF($K79="","No objective; ","")&amp;IF($N79="","No source; ","")&amp;IF($AM79=0,"No AC; ","")&amp;IF($AN79=0,"No test; ","")&amp;IF($AO79=0,"No trace link; ","")&amp;IF(AND(Config!$C$15="Yes",$AM79=0),"AC required; ","")&amp;IF(AND(Config!$C$14="Yes",$AN79=0),"Test required; ","")&amp;IF(AND(Config!$C$13="Yes",NOT(OR($AH79="Approved",$AH79="Baselined",$AH79="Not Required"))),"Approval pending; ","")&amp;IF($AP79&gt;0,"Open change; ",""))</f>
        <v/>
      </c>
      <c r="BB79" s="0" t="str">
        <f aca="false">IF($A79="","",IF(OR($C79="Agile",$C79="Hybrid"),MAX($BB$5:BB78)+1,""))</f>
        <v/>
      </c>
      <c r="BC79" s="0" t="str">
        <f aca="false">IF($A79="","",IF(OR($C79="Waterfall",$C79="Hybrid"),MAX($BC$5:BC78)+1,""))</f>
        <v/>
      </c>
      <c r="BD79" s="0" t="str">
        <f aca="false">IF($A79="","",MAX($BD$5:BD78)+1)</f>
        <v/>
      </c>
      <c r="BE79" s="0" t="str">
        <f aca="false">IF($A79="","",RANK($AC79,$AC$6:$AC$255)+COUNTIFS($AC$6:$AC79,$AC79,$A$6:$A79,"&lt;&gt;")-1)</f>
        <v/>
      </c>
      <c r="BF79" s="0" t="str">
        <f aca="false">IF($A79="","",IF($AW79&lt;&gt;"",MAX($BF$5:BF78)+1,""))</f>
        <v/>
      </c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9"/>
      <c r="S80" s="19"/>
      <c r="T80" s="19"/>
      <c r="U80" s="19"/>
      <c r="V80" s="19"/>
      <c r="W80" s="19"/>
      <c r="X80" s="19"/>
      <c r="Y80" s="20"/>
      <c r="Z80" s="19"/>
      <c r="AA80" s="19" t="str">
        <f aca="false">IF($A80="","",IFERROR(ROUND(($R80+$S80+$T80+$U80)/MAX(1,$V80),2),""))</f>
        <v/>
      </c>
      <c r="AB80" s="19" t="str">
        <f aca="false">IF($A80="","",IFERROR(ROUND(($W80*$X80*$Y80)/MAX(1,$Z80),1),""))</f>
        <v/>
      </c>
      <c r="AC80" s="19" t="str">
        <f aca="false">IF($A80="","",IFERROR(ROUND(($R80*Config!$F$6+$S80*Config!$F$7+$T80*Config!$F$8+$U80*Config!$F$9+(10-$V80)*Config!$F$10+(10-$AD80)*Config!$F$11+(10-$AE80)*Config!$F$12)*10,0),""))</f>
        <v/>
      </c>
      <c r="AD80" s="19"/>
      <c r="AE80" s="19"/>
      <c r="AF80" s="14"/>
      <c r="AG80" s="14"/>
      <c r="AH80" s="14"/>
      <c r="AI80" s="14"/>
      <c r="AJ80" s="21"/>
      <c r="AK80" s="14"/>
      <c r="AL80" s="21"/>
      <c r="AM80" s="19" t="str">
        <f aca="false">IF($A80="","",COUNTIF(Acceptance_Criteria!$B$6:$B$405,$A80))</f>
        <v/>
      </c>
      <c r="AN80" s="19" t="str">
        <f aca="false">IF($A80="","",COUNTIF(Test_Coverage!$B$6:$B$305,$A80))</f>
        <v/>
      </c>
      <c r="AO80" s="19" t="str">
        <f aca="false">IF($A80="","",COUNTIF(Traceability_Matrix!$B$6:$B$405,$A80))</f>
        <v/>
      </c>
      <c r="AP80" s="19" t="str">
        <f aca="false">IF($A80="","",COUNTIFS(Change_Control!$B$6:$B$155,$A80,Change_Control!$J$6:$J$155,"Open")+COUNTIFS(Change_Control!$B$6:$B$155,$A80,Change_Control!$J$6:$J$155,"In Assessment"))</f>
        <v/>
      </c>
      <c r="AQ80" s="19" t="str">
        <f aca="false">IF($A80="","",COUNTIF(RAID_Decisions!$C$6:$C$155,$A80))</f>
        <v/>
      </c>
      <c r="AR80" s="14" t="str">
        <f aca="false">IF($A80="","",IF(AND($K80&lt;&gt;"",$N80&lt;&gt;"",$AO80&gt;0),"Traced",IF(OR($K80&lt;&gt;"",$N80&lt;&gt;"",$AO80&gt;0),"Partial","Gap")))</f>
        <v/>
      </c>
      <c r="AS80" s="19" t="str">
        <f aca="false">IF($A80="","",ROUND(IF($G80&lt;&gt;"",10,0)+IF($H80&lt;&gt;"",15,0)+IF($O80&lt;&gt;"",10,0)+IF($K80&lt;&gt;"",10,0)+IF($N80&lt;&gt;"",10,0)+IF($Q80&lt;&gt;"",5,0)+IF($AM80&gt;0,15,0)+IF($AN80&gt;0,10,0)+IF($AO80&gt;0,10,0)+IF(OR($AH80="Approved",$AH80="Baselined",$AH80="Not Required"),5,0),0))</f>
        <v/>
      </c>
      <c r="AT80" s="14" t="str">
        <f aca="false">IF($A80="","",IF(AND($AS80&gt;=Config!$C$23,$G80&lt;&gt;"",$H80&lt;&gt;"",$O80&lt;&gt;""),"Ready for Review","Needs Work"))</f>
        <v/>
      </c>
      <c r="AU80" s="14" t="str">
        <f aca="false">IF($A80="","",IF(AND($AS80&gt;=Config!$C$24,$AM80&gt;0,$AN80&gt;0,OR($AH80="Approved",$AH80="Baselined",$AH80="Not Required"),$AP80=0),"Ready for Delivery","Not Ready"))</f>
        <v/>
      </c>
      <c r="AV80" s="14" t="str">
        <f aca="false">IF($A80="","",IF($AG80="Rejected","Rejected",IF($AU80="Ready for Delivery","Pass","Action Required")))</f>
        <v/>
      </c>
      <c r="AW80" s="14" t="str">
        <f aca="false">IF($A80="","",IF(RIGHT($BA80,2)="; ",LEFT($BA80,LEN($BA80)-2),$BA80))</f>
        <v/>
      </c>
      <c r="AX80" s="21"/>
      <c r="AY80" s="14"/>
      <c r="AZ80" s="14"/>
      <c r="BA80" s="0" t="str">
        <f aca="false">IF($A80="","",IF($G80="","Missing title; ","")&amp;IF($H80="","Missing statement; ","")&amp;IF($O80="","Missing owner; ","")&amp;IF($K80="","No objective; ","")&amp;IF($N80="","No source; ","")&amp;IF($AM80=0,"No AC; ","")&amp;IF($AN80=0,"No test; ","")&amp;IF($AO80=0,"No trace link; ","")&amp;IF(AND(Config!$C$15="Yes",$AM80=0),"AC required; ","")&amp;IF(AND(Config!$C$14="Yes",$AN80=0),"Test required; ","")&amp;IF(AND(Config!$C$13="Yes",NOT(OR($AH80="Approved",$AH80="Baselined",$AH80="Not Required"))),"Approval pending; ","")&amp;IF($AP80&gt;0,"Open change; ",""))</f>
        <v/>
      </c>
      <c r="BB80" s="0" t="str">
        <f aca="false">IF($A80="","",IF(OR($C80="Agile",$C80="Hybrid"),MAX($BB$5:BB79)+1,""))</f>
        <v/>
      </c>
      <c r="BC80" s="0" t="str">
        <f aca="false">IF($A80="","",IF(OR($C80="Waterfall",$C80="Hybrid"),MAX($BC$5:BC79)+1,""))</f>
        <v/>
      </c>
      <c r="BD80" s="0" t="str">
        <f aca="false">IF($A80="","",MAX($BD$5:BD79)+1)</f>
        <v/>
      </c>
      <c r="BE80" s="0" t="str">
        <f aca="false">IF($A80="","",RANK($AC80,$AC$6:$AC$255)+COUNTIFS($AC$6:$AC80,$AC80,$A$6:$A80,"&lt;&gt;")-1)</f>
        <v/>
      </c>
      <c r="BF80" s="0" t="str">
        <f aca="false">IF($A80="","",IF($AW80&lt;&gt;"",MAX($BF$5:BF79)+1,""))</f>
        <v/>
      </c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9"/>
      <c r="S81" s="19"/>
      <c r="T81" s="19"/>
      <c r="U81" s="19"/>
      <c r="V81" s="19"/>
      <c r="W81" s="19"/>
      <c r="X81" s="19"/>
      <c r="Y81" s="20"/>
      <c r="Z81" s="19"/>
      <c r="AA81" s="19" t="str">
        <f aca="false">IF($A81="","",IFERROR(ROUND(($R81+$S81+$T81+$U81)/MAX(1,$V81),2),""))</f>
        <v/>
      </c>
      <c r="AB81" s="19" t="str">
        <f aca="false">IF($A81="","",IFERROR(ROUND(($W81*$X81*$Y81)/MAX(1,$Z81),1),""))</f>
        <v/>
      </c>
      <c r="AC81" s="19" t="str">
        <f aca="false">IF($A81="","",IFERROR(ROUND(($R81*Config!$F$6+$S81*Config!$F$7+$T81*Config!$F$8+$U81*Config!$F$9+(10-$V81)*Config!$F$10+(10-$AD81)*Config!$F$11+(10-$AE81)*Config!$F$12)*10,0),""))</f>
        <v/>
      </c>
      <c r="AD81" s="19"/>
      <c r="AE81" s="19"/>
      <c r="AF81" s="14"/>
      <c r="AG81" s="14"/>
      <c r="AH81" s="14"/>
      <c r="AI81" s="14"/>
      <c r="AJ81" s="21"/>
      <c r="AK81" s="14"/>
      <c r="AL81" s="21"/>
      <c r="AM81" s="19" t="str">
        <f aca="false">IF($A81="","",COUNTIF(Acceptance_Criteria!$B$6:$B$405,$A81))</f>
        <v/>
      </c>
      <c r="AN81" s="19" t="str">
        <f aca="false">IF($A81="","",COUNTIF(Test_Coverage!$B$6:$B$305,$A81))</f>
        <v/>
      </c>
      <c r="AO81" s="19" t="str">
        <f aca="false">IF($A81="","",COUNTIF(Traceability_Matrix!$B$6:$B$405,$A81))</f>
        <v/>
      </c>
      <c r="AP81" s="19" t="str">
        <f aca="false">IF($A81="","",COUNTIFS(Change_Control!$B$6:$B$155,$A81,Change_Control!$J$6:$J$155,"Open")+COUNTIFS(Change_Control!$B$6:$B$155,$A81,Change_Control!$J$6:$J$155,"In Assessment"))</f>
        <v/>
      </c>
      <c r="AQ81" s="19" t="str">
        <f aca="false">IF($A81="","",COUNTIF(RAID_Decisions!$C$6:$C$155,$A81))</f>
        <v/>
      </c>
      <c r="AR81" s="14" t="str">
        <f aca="false">IF($A81="","",IF(AND($K81&lt;&gt;"",$N81&lt;&gt;"",$AO81&gt;0),"Traced",IF(OR($K81&lt;&gt;"",$N81&lt;&gt;"",$AO81&gt;0),"Partial","Gap")))</f>
        <v/>
      </c>
      <c r="AS81" s="19" t="str">
        <f aca="false">IF($A81="","",ROUND(IF($G81&lt;&gt;"",10,0)+IF($H81&lt;&gt;"",15,0)+IF($O81&lt;&gt;"",10,0)+IF($K81&lt;&gt;"",10,0)+IF($N81&lt;&gt;"",10,0)+IF($Q81&lt;&gt;"",5,0)+IF($AM81&gt;0,15,0)+IF($AN81&gt;0,10,0)+IF($AO81&gt;0,10,0)+IF(OR($AH81="Approved",$AH81="Baselined",$AH81="Not Required"),5,0),0))</f>
        <v/>
      </c>
      <c r="AT81" s="14" t="str">
        <f aca="false">IF($A81="","",IF(AND($AS81&gt;=Config!$C$23,$G81&lt;&gt;"",$H81&lt;&gt;"",$O81&lt;&gt;""),"Ready for Review","Needs Work"))</f>
        <v/>
      </c>
      <c r="AU81" s="14" t="str">
        <f aca="false">IF($A81="","",IF(AND($AS81&gt;=Config!$C$24,$AM81&gt;0,$AN81&gt;0,OR($AH81="Approved",$AH81="Baselined",$AH81="Not Required"),$AP81=0),"Ready for Delivery","Not Ready"))</f>
        <v/>
      </c>
      <c r="AV81" s="14" t="str">
        <f aca="false">IF($A81="","",IF($AG81="Rejected","Rejected",IF($AU81="Ready for Delivery","Pass","Action Required")))</f>
        <v/>
      </c>
      <c r="AW81" s="14" t="str">
        <f aca="false">IF($A81="","",IF(RIGHT($BA81,2)="; ",LEFT($BA81,LEN($BA81)-2),$BA81))</f>
        <v/>
      </c>
      <c r="AX81" s="21"/>
      <c r="AY81" s="14"/>
      <c r="AZ81" s="14"/>
      <c r="BA81" s="0" t="str">
        <f aca="false">IF($A81="","",IF($G81="","Missing title; ","")&amp;IF($H81="","Missing statement; ","")&amp;IF($O81="","Missing owner; ","")&amp;IF($K81="","No objective; ","")&amp;IF($N81="","No source; ","")&amp;IF($AM81=0,"No AC; ","")&amp;IF($AN81=0,"No test; ","")&amp;IF($AO81=0,"No trace link; ","")&amp;IF(AND(Config!$C$15="Yes",$AM81=0),"AC required; ","")&amp;IF(AND(Config!$C$14="Yes",$AN81=0),"Test required; ","")&amp;IF(AND(Config!$C$13="Yes",NOT(OR($AH81="Approved",$AH81="Baselined",$AH81="Not Required"))),"Approval pending; ","")&amp;IF($AP81&gt;0,"Open change; ",""))</f>
        <v/>
      </c>
      <c r="BB81" s="0" t="str">
        <f aca="false">IF($A81="","",IF(OR($C81="Agile",$C81="Hybrid"),MAX($BB$5:BB80)+1,""))</f>
        <v/>
      </c>
      <c r="BC81" s="0" t="str">
        <f aca="false">IF($A81="","",IF(OR($C81="Waterfall",$C81="Hybrid"),MAX($BC$5:BC80)+1,""))</f>
        <v/>
      </c>
      <c r="BD81" s="0" t="str">
        <f aca="false">IF($A81="","",MAX($BD$5:BD80)+1)</f>
        <v/>
      </c>
      <c r="BE81" s="0" t="str">
        <f aca="false">IF($A81="","",RANK($AC81,$AC$6:$AC$255)+COUNTIFS($AC$6:$AC81,$AC81,$A$6:$A81,"&lt;&gt;")-1)</f>
        <v/>
      </c>
      <c r="BF81" s="0" t="str">
        <f aca="false">IF($A81="","",IF($AW81&lt;&gt;"",MAX($BF$5:BF80)+1,""))</f>
        <v/>
      </c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9"/>
      <c r="S82" s="19"/>
      <c r="T82" s="19"/>
      <c r="U82" s="19"/>
      <c r="V82" s="19"/>
      <c r="W82" s="19"/>
      <c r="X82" s="19"/>
      <c r="Y82" s="20"/>
      <c r="Z82" s="19"/>
      <c r="AA82" s="19" t="str">
        <f aca="false">IF($A82="","",IFERROR(ROUND(($R82+$S82+$T82+$U82)/MAX(1,$V82),2),""))</f>
        <v/>
      </c>
      <c r="AB82" s="19" t="str">
        <f aca="false">IF($A82="","",IFERROR(ROUND(($W82*$X82*$Y82)/MAX(1,$Z82),1),""))</f>
        <v/>
      </c>
      <c r="AC82" s="19" t="str">
        <f aca="false">IF($A82="","",IFERROR(ROUND(($R82*Config!$F$6+$S82*Config!$F$7+$T82*Config!$F$8+$U82*Config!$F$9+(10-$V82)*Config!$F$10+(10-$AD82)*Config!$F$11+(10-$AE82)*Config!$F$12)*10,0),""))</f>
        <v/>
      </c>
      <c r="AD82" s="19"/>
      <c r="AE82" s="19"/>
      <c r="AF82" s="14"/>
      <c r="AG82" s="14"/>
      <c r="AH82" s="14"/>
      <c r="AI82" s="14"/>
      <c r="AJ82" s="21"/>
      <c r="AK82" s="14"/>
      <c r="AL82" s="21"/>
      <c r="AM82" s="19" t="str">
        <f aca="false">IF($A82="","",COUNTIF(Acceptance_Criteria!$B$6:$B$405,$A82))</f>
        <v/>
      </c>
      <c r="AN82" s="19" t="str">
        <f aca="false">IF($A82="","",COUNTIF(Test_Coverage!$B$6:$B$305,$A82))</f>
        <v/>
      </c>
      <c r="AO82" s="19" t="str">
        <f aca="false">IF($A82="","",COUNTIF(Traceability_Matrix!$B$6:$B$405,$A82))</f>
        <v/>
      </c>
      <c r="AP82" s="19" t="str">
        <f aca="false">IF($A82="","",COUNTIFS(Change_Control!$B$6:$B$155,$A82,Change_Control!$J$6:$J$155,"Open")+COUNTIFS(Change_Control!$B$6:$B$155,$A82,Change_Control!$J$6:$J$155,"In Assessment"))</f>
        <v/>
      </c>
      <c r="AQ82" s="19" t="str">
        <f aca="false">IF($A82="","",COUNTIF(RAID_Decisions!$C$6:$C$155,$A82))</f>
        <v/>
      </c>
      <c r="AR82" s="14" t="str">
        <f aca="false">IF($A82="","",IF(AND($K82&lt;&gt;"",$N82&lt;&gt;"",$AO82&gt;0),"Traced",IF(OR($K82&lt;&gt;"",$N82&lt;&gt;"",$AO82&gt;0),"Partial","Gap")))</f>
        <v/>
      </c>
      <c r="AS82" s="19" t="str">
        <f aca="false">IF($A82="","",ROUND(IF($G82&lt;&gt;"",10,0)+IF($H82&lt;&gt;"",15,0)+IF($O82&lt;&gt;"",10,0)+IF($K82&lt;&gt;"",10,0)+IF($N82&lt;&gt;"",10,0)+IF($Q82&lt;&gt;"",5,0)+IF($AM82&gt;0,15,0)+IF($AN82&gt;0,10,0)+IF($AO82&gt;0,10,0)+IF(OR($AH82="Approved",$AH82="Baselined",$AH82="Not Required"),5,0),0))</f>
        <v/>
      </c>
      <c r="AT82" s="14" t="str">
        <f aca="false">IF($A82="","",IF(AND($AS82&gt;=Config!$C$23,$G82&lt;&gt;"",$H82&lt;&gt;"",$O82&lt;&gt;""),"Ready for Review","Needs Work"))</f>
        <v/>
      </c>
      <c r="AU82" s="14" t="str">
        <f aca="false">IF($A82="","",IF(AND($AS82&gt;=Config!$C$24,$AM82&gt;0,$AN82&gt;0,OR($AH82="Approved",$AH82="Baselined",$AH82="Not Required"),$AP82=0),"Ready for Delivery","Not Ready"))</f>
        <v/>
      </c>
      <c r="AV82" s="14" t="str">
        <f aca="false">IF($A82="","",IF($AG82="Rejected","Rejected",IF($AU82="Ready for Delivery","Pass","Action Required")))</f>
        <v/>
      </c>
      <c r="AW82" s="14" t="str">
        <f aca="false">IF($A82="","",IF(RIGHT($BA82,2)="; ",LEFT($BA82,LEN($BA82)-2),$BA82))</f>
        <v/>
      </c>
      <c r="AX82" s="21"/>
      <c r="AY82" s="14"/>
      <c r="AZ82" s="14"/>
      <c r="BA82" s="0" t="str">
        <f aca="false">IF($A82="","",IF($G82="","Missing title; ","")&amp;IF($H82="","Missing statement; ","")&amp;IF($O82="","Missing owner; ","")&amp;IF($K82="","No objective; ","")&amp;IF($N82="","No source; ","")&amp;IF($AM82=0,"No AC; ","")&amp;IF($AN82=0,"No test; ","")&amp;IF($AO82=0,"No trace link; ","")&amp;IF(AND(Config!$C$15="Yes",$AM82=0),"AC required; ","")&amp;IF(AND(Config!$C$14="Yes",$AN82=0),"Test required; ","")&amp;IF(AND(Config!$C$13="Yes",NOT(OR($AH82="Approved",$AH82="Baselined",$AH82="Not Required"))),"Approval pending; ","")&amp;IF($AP82&gt;0,"Open change; ",""))</f>
        <v/>
      </c>
      <c r="BB82" s="0" t="str">
        <f aca="false">IF($A82="","",IF(OR($C82="Agile",$C82="Hybrid"),MAX($BB$5:BB81)+1,""))</f>
        <v/>
      </c>
      <c r="BC82" s="0" t="str">
        <f aca="false">IF($A82="","",IF(OR($C82="Waterfall",$C82="Hybrid"),MAX($BC$5:BC81)+1,""))</f>
        <v/>
      </c>
      <c r="BD82" s="0" t="str">
        <f aca="false">IF($A82="","",MAX($BD$5:BD81)+1)</f>
        <v/>
      </c>
      <c r="BE82" s="0" t="str">
        <f aca="false">IF($A82="","",RANK($AC82,$AC$6:$AC$255)+COUNTIFS($AC$6:$AC82,$AC82,$A$6:$A82,"&lt;&gt;")-1)</f>
        <v/>
      </c>
      <c r="BF82" s="0" t="str">
        <f aca="false">IF($A82="","",IF($AW82&lt;&gt;"",MAX($BF$5:BF81)+1,""))</f>
        <v/>
      </c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9"/>
      <c r="S83" s="19"/>
      <c r="T83" s="19"/>
      <c r="U83" s="19"/>
      <c r="V83" s="19"/>
      <c r="W83" s="19"/>
      <c r="X83" s="19"/>
      <c r="Y83" s="20"/>
      <c r="Z83" s="19"/>
      <c r="AA83" s="19" t="str">
        <f aca="false">IF($A83="","",IFERROR(ROUND(($R83+$S83+$T83+$U83)/MAX(1,$V83),2),""))</f>
        <v/>
      </c>
      <c r="AB83" s="19" t="str">
        <f aca="false">IF($A83="","",IFERROR(ROUND(($W83*$X83*$Y83)/MAX(1,$Z83),1),""))</f>
        <v/>
      </c>
      <c r="AC83" s="19" t="str">
        <f aca="false">IF($A83="","",IFERROR(ROUND(($R83*Config!$F$6+$S83*Config!$F$7+$T83*Config!$F$8+$U83*Config!$F$9+(10-$V83)*Config!$F$10+(10-$AD83)*Config!$F$11+(10-$AE83)*Config!$F$12)*10,0),""))</f>
        <v/>
      </c>
      <c r="AD83" s="19"/>
      <c r="AE83" s="19"/>
      <c r="AF83" s="14"/>
      <c r="AG83" s="14"/>
      <c r="AH83" s="14"/>
      <c r="AI83" s="14"/>
      <c r="AJ83" s="21"/>
      <c r="AK83" s="14"/>
      <c r="AL83" s="21"/>
      <c r="AM83" s="19" t="str">
        <f aca="false">IF($A83="","",COUNTIF(Acceptance_Criteria!$B$6:$B$405,$A83))</f>
        <v/>
      </c>
      <c r="AN83" s="19" t="str">
        <f aca="false">IF($A83="","",COUNTIF(Test_Coverage!$B$6:$B$305,$A83))</f>
        <v/>
      </c>
      <c r="AO83" s="19" t="str">
        <f aca="false">IF($A83="","",COUNTIF(Traceability_Matrix!$B$6:$B$405,$A83))</f>
        <v/>
      </c>
      <c r="AP83" s="19" t="str">
        <f aca="false">IF($A83="","",COUNTIFS(Change_Control!$B$6:$B$155,$A83,Change_Control!$J$6:$J$155,"Open")+COUNTIFS(Change_Control!$B$6:$B$155,$A83,Change_Control!$J$6:$J$155,"In Assessment"))</f>
        <v/>
      </c>
      <c r="AQ83" s="19" t="str">
        <f aca="false">IF($A83="","",COUNTIF(RAID_Decisions!$C$6:$C$155,$A83))</f>
        <v/>
      </c>
      <c r="AR83" s="14" t="str">
        <f aca="false">IF($A83="","",IF(AND($K83&lt;&gt;"",$N83&lt;&gt;"",$AO83&gt;0),"Traced",IF(OR($K83&lt;&gt;"",$N83&lt;&gt;"",$AO83&gt;0),"Partial","Gap")))</f>
        <v/>
      </c>
      <c r="AS83" s="19" t="str">
        <f aca="false">IF($A83="","",ROUND(IF($G83&lt;&gt;"",10,0)+IF($H83&lt;&gt;"",15,0)+IF($O83&lt;&gt;"",10,0)+IF($K83&lt;&gt;"",10,0)+IF($N83&lt;&gt;"",10,0)+IF($Q83&lt;&gt;"",5,0)+IF($AM83&gt;0,15,0)+IF($AN83&gt;0,10,0)+IF($AO83&gt;0,10,0)+IF(OR($AH83="Approved",$AH83="Baselined",$AH83="Not Required"),5,0),0))</f>
        <v/>
      </c>
      <c r="AT83" s="14" t="str">
        <f aca="false">IF($A83="","",IF(AND($AS83&gt;=Config!$C$23,$G83&lt;&gt;"",$H83&lt;&gt;"",$O83&lt;&gt;""),"Ready for Review","Needs Work"))</f>
        <v/>
      </c>
      <c r="AU83" s="14" t="str">
        <f aca="false">IF($A83="","",IF(AND($AS83&gt;=Config!$C$24,$AM83&gt;0,$AN83&gt;0,OR($AH83="Approved",$AH83="Baselined",$AH83="Not Required"),$AP83=0),"Ready for Delivery","Not Ready"))</f>
        <v/>
      </c>
      <c r="AV83" s="14" t="str">
        <f aca="false">IF($A83="","",IF($AG83="Rejected","Rejected",IF($AU83="Ready for Delivery","Pass","Action Required")))</f>
        <v/>
      </c>
      <c r="AW83" s="14" t="str">
        <f aca="false">IF($A83="","",IF(RIGHT($BA83,2)="; ",LEFT($BA83,LEN($BA83)-2),$BA83))</f>
        <v/>
      </c>
      <c r="AX83" s="21"/>
      <c r="AY83" s="14"/>
      <c r="AZ83" s="14"/>
      <c r="BA83" s="0" t="str">
        <f aca="false">IF($A83="","",IF($G83="","Missing title; ","")&amp;IF($H83="","Missing statement; ","")&amp;IF($O83="","Missing owner; ","")&amp;IF($K83="","No objective; ","")&amp;IF($N83="","No source; ","")&amp;IF($AM83=0,"No AC; ","")&amp;IF($AN83=0,"No test; ","")&amp;IF($AO83=0,"No trace link; ","")&amp;IF(AND(Config!$C$15="Yes",$AM83=0),"AC required; ","")&amp;IF(AND(Config!$C$14="Yes",$AN83=0),"Test required; ","")&amp;IF(AND(Config!$C$13="Yes",NOT(OR($AH83="Approved",$AH83="Baselined",$AH83="Not Required"))),"Approval pending; ","")&amp;IF($AP83&gt;0,"Open change; ",""))</f>
        <v/>
      </c>
      <c r="BB83" s="0" t="str">
        <f aca="false">IF($A83="","",IF(OR($C83="Agile",$C83="Hybrid"),MAX($BB$5:BB82)+1,""))</f>
        <v/>
      </c>
      <c r="BC83" s="0" t="str">
        <f aca="false">IF($A83="","",IF(OR($C83="Waterfall",$C83="Hybrid"),MAX($BC$5:BC82)+1,""))</f>
        <v/>
      </c>
      <c r="BD83" s="0" t="str">
        <f aca="false">IF($A83="","",MAX($BD$5:BD82)+1)</f>
        <v/>
      </c>
      <c r="BE83" s="0" t="str">
        <f aca="false">IF($A83="","",RANK($AC83,$AC$6:$AC$255)+COUNTIFS($AC$6:$AC83,$AC83,$A$6:$A83,"&lt;&gt;")-1)</f>
        <v/>
      </c>
      <c r="BF83" s="0" t="str">
        <f aca="false">IF($A83="","",IF($AW83&lt;&gt;"",MAX($BF$5:BF82)+1,""))</f>
        <v/>
      </c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9"/>
      <c r="S84" s="19"/>
      <c r="T84" s="19"/>
      <c r="U84" s="19"/>
      <c r="V84" s="19"/>
      <c r="W84" s="19"/>
      <c r="X84" s="19"/>
      <c r="Y84" s="20"/>
      <c r="Z84" s="19"/>
      <c r="AA84" s="19" t="str">
        <f aca="false">IF($A84="","",IFERROR(ROUND(($R84+$S84+$T84+$U84)/MAX(1,$V84),2),""))</f>
        <v/>
      </c>
      <c r="AB84" s="19" t="str">
        <f aca="false">IF($A84="","",IFERROR(ROUND(($W84*$X84*$Y84)/MAX(1,$Z84),1),""))</f>
        <v/>
      </c>
      <c r="AC84" s="19" t="str">
        <f aca="false">IF($A84="","",IFERROR(ROUND(($R84*Config!$F$6+$S84*Config!$F$7+$T84*Config!$F$8+$U84*Config!$F$9+(10-$V84)*Config!$F$10+(10-$AD84)*Config!$F$11+(10-$AE84)*Config!$F$12)*10,0),""))</f>
        <v/>
      </c>
      <c r="AD84" s="19"/>
      <c r="AE84" s="19"/>
      <c r="AF84" s="14"/>
      <c r="AG84" s="14"/>
      <c r="AH84" s="14"/>
      <c r="AI84" s="14"/>
      <c r="AJ84" s="21"/>
      <c r="AK84" s="14"/>
      <c r="AL84" s="21"/>
      <c r="AM84" s="19" t="str">
        <f aca="false">IF($A84="","",COUNTIF(Acceptance_Criteria!$B$6:$B$405,$A84))</f>
        <v/>
      </c>
      <c r="AN84" s="19" t="str">
        <f aca="false">IF($A84="","",COUNTIF(Test_Coverage!$B$6:$B$305,$A84))</f>
        <v/>
      </c>
      <c r="AO84" s="19" t="str">
        <f aca="false">IF($A84="","",COUNTIF(Traceability_Matrix!$B$6:$B$405,$A84))</f>
        <v/>
      </c>
      <c r="AP84" s="19" t="str">
        <f aca="false">IF($A84="","",COUNTIFS(Change_Control!$B$6:$B$155,$A84,Change_Control!$J$6:$J$155,"Open")+COUNTIFS(Change_Control!$B$6:$B$155,$A84,Change_Control!$J$6:$J$155,"In Assessment"))</f>
        <v/>
      </c>
      <c r="AQ84" s="19" t="str">
        <f aca="false">IF($A84="","",COUNTIF(RAID_Decisions!$C$6:$C$155,$A84))</f>
        <v/>
      </c>
      <c r="AR84" s="14" t="str">
        <f aca="false">IF($A84="","",IF(AND($K84&lt;&gt;"",$N84&lt;&gt;"",$AO84&gt;0),"Traced",IF(OR($K84&lt;&gt;"",$N84&lt;&gt;"",$AO84&gt;0),"Partial","Gap")))</f>
        <v/>
      </c>
      <c r="AS84" s="19" t="str">
        <f aca="false">IF($A84="","",ROUND(IF($G84&lt;&gt;"",10,0)+IF($H84&lt;&gt;"",15,0)+IF($O84&lt;&gt;"",10,0)+IF($K84&lt;&gt;"",10,0)+IF($N84&lt;&gt;"",10,0)+IF($Q84&lt;&gt;"",5,0)+IF($AM84&gt;0,15,0)+IF($AN84&gt;0,10,0)+IF($AO84&gt;0,10,0)+IF(OR($AH84="Approved",$AH84="Baselined",$AH84="Not Required"),5,0),0))</f>
        <v/>
      </c>
      <c r="AT84" s="14" t="str">
        <f aca="false">IF($A84="","",IF(AND($AS84&gt;=Config!$C$23,$G84&lt;&gt;"",$H84&lt;&gt;"",$O84&lt;&gt;""),"Ready for Review","Needs Work"))</f>
        <v/>
      </c>
      <c r="AU84" s="14" t="str">
        <f aca="false">IF($A84="","",IF(AND($AS84&gt;=Config!$C$24,$AM84&gt;0,$AN84&gt;0,OR($AH84="Approved",$AH84="Baselined",$AH84="Not Required"),$AP84=0),"Ready for Delivery","Not Ready"))</f>
        <v/>
      </c>
      <c r="AV84" s="14" t="str">
        <f aca="false">IF($A84="","",IF($AG84="Rejected","Rejected",IF($AU84="Ready for Delivery","Pass","Action Required")))</f>
        <v/>
      </c>
      <c r="AW84" s="14" t="str">
        <f aca="false">IF($A84="","",IF(RIGHT($BA84,2)="; ",LEFT($BA84,LEN($BA84)-2),$BA84))</f>
        <v/>
      </c>
      <c r="AX84" s="21"/>
      <c r="AY84" s="14"/>
      <c r="AZ84" s="14"/>
      <c r="BA84" s="0" t="str">
        <f aca="false">IF($A84="","",IF($G84="","Missing title; ","")&amp;IF($H84="","Missing statement; ","")&amp;IF($O84="","Missing owner; ","")&amp;IF($K84="","No objective; ","")&amp;IF($N84="","No source; ","")&amp;IF($AM84=0,"No AC; ","")&amp;IF($AN84=0,"No test; ","")&amp;IF($AO84=0,"No trace link; ","")&amp;IF(AND(Config!$C$15="Yes",$AM84=0),"AC required; ","")&amp;IF(AND(Config!$C$14="Yes",$AN84=0),"Test required; ","")&amp;IF(AND(Config!$C$13="Yes",NOT(OR($AH84="Approved",$AH84="Baselined",$AH84="Not Required"))),"Approval pending; ","")&amp;IF($AP84&gt;0,"Open change; ",""))</f>
        <v/>
      </c>
      <c r="BB84" s="0" t="str">
        <f aca="false">IF($A84="","",IF(OR($C84="Agile",$C84="Hybrid"),MAX($BB$5:BB83)+1,""))</f>
        <v/>
      </c>
      <c r="BC84" s="0" t="str">
        <f aca="false">IF($A84="","",IF(OR($C84="Waterfall",$C84="Hybrid"),MAX($BC$5:BC83)+1,""))</f>
        <v/>
      </c>
      <c r="BD84" s="0" t="str">
        <f aca="false">IF($A84="","",MAX($BD$5:BD83)+1)</f>
        <v/>
      </c>
      <c r="BE84" s="0" t="str">
        <f aca="false">IF($A84="","",RANK($AC84,$AC$6:$AC$255)+COUNTIFS($AC$6:$AC84,$AC84,$A$6:$A84,"&lt;&gt;")-1)</f>
        <v/>
      </c>
      <c r="BF84" s="0" t="str">
        <f aca="false">IF($A84="","",IF($AW84&lt;&gt;"",MAX($BF$5:BF83)+1,""))</f>
        <v/>
      </c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9"/>
      <c r="S85" s="19"/>
      <c r="T85" s="19"/>
      <c r="U85" s="19"/>
      <c r="V85" s="19"/>
      <c r="W85" s="19"/>
      <c r="X85" s="19"/>
      <c r="Y85" s="20"/>
      <c r="Z85" s="19"/>
      <c r="AA85" s="19" t="str">
        <f aca="false">IF($A85="","",IFERROR(ROUND(($R85+$S85+$T85+$U85)/MAX(1,$V85),2),""))</f>
        <v/>
      </c>
      <c r="AB85" s="19" t="str">
        <f aca="false">IF($A85="","",IFERROR(ROUND(($W85*$X85*$Y85)/MAX(1,$Z85),1),""))</f>
        <v/>
      </c>
      <c r="AC85" s="19" t="str">
        <f aca="false">IF($A85="","",IFERROR(ROUND(($R85*Config!$F$6+$S85*Config!$F$7+$T85*Config!$F$8+$U85*Config!$F$9+(10-$V85)*Config!$F$10+(10-$AD85)*Config!$F$11+(10-$AE85)*Config!$F$12)*10,0),""))</f>
        <v/>
      </c>
      <c r="AD85" s="19"/>
      <c r="AE85" s="19"/>
      <c r="AF85" s="14"/>
      <c r="AG85" s="14"/>
      <c r="AH85" s="14"/>
      <c r="AI85" s="14"/>
      <c r="AJ85" s="21"/>
      <c r="AK85" s="14"/>
      <c r="AL85" s="21"/>
      <c r="AM85" s="19" t="str">
        <f aca="false">IF($A85="","",COUNTIF(Acceptance_Criteria!$B$6:$B$405,$A85))</f>
        <v/>
      </c>
      <c r="AN85" s="19" t="str">
        <f aca="false">IF($A85="","",COUNTIF(Test_Coverage!$B$6:$B$305,$A85))</f>
        <v/>
      </c>
      <c r="AO85" s="19" t="str">
        <f aca="false">IF($A85="","",COUNTIF(Traceability_Matrix!$B$6:$B$405,$A85))</f>
        <v/>
      </c>
      <c r="AP85" s="19" t="str">
        <f aca="false">IF($A85="","",COUNTIFS(Change_Control!$B$6:$B$155,$A85,Change_Control!$J$6:$J$155,"Open")+COUNTIFS(Change_Control!$B$6:$B$155,$A85,Change_Control!$J$6:$J$155,"In Assessment"))</f>
        <v/>
      </c>
      <c r="AQ85" s="19" t="str">
        <f aca="false">IF($A85="","",COUNTIF(RAID_Decisions!$C$6:$C$155,$A85))</f>
        <v/>
      </c>
      <c r="AR85" s="14" t="str">
        <f aca="false">IF($A85="","",IF(AND($K85&lt;&gt;"",$N85&lt;&gt;"",$AO85&gt;0),"Traced",IF(OR($K85&lt;&gt;"",$N85&lt;&gt;"",$AO85&gt;0),"Partial","Gap")))</f>
        <v/>
      </c>
      <c r="AS85" s="19" t="str">
        <f aca="false">IF($A85="","",ROUND(IF($G85&lt;&gt;"",10,0)+IF($H85&lt;&gt;"",15,0)+IF($O85&lt;&gt;"",10,0)+IF($K85&lt;&gt;"",10,0)+IF($N85&lt;&gt;"",10,0)+IF($Q85&lt;&gt;"",5,0)+IF($AM85&gt;0,15,0)+IF($AN85&gt;0,10,0)+IF($AO85&gt;0,10,0)+IF(OR($AH85="Approved",$AH85="Baselined",$AH85="Not Required"),5,0),0))</f>
        <v/>
      </c>
      <c r="AT85" s="14" t="str">
        <f aca="false">IF($A85="","",IF(AND($AS85&gt;=Config!$C$23,$G85&lt;&gt;"",$H85&lt;&gt;"",$O85&lt;&gt;""),"Ready for Review","Needs Work"))</f>
        <v/>
      </c>
      <c r="AU85" s="14" t="str">
        <f aca="false">IF($A85="","",IF(AND($AS85&gt;=Config!$C$24,$AM85&gt;0,$AN85&gt;0,OR($AH85="Approved",$AH85="Baselined",$AH85="Not Required"),$AP85=0),"Ready for Delivery","Not Ready"))</f>
        <v/>
      </c>
      <c r="AV85" s="14" t="str">
        <f aca="false">IF($A85="","",IF($AG85="Rejected","Rejected",IF($AU85="Ready for Delivery","Pass","Action Required")))</f>
        <v/>
      </c>
      <c r="AW85" s="14" t="str">
        <f aca="false">IF($A85="","",IF(RIGHT($BA85,2)="; ",LEFT($BA85,LEN($BA85)-2),$BA85))</f>
        <v/>
      </c>
      <c r="AX85" s="21"/>
      <c r="AY85" s="14"/>
      <c r="AZ85" s="14"/>
      <c r="BA85" s="0" t="str">
        <f aca="false">IF($A85="","",IF($G85="","Missing title; ","")&amp;IF($H85="","Missing statement; ","")&amp;IF($O85="","Missing owner; ","")&amp;IF($K85="","No objective; ","")&amp;IF($N85="","No source; ","")&amp;IF($AM85=0,"No AC; ","")&amp;IF($AN85=0,"No test; ","")&amp;IF($AO85=0,"No trace link; ","")&amp;IF(AND(Config!$C$15="Yes",$AM85=0),"AC required; ","")&amp;IF(AND(Config!$C$14="Yes",$AN85=0),"Test required; ","")&amp;IF(AND(Config!$C$13="Yes",NOT(OR($AH85="Approved",$AH85="Baselined",$AH85="Not Required"))),"Approval pending; ","")&amp;IF($AP85&gt;0,"Open change; ",""))</f>
        <v/>
      </c>
      <c r="BB85" s="0" t="str">
        <f aca="false">IF($A85="","",IF(OR($C85="Agile",$C85="Hybrid"),MAX($BB$5:BB84)+1,""))</f>
        <v/>
      </c>
      <c r="BC85" s="0" t="str">
        <f aca="false">IF($A85="","",IF(OR($C85="Waterfall",$C85="Hybrid"),MAX($BC$5:BC84)+1,""))</f>
        <v/>
      </c>
      <c r="BD85" s="0" t="str">
        <f aca="false">IF($A85="","",MAX($BD$5:BD84)+1)</f>
        <v/>
      </c>
      <c r="BE85" s="0" t="str">
        <f aca="false">IF($A85="","",RANK($AC85,$AC$6:$AC$255)+COUNTIFS($AC$6:$AC85,$AC85,$A$6:$A85,"&lt;&gt;")-1)</f>
        <v/>
      </c>
      <c r="BF85" s="0" t="str">
        <f aca="false">IF($A85="","",IF($AW85&lt;&gt;"",MAX($BF$5:BF84)+1,""))</f>
        <v/>
      </c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9"/>
      <c r="S86" s="19"/>
      <c r="T86" s="19"/>
      <c r="U86" s="19"/>
      <c r="V86" s="19"/>
      <c r="W86" s="19"/>
      <c r="X86" s="19"/>
      <c r="Y86" s="20"/>
      <c r="Z86" s="19"/>
      <c r="AA86" s="19" t="str">
        <f aca="false">IF($A86="","",IFERROR(ROUND(($R86+$S86+$T86+$U86)/MAX(1,$V86),2),""))</f>
        <v/>
      </c>
      <c r="AB86" s="19" t="str">
        <f aca="false">IF($A86="","",IFERROR(ROUND(($W86*$X86*$Y86)/MAX(1,$Z86),1),""))</f>
        <v/>
      </c>
      <c r="AC86" s="19" t="str">
        <f aca="false">IF($A86="","",IFERROR(ROUND(($R86*Config!$F$6+$S86*Config!$F$7+$T86*Config!$F$8+$U86*Config!$F$9+(10-$V86)*Config!$F$10+(10-$AD86)*Config!$F$11+(10-$AE86)*Config!$F$12)*10,0),""))</f>
        <v/>
      </c>
      <c r="AD86" s="19"/>
      <c r="AE86" s="19"/>
      <c r="AF86" s="14"/>
      <c r="AG86" s="14"/>
      <c r="AH86" s="14"/>
      <c r="AI86" s="14"/>
      <c r="AJ86" s="21"/>
      <c r="AK86" s="14"/>
      <c r="AL86" s="21"/>
      <c r="AM86" s="19" t="str">
        <f aca="false">IF($A86="","",COUNTIF(Acceptance_Criteria!$B$6:$B$405,$A86))</f>
        <v/>
      </c>
      <c r="AN86" s="19" t="str">
        <f aca="false">IF($A86="","",COUNTIF(Test_Coverage!$B$6:$B$305,$A86))</f>
        <v/>
      </c>
      <c r="AO86" s="19" t="str">
        <f aca="false">IF($A86="","",COUNTIF(Traceability_Matrix!$B$6:$B$405,$A86))</f>
        <v/>
      </c>
      <c r="AP86" s="19" t="str">
        <f aca="false">IF($A86="","",COUNTIFS(Change_Control!$B$6:$B$155,$A86,Change_Control!$J$6:$J$155,"Open")+COUNTIFS(Change_Control!$B$6:$B$155,$A86,Change_Control!$J$6:$J$155,"In Assessment"))</f>
        <v/>
      </c>
      <c r="AQ86" s="19" t="str">
        <f aca="false">IF($A86="","",COUNTIF(RAID_Decisions!$C$6:$C$155,$A86))</f>
        <v/>
      </c>
      <c r="AR86" s="14" t="str">
        <f aca="false">IF($A86="","",IF(AND($K86&lt;&gt;"",$N86&lt;&gt;"",$AO86&gt;0),"Traced",IF(OR($K86&lt;&gt;"",$N86&lt;&gt;"",$AO86&gt;0),"Partial","Gap")))</f>
        <v/>
      </c>
      <c r="AS86" s="19" t="str">
        <f aca="false">IF($A86="","",ROUND(IF($G86&lt;&gt;"",10,0)+IF($H86&lt;&gt;"",15,0)+IF($O86&lt;&gt;"",10,0)+IF($K86&lt;&gt;"",10,0)+IF($N86&lt;&gt;"",10,0)+IF($Q86&lt;&gt;"",5,0)+IF($AM86&gt;0,15,0)+IF($AN86&gt;0,10,0)+IF($AO86&gt;0,10,0)+IF(OR($AH86="Approved",$AH86="Baselined",$AH86="Not Required"),5,0),0))</f>
        <v/>
      </c>
      <c r="AT86" s="14" t="str">
        <f aca="false">IF($A86="","",IF(AND($AS86&gt;=Config!$C$23,$G86&lt;&gt;"",$H86&lt;&gt;"",$O86&lt;&gt;""),"Ready for Review","Needs Work"))</f>
        <v/>
      </c>
      <c r="AU86" s="14" t="str">
        <f aca="false">IF($A86="","",IF(AND($AS86&gt;=Config!$C$24,$AM86&gt;0,$AN86&gt;0,OR($AH86="Approved",$AH86="Baselined",$AH86="Not Required"),$AP86=0),"Ready for Delivery","Not Ready"))</f>
        <v/>
      </c>
      <c r="AV86" s="14" t="str">
        <f aca="false">IF($A86="","",IF($AG86="Rejected","Rejected",IF($AU86="Ready for Delivery","Pass","Action Required")))</f>
        <v/>
      </c>
      <c r="AW86" s="14" t="str">
        <f aca="false">IF($A86="","",IF(RIGHT($BA86,2)="; ",LEFT($BA86,LEN($BA86)-2),$BA86))</f>
        <v/>
      </c>
      <c r="AX86" s="21"/>
      <c r="AY86" s="14"/>
      <c r="AZ86" s="14"/>
      <c r="BA86" s="0" t="str">
        <f aca="false">IF($A86="","",IF($G86="","Missing title; ","")&amp;IF($H86="","Missing statement; ","")&amp;IF($O86="","Missing owner; ","")&amp;IF($K86="","No objective; ","")&amp;IF($N86="","No source; ","")&amp;IF($AM86=0,"No AC; ","")&amp;IF($AN86=0,"No test; ","")&amp;IF($AO86=0,"No trace link; ","")&amp;IF(AND(Config!$C$15="Yes",$AM86=0),"AC required; ","")&amp;IF(AND(Config!$C$14="Yes",$AN86=0),"Test required; ","")&amp;IF(AND(Config!$C$13="Yes",NOT(OR($AH86="Approved",$AH86="Baselined",$AH86="Not Required"))),"Approval pending; ","")&amp;IF($AP86&gt;0,"Open change; ",""))</f>
        <v/>
      </c>
      <c r="BB86" s="0" t="str">
        <f aca="false">IF($A86="","",IF(OR($C86="Agile",$C86="Hybrid"),MAX($BB$5:BB85)+1,""))</f>
        <v/>
      </c>
      <c r="BC86" s="0" t="str">
        <f aca="false">IF($A86="","",IF(OR($C86="Waterfall",$C86="Hybrid"),MAX($BC$5:BC85)+1,""))</f>
        <v/>
      </c>
      <c r="BD86" s="0" t="str">
        <f aca="false">IF($A86="","",MAX($BD$5:BD85)+1)</f>
        <v/>
      </c>
      <c r="BE86" s="0" t="str">
        <f aca="false">IF($A86="","",RANK($AC86,$AC$6:$AC$255)+COUNTIFS($AC$6:$AC86,$AC86,$A$6:$A86,"&lt;&gt;")-1)</f>
        <v/>
      </c>
      <c r="BF86" s="0" t="str">
        <f aca="false">IF($A86="","",IF($AW86&lt;&gt;"",MAX($BF$5:BF85)+1,""))</f>
        <v/>
      </c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9"/>
      <c r="S87" s="19"/>
      <c r="T87" s="19"/>
      <c r="U87" s="19"/>
      <c r="V87" s="19"/>
      <c r="W87" s="19"/>
      <c r="X87" s="19"/>
      <c r="Y87" s="20"/>
      <c r="Z87" s="19"/>
      <c r="AA87" s="19" t="str">
        <f aca="false">IF($A87="","",IFERROR(ROUND(($R87+$S87+$T87+$U87)/MAX(1,$V87),2),""))</f>
        <v/>
      </c>
      <c r="AB87" s="19" t="str">
        <f aca="false">IF($A87="","",IFERROR(ROUND(($W87*$X87*$Y87)/MAX(1,$Z87),1),""))</f>
        <v/>
      </c>
      <c r="AC87" s="19" t="str">
        <f aca="false">IF($A87="","",IFERROR(ROUND(($R87*Config!$F$6+$S87*Config!$F$7+$T87*Config!$F$8+$U87*Config!$F$9+(10-$V87)*Config!$F$10+(10-$AD87)*Config!$F$11+(10-$AE87)*Config!$F$12)*10,0),""))</f>
        <v/>
      </c>
      <c r="AD87" s="19"/>
      <c r="AE87" s="19"/>
      <c r="AF87" s="14"/>
      <c r="AG87" s="14"/>
      <c r="AH87" s="14"/>
      <c r="AI87" s="14"/>
      <c r="AJ87" s="21"/>
      <c r="AK87" s="14"/>
      <c r="AL87" s="21"/>
      <c r="AM87" s="19" t="str">
        <f aca="false">IF($A87="","",COUNTIF(Acceptance_Criteria!$B$6:$B$405,$A87))</f>
        <v/>
      </c>
      <c r="AN87" s="19" t="str">
        <f aca="false">IF($A87="","",COUNTIF(Test_Coverage!$B$6:$B$305,$A87))</f>
        <v/>
      </c>
      <c r="AO87" s="19" t="str">
        <f aca="false">IF($A87="","",COUNTIF(Traceability_Matrix!$B$6:$B$405,$A87))</f>
        <v/>
      </c>
      <c r="AP87" s="19" t="str">
        <f aca="false">IF($A87="","",COUNTIFS(Change_Control!$B$6:$B$155,$A87,Change_Control!$J$6:$J$155,"Open")+COUNTIFS(Change_Control!$B$6:$B$155,$A87,Change_Control!$J$6:$J$155,"In Assessment"))</f>
        <v/>
      </c>
      <c r="AQ87" s="19" t="str">
        <f aca="false">IF($A87="","",COUNTIF(RAID_Decisions!$C$6:$C$155,$A87))</f>
        <v/>
      </c>
      <c r="AR87" s="14" t="str">
        <f aca="false">IF($A87="","",IF(AND($K87&lt;&gt;"",$N87&lt;&gt;"",$AO87&gt;0),"Traced",IF(OR($K87&lt;&gt;"",$N87&lt;&gt;"",$AO87&gt;0),"Partial","Gap")))</f>
        <v/>
      </c>
      <c r="AS87" s="19" t="str">
        <f aca="false">IF($A87="","",ROUND(IF($G87&lt;&gt;"",10,0)+IF($H87&lt;&gt;"",15,0)+IF($O87&lt;&gt;"",10,0)+IF($K87&lt;&gt;"",10,0)+IF($N87&lt;&gt;"",10,0)+IF($Q87&lt;&gt;"",5,0)+IF($AM87&gt;0,15,0)+IF($AN87&gt;0,10,0)+IF($AO87&gt;0,10,0)+IF(OR($AH87="Approved",$AH87="Baselined",$AH87="Not Required"),5,0),0))</f>
        <v/>
      </c>
      <c r="AT87" s="14" t="str">
        <f aca="false">IF($A87="","",IF(AND($AS87&gt;=Config!$C$23,$G87&lt;&gt;"",$H87&lt;&gt;"",$O87&lt;&gt;""),"Ready for Review","Needs Work"))</f>
        <v/>
      </c>
      <c r="AU87" s="14" t="str">
        <f aca="false">IF($A87="","",IF(AND($AS87&gt;=Config!$C$24,$AM87&gt;0,$AN87&gt;0,OR($AH87="Approved",$AH87="Baselined",$AH87="Not Required"),$AP87=0),"Ready for Delivery","Not Ready"))</f>
        <v/>
      </c>
      <c r="AV87" s="14" t="str">
        <f aca="false">IF($A87="","",IF($AG87="Rejected","Rejected",IF($AU87="Ready for Delivery","Pass","Action Required")))</f>
        <v/>
      </c>
      <c r="AW87" s="14" t="str">
        <f aca="false">IF($A87="","",IF(RIGHT($BA87,2)="; ",LEFT($BA87,LEN($BA87)-2),$BA87))</f>
        <v/>
      </c>
      <c r="AX87" s="21"/>
      <c r="AY87" s="14"/>
      <c r="AZ87" s="14"/>
      <c r="BA87" s="0" t="str">
        <f aca="false">IF($A87="","",IF($G87="","Missing title; ","")&amp;IF($H87="","Missing statement; ","")&amp;IF($O87="","Missing owner; ","")&amp;IF($K87="","No objective; ","")&amp;IF($N87="","No source; ","")&amp;IF($AM87=0,"No AC; ","")&amp;IF($AN87=0,"No test; ","")&amp;IF($AO87=0,"No trace link; ","")&amp;IF(AND(Config!$C$15="Yes",$AM87=0),"AC required; ","")&amp;IF(AND(Config!$C$14="Yes",$AN87=0),"Test required; ","")&amp;IF(AND(Config!$C$13="Yes",NOT(OR($AH87="Approved",$AH87="Baselined",$AH87="Not Required"))),"Approval pending; ","")&amp;IF($AP87&gt;0,"Open change; ",""))</f>
        <v/>
      </c>
      <c r="BB87" s="0" t="str">
        <f aca="false">IF($A87="","",IF(OR($C87="Agile",$C87="Hybrid"),MAX($BB$5:BB86)+1,""))</f>
        <v/>
      </c>
      <c r="BC87" s="0" t="str">
        <f aca="false">IF($A87="","",IF(OR($C87="Waterfall",$C87="Hybrid"),MAX($BC$5:BC86)+1,""))</f>
        <v/>
      </c>
      <c r="BD87" s="0" t="str">
        <f aca="false">IF($A87="","",MAX($BD$5:BD86)+1)</f>
        <v/>
      </c>
      <c r="BE87" s="0" t="str">
        <f aca="false">IF($A87="","",RANK($AC87,$AC$6:$AC$255)+COUNTIFS($AC$6:$AC87,$AC87,$A$6:$A87,"&lt;&gt;")-1)</f>
        <v/>
      </c>
      <c r="BF87" s="0" t="str">
        <f aca="false">IF($A87="","",IF($AW87&lt;&gt;"",MAX($BF$5:BF86)+1,""))</f>
        <v/>
      </c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9"/>
      <c r="S88" s="19"/>
      <c r="T88" s="19"/>
      <c r="U88" s="19"/>
      <c r="V88" s="19"/>
      <c r="W88" s="19"/>
      <c r="X88" s="19"/>
      <c r="Y88" s="20"/>
      <c r="Z88" s="19"/>
      <c r="AA88" s="19" t="str">
        <f aca="false">IF($A88="","",IFERROR(ROUND(($R88+$S88+$T88+$U88)/MAX(1,$V88),2),""))</f>
        <v/>
      </c>
      <c r="AB88" s="19" t="str">
        <f aca="false">IF($A88="","",IFERROR(ROUND(($W88*$X88*$Y88)/MAX(1,$Z88),1),""))</f>
        <v/>
      </c>
      <c r="AC88" s="19" t="str">
        <f aca="false">IF($A88="","",IFERROR(ROUND(($R88*Config!$F$6+$S88*Config!$F$7+$T88*Config!$F$8+$U88*Config!$F$9+(10-$V88)*Config!$F$10+(10-$AD88)*Config!$F$11+(10-$AE88)*Config!$F$12)*10,0),""))</f>
        <v/>
      </c>
      <c r="AD88" s="19"/>
      <c r="AE88" s="19"/>
      <c r="AF88" s="14"/>
      <c r="AG88" s="14"/>
      <c r="AH88" s="14"/>
      <c r="AI88" s="14"/>
      <c r="AJ88" s="21"/>
      <c r="AK88" s="14"/>
      <c r="AL88" s="21"/>
      <c r="AM88" s="19" t="str">
        <f aca="false">IF($A88="","",COUNTIF(Acceptance_Criteria!$B$6:$B$405,$A88))</f>
        <v/>
      </c>
      <c r="AN88" s="19" t="str">
        <f aca="false">IF($A88="","",COUNTIF(Test_Coverage!$B$6:$B$305,$A88))</f>
        <v/>
      </c>
      <c r="AO88" s="19" t="str">
        <f aca="false">IF($A88="","",COUNTIF(Traceability_Matrix!$B$6:$B$405,$A88))</f>
        <v/>
      </c>
      <c r="AP88" s="19" t="str">
        <f aca="false">IF($A88="","",COUNTIFS(Change_Control!$B$6:$B$155,$A88,Change_Control!$J$6:$J$155,"Open")+COUNTIFS(Change_Control!$B$6:$B$155,$A88,Change_Control!$J$6:$J$155,"In Assessment"))</f>
        <v/>
      </c>
      <c r="AQ88" s="19" t="str">
        <f aca="false">IF($A88="","",COUNTIF(RAID_Decisions!$C$6:$C$155,$A88))</f>
        <v/>
      </c>
      <c r="AR88" s="14" t="str">
        <f aca="false">IF($A88="","",IF(AND($K88&lt;&gt;"",$N88&lt;&gt;"",$AO88&gt;0),"Traced",IF(OR($K88&lt;&gt;"",$N88&lt;&gt;"",$AO88&gt;0),"Partial","Gap")))</f>
        <v/>
      </c>
      <c r="AS88" s="19" t="str">
        <f aca="false">IF($A88="","",ROUND(IF($G88&lt;&gt;"",10,0)+IF($H88&lt;&gt;"",15,0)+IF($O88&lt;&gt;"",10,0)+IF($K88&lt;&gt;"",10,0)+IF($N88&lt;&gt;"",10,0)+IF($Q88&lt;&gt;"",5,0)+IF($AM88&gt;0,15,0)+IF($AN88&gt;0,10,0)+IF($AO88&gt;0,10,0)+IF(OR($AH88="Approved",$AH88="Baselined",$AH88="Not Required"),5,0),0))</f>
        <v/>
      </c>
      <c r="AT88" s="14" t="str">
        <f aca="false">IF($A88="","",IF(AND($AS88&gt;=Config!$C$23,$G88&lt;&gt;"",$H88&lt;&gt;"",$O88&lt;&gt;""),"Ready for Review","Needs Work"))</f>
        <v/>
      </c>
      <c r="AU88" s="14" t="str">
        <f aca="false">IF($A88="","",IF(AND($AS88&gt;=Config!$C$24,$AM88&gt;0,$AN88&gt;0,OR($AH88="Approved",$AH88="Baselined",$AH88="Not Required"),$AP88=0),"Ready for Delivery","Not Ready"))</f>
        <v/>
      </c>
      <c r="AV88" s="14" t="str">
        <f aca="false">IF($A88="","",IF($AG88="Rejected","Rejected",IF($AU88="Ready for Delivery","Pass","Action Required")))</f>
        <v/>
      </c>
      <c r="AW88" s="14" t="str">
        <f aca="false">IF($A88="","",IF(RIGHT($BA88,2)="; ",LEFT($BA88,LEN($BA88)-2),$BA88))</f>
        <v/>
      </c>
      <c r="AX88" s="21"/>
      <c r="AY88" s="14"/>
      <c r="AZ88" s="14"/>
      <c r="BA88" s="0" t="str">
        <f aca="false">IF($A88="","",IF($G88="","Missing title; ","")&amp;IF($H88="","Missing statement; ","")&amp;IF($O88="","Missing owner; ","")&amp;IF($K88="","No objective; ","")&amp;IF($N88="","No source; ","")&amp;IF($AM88=0,"No AC; ","")&amp;IF($AN88=0,"No test; ","")&amp;IF($AO88=0,"No trace link; ","")&amp;IF(AND(Config!$C$15="Yes",$AM88=0),"AC required; ","")&amp;IF(AND(Config!$C$14="Yes",$AN88=0),"Test required; ","")&amp;IF(AND(Config!$C$13="Yes",NOT(OR($AH88="Approved",$AH88="Baselined",$AH88="Not Required"))),"Approval pending; ","")&amp;IF($AP88&gt;0,"Open change; ",""))</f>
        <v/>
      </c>
      <c r="BB88" s="0" t="str">
        <f aca="false">IF($A88="","",IF(OR($C88="Agile",$C88="Hybrid"),MAX($BB$5:BB87)+1,""))</f>
        <v/>
      </c>
      <c r="BC88" s="0" t="str">
        <f aca="false">IF($A88="","",IF(OR($C88="Waterfall",$C88="Hybrid"),MAX($BC$5:BC87)+1,""))</f>
        <v/>
      </c>
      <c r="BD88" s="0" t="str">
        <f aca="false">IF($A88="","",MAX($BD$5:BD87)+1)</f>
        <v/>
      </c>
      <c r="BE88" s="0" t="str">
        <f aca="false">IF($A88="","",RANK($AC88,$AC$6:$AC$255)+COUNTIFS($AC$6:$AC88,$AC88,$A$6:$A88,"&lt;&gt;")-1)</f>
        <v/>
      </c>
      <c r="BF88" s="0" t="str">
        <f aca="false">IF($A88="","",IF($AW88&lt;&gt;"",MAX($BF$5:BF87)+1,""))</f>
        <v/>
      </c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9"/>
      <c r="S89" s="19"/>
      <c r="T89" s="19"/>
      <c r="U89" s="19"/>
      <c r="V89" s="19"/>
      <c r="W89" s="19"/>
      <c r="X89" s="19"/>
      <c r="Y89" s="20"/>
      <c r="Z89" s="19"/>
      <c r="AA89" s="19" t="str">
        <f aca="false">IF($A89="","",IFERROR(ROUND(($R89+$S89+$T89+$U89)/MAX(1,$V89),2),""))</f>
        <v/>
      </c>
      <c r="AB89" s="19" t="str">
        <f aca="false">IF($A89="","",IFERROR(ROUND(($W89*$X89*$Y89)/MAX(1,$Z89),1),""))</f>
        <v/>
      </c>
      <c r="AC89" s="19" t="str">
        <f aca="false">IF($A89="","",IFERROR(ROUND(($R89*Config!$F$6+$S89*Config!$F$7+$T89*Config!$F$8+$U89*Config!$F$9+(10-$V89)*Config!$F$10+(10-$AD89)*Config!$F$11+(10-$AE89)*Config!$F$12)*10,0),""))</f>
        <v/>
      </c>
      <c r="AD89" s="19"/>
      <c r="AE89" s="19"/>
      <c r="AF89" s="14"/>
      <c r="AG89" s="14"/>
      <c r="AH89" s="14"/>
      <c r="AI89" s="14"/>
      <c r="AJ89" s="21"/>
      <c r="AK89" s="14"/>
      <c r="AL89" s="21"/>
      <c r="AM89" s="19" t="str">
        <f aca="false">IF($A89="","",COUNTIF(Acceptance_Criteria!$B$6:$B$405,$A89))</f>
        <v/>
      </c>
      <c r="AN89" s="19" t="str">
        <f aca="false">IF($A89="","",COUNTIF(Test_Coverage!$B$6:$B$305,$A89))</f>
        <v/>
      </c>
      <c r="AO89" s="19" t="str">
        <f aca="false">IF($A89="","",COUNTIF(Traceability_Matrix!$B$6:$B$405,$A89))</f>
        <v/>
      </c>
      <c r="AP89" s="19" t="str">
        <f aca="false">IF($A89="","",COUNTIFS(Change_Control!$B$6:$B$155,$A89,Change_Control!$J$6:$J$155,"Open")+COUNTIFS(Change_Control!$B$6:$B$155,$A89,Change_Control!$J$6:$J$155,"In Assessment"))</f>
        <v/>
      </c>
      <c r="AQ89" s="19" t="str">
        <f aca="false">IF($A89="","",COUNTIF(RAID_Decisions!$C$6:$C$155,$A89))</f>
        <v/>
      </c>
      <c r="AR89" s="14" t="str">
        <f aca="false">IF($A89="","",IF(AND($K89&lt;&gt;"",$N89&lt;&gt;"",$AO89&gt;0),"Traced",IF(OR($K89&lt;&gt;"",$N89&lt;&gt;"",$AO89&gt;0),"Partial","Gap")))</f>
        <v/>
      </c>
      <c r="AS89" s="19" t="str">
        <f aca="false">IF($A89="","",ROUND(IF($G89&lt;&gt;"",10,0)+IF($H89&lt;&gt;"",15,0)+IF($O89&lt;&gt;"",10,0)+IF($K89&lt;&gt;"",10,0)+IF($N89&lt;&gt;"",10,0)+IF($Q89&lt;&gt;"",5,0)+IF($AM89&gt;0,15,0)+IF($AN89&gt;0,10,0)+IF($AO89&gt;0,10,0)+IF(OR($AH89="Approved",$AH89="Baselined",$AH89="Not Required"),5,0),0))</f>
        <v/>
      </c>
      <c r="AT89" s="14" t="str">
        <f aca="false">IF($A89="","",IF(AND($AS89&gt;=Config!$C$23,$G89&lt;&gt;"",$H89&lt;&gt;"",$O89&lt;&gt;""),"Ready for Review","Needs Work"))</f>
        <v/>
      </c>
      <c r="AU89" s="14" t="str">
        <f aca="false">IF($A89="","",IF(AND($AS89&gt;=Config!$C$24,$AM89&gt;0,$AN89&gt;0,OR($AH89="Approved",$AH89="Baselined",$AH89="Not Required"),$AP89=0),"Ready for Delivery","Not Ready"))</f>
        <v/>
      </c>
      <c r="AV89" s="14" t="str">
        <f aca="false">IF($A89="","",IF($AG89="Rejected","Rejected",IF($AU89="Ready for Delivery","Pass","Action Required")))</f>
        <v/>
      </c>
      <c r="AW89" s="14" t="str">
        <f aca="false">IF($A89="","",IF(RIGHT($BA89,2)="; ",LEFT($BA89,LEN($BA89)-2),$BA89))</f>
        <v/>
      </c>
      <c r="AX89" s="21"/>
      <c r="AY89" s="14"/>
      <c r="AZ89" s="14"/>
      <c r="BA89" s="0" t="str">
        <f aca="false">IF($A89="","",IF($G89="","Missing title; ","")&amp;IF($H89="","Missing statement; ","")&amp;IF($O89="","Missing owner; ","")&amp;IF($K89="","No objective; ","")&amp;IF($N89="","No source; ","")&amp;IF($AM89=0,"No AC; ","")&amp;IF($AN89=0,"No test; ","")&amp;IF($AO89=0,"No trace link; ","")&amp;IF(AND(Config!$C$15="Yes",$AM89=0),"AC required; ","")&amp;IF(AND(Config!$C$14="Yes",$AN89=0),"Test required; ","")&amp;IF(AND(Config!$C$13="Yes",NOT(OR($AH89="Approved",$AH89="Baselined",$AH89="Not Required"))),"Approval pending; ","")&amp;IF($AP89&gt;0,"Open change; ",""))</f>
        <v/>
      </c>
      <c r="BB89" s="0" t="str">
        <f aca="false">IF($A89="","",IF(OR($C89="Agile",$C89="Hybrid"),MAX($BB$5:BB88)+1,""))</f>
        <v/>
      </c>
      <c r="BC89" s="0" t="str">
        <f aca="false">IF($A89="","",IF(OR($C89="Waterfall",$C89="Hybrid"),MAX($BC$5:BC88)+1,""))</f>
        <v/>
      </c>
      <c r="BD89" s="0" t="str">
        <f aca="false">IF($A89="","",MAX($BD$5:BD88)+1)</f>
        <v/>
      </c>
      <c r="BE89" s="0" t="str">
        <f aca="false">IF($A89="","",RANK($AC89,$AC$6:$AC$255)+COUNTIFS($AC$6:$AC89,$AC89,$A$6:$A89,"&lt;&gt;")-1)</f>
        <v/>
      </c>
      <c r="BF89" s="0" t="str">
        <f aca="false">IF($A89="","",IF($AW89&lt;&gt;"",MAX($BF$5:BF88)+1,""))</f>
        <v/>
      </c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9"/>
      <c r="S90" s="19"/>
      <c r="T90" s="19"/>
      <c r="U90" s="19"/>
      <c r="V90" s="19"/>
      <c r="W90" s="19"/>
      <c r="X90" s="19"/>
      <c r="Y90" s="20"/>
      <c r="Z90" s="19"/>
      <c r="AA90" s="19" t="str">
        <f aca="false">IF($A90="","",IFERROR(ROUND(($R90+$S90+$T90+$U90)/MAX(1,$V90),2),""))</f>
        <v/>
      </c>
      <c r="AB90" s="19" t="str">
        <f aca="false">IF($A90="","",IFERROR(ROUND(($W90*$X90*$Y90)/MAX(1,$Z90),1),""))</f>
        <v/>
      </c>
      <c r="AC90" s="19" t="str">
        <f aca="false">IF($A90="","",IFERROR(ROUND(($R90*Config!$F$6+$S90*Config!$F$7+$T90*Config!$F$8+$U90*Config!$F$9+(10-$V90)*Config!$F$10+(10-$AD90)*Config!$F$11+(10-$AE90)*Config!$F$12)*10,0),""))</f>
        <v/>
      </c>
      <c r="AD90" s="19"/>
      <c r="AE90" s="19"/>
      <c r="AF90" s="14"/>
      <c r="AG90" s="14"/>
      <c r="AH90" s="14"/>
      <c r="AI90" s="14"/>
      <c r="AJ90" s="21"/>
      <c r="AK90" s="14"/>
      <c r="AL90" s="21"/>
      <c r="AM90" s="19" t="str">
        <f aca="false">IF($A90="","",COUNTIF(Acceptance_Criteria!$B$6:$B$405,$A90))</f>
        <v/>
      </c>
      <c r="AN90" s="19" t="str">
        <f aca="false">IF($A90="","",COUNTIF(Test_Coverage!$B$6:$B$305,$A90))</f>
        <v/>
      </c>
      <c r="AO90" s="19" t="str">
        <f aca="false">IF($A90="","",COUNTIF(Traceability_Matrix!$B$6:$B$405,$A90))</f>
        <v/>
      </c>
      <c r="AP90" s="19" t="str">
        <f aca="false">IF($A90="","",COUNTIFS(Change_Control!$B$6:$B$155,$A90,Change_Control!$J$6:$J$155,"Open")+COUNTIFS(Change_Control!$B$6:$B$155,$A90,Change_Control!$J$6:$J$155,"In Assessment"))</f>
        <v/>
      </c>
      <c r="AQ90" s="19" t="str">
        <f aca="false">IF($A90="","",COUNTIF(RAID_Decisions!$C$6:$C$155,$A90))</f>
        <v/>
      </c>
      <c r="AR90" s="14" t="str">
        <f aca="false">IF($A90="","",IF(AND($K90&lt;&gt;"",$N90&lt;&gt;"",$AO90&gt;0),"Traced",IF(OR($K90&lt;&gt;"",$N90&lt;&gt;"",$AO90&gt;0),"Partial","Gap")))</f>
        <v/>
      </c>
      <c r="AS90" s="19" t="str">
        <f aca="false">IF($A90="","",ROUND(IF($G90&lt;&gt;"",10,0)+IF($H90&lt;&gt;"",15,0)+IF($O90&lt;&gt;"",10,0)+IF($K90&lt;&gt;"",10,0)+IF($N90&lt;&gt;"",10,0)+IF($Q90&lt;&gt;"",5,0)+IF($AM90&gt;0,15,0)+IF($AN90&gt;0,10,0)+IF($AO90&gt;0,10,0)+IF(OR($AH90="Approved",$AH90="Baselined",$AH90="Not Required"),5,0),0))</f>
        <v/>
      </c>
      <c r="AT90" s="14" t="str">
        <f aca="false">IF($A90="","",IF(AND($AS90&gt;=Config!$C$23,$G90&lt;&gt;"",$H90&lt;&gt;"",$O90&lt;&gt;""),"Ready for Review","Needs Work"))</f>
        <v/>
      </c>
      <c r="AU90" s="14" t="str">
        <f aca="false">IF($A90="","",IF(AND($AS90&gt;=Config!$C$24,$AM90&gt;0,$AN90&gt;0,OR($AH90="Approved",$AH90="Baselined",$AH90="Not Required"),$AP90=0),"Ready for Delivery","Not Ready"))</f>
        <v/>
      </c>
      <c r="AV90" s="14" t="str">
        <f aca="false">IF($A90="","",IF($AG90="Rejected","Rejected",IF($AU90="Ready for Delivery","Pass","Action Required")))</f>
        <v/>
      </c>
      <c r="AW90" s="14" t="str">
        <f aca="false">IF($A90="","",IF(RIGHT($BA90,2)="; ",LEFT($BA90,LEN($BA90)-2),$BA90))</f>
        <v/>
      </c>
      <c r="AX90" s="21"/>
      <c r="AY90" s="14"/>
      <c r="AZ90" s="14"/>
      <c r="BA90" s="0" t="str">
        <f aca="false">IF($A90="","",IF($G90="","Missing title; ","")&amp;IF($H90="","Missing statement; ","")&amp;IF($O90="","Missing owner; ","")&amp;IF($K90="","No objective; ","")&amp;IF($N90="","No source; ","")&amp;IF($AM90=0,"No AC; ","")&amp;IF($AN90=0,"No test; ","")&amp;IF($AO90=0,"No trace link; ","")&amp;IF(AND(Config!$C$15="Yes",$AM90=0),"AC required; ","")&amp;IF(AND(Config!$C$14="Yes",$AN90=0),"Test required; ","")&amp;IF(AND(Config!$C$13="Yes",NOT(OR($AH90="Approved",$AH90="Baselined",$AH90="Not Required"))),"Approval pending; ","")&amp;IF($AP90&gt;0,"Open change; ",""))</f>
        <v/>
      </c>
      <c r="BB90" s="0" t="str">
        <f aca="false">IF($A90="","",IF(OR($C90="Agile",$C90="Hybrid"),MAX($BB$5:BB89)+1,""))</f>
        <v/>
      </c>
      <c r="BC90" s="0" t="str">
        <f aca="false">IF($A90="","",IF(OR($C90="Waterfall",$C90="Hybrid"),MAX($BC$5:BC89)+1,""))</f>
        <v/>
      </c>
      <c r="BD90" s="0" t="str">
        <f aca="false">IF($A90="","",MAX($BD$5:BD89)+1)</f>
        <v/>
      </c>
      <c r="BE90" s="0" t="str">
        <f aca="false">IF($A90="","",RANK($AC90,$AC$6:$AC$255)+COUNTIFS($AC$6:$AC90,$AC90,$A$6:$A90,"&lt;&gt;")-1)</f>
        <v/>
      </c>
      <c r="BF90" s="0" t="str">
        <f aca="false">IF($A90="","",IF($AW90&lt;&gt;"",MAX($BF$5:BF89)+1,""))</f>
        <v/>
      </c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9"/>
      <c r="S91" s="19"/>
      <c r="T91" s="19"/>
      <c r="U91" s="19"/>
      <c r="V91" s="19"/>
      <c r="W91" s="19"/>
      <c r="X91" s="19"/>
      <c r="Y91" s="20"/>
      <c r="Z91" s="19"/>
      <c r="AA91" s="19" t="str">
        <f aca="false">IF($A91="","",IFERROR(ROUND(($R91+$S91+$T91+$U91)/MAX(1,$V91),2),""))</f>
        <v/>
      </c>
      <c r="AB91" s="19" t="str">
        <f aca="false">IF($A91="","",IFERROR(ROUND(($W91*$X91*$Y91)/MAX(1,$Z91),1),""))</f>
        <v/>
      </c>
      <c r="AC91" s="19" t="str">
        <f aca="false">IF($A91="","",IFERROR(ROUND(($R91*Config!$F$6+$S91*Config!$F$7+$T91*Config!$F$8+$U91*Config!$F$9+(10-$V91)*Config!$F$10+(10-$AD91)*Config!$F$11+(10-$AE91)*Config!$F$12)*10,0),""))</f>
        <v/>
      </c>
      <c r="AD91" s="19"/>
      <c r="AE91" s="19"/>
      <c r="AF91" s="14"/>
      <c r="AG91" s="14"/>
      <c r="AH91" s="14"/>
      <c r="AI91" s="14"/>
      <c r="AJ91" s="21"/>
      <c r="AK91" s="14"/>
      <c r="AL91" s="21"/>
      <c r="AM91" s="19" t="str">
        <f aca="false">IF($A91="","",COUNTIF(Acceptance_Criteria!$B$6:$B$405,$A91))</f>
        <v/>
      </c>
      <c r="AN91" s="19" t="str">
        <f aca="false">IF($A91="","",COUNTIF(Test_Coverage!$B$6:$B$305,$A91))</f>
        <v/>
      </c>
      <c r="AO91" s="19" t="str">
        <f aca="false">IF($A91="","",COUNTIF(Traceability_Matrix!$B$6:$B$405,$A91))</f>
        <v/>
      </c>
      <c r="AP91" s="19" t="str">
        <f aca="false">IF($A91="","",COUNTIFS(Change_Control!$B$6:$B$155,$A91,Change_Control!$J$6:$J$155,"Open")+COUNTIFS(Change_Control!$B$6:$B$155,$A91,Change_Control!$J$6:$J$155,"In Assessment"))</f>
        <v/>
      </c>
      <c r="AQ91" s="19" t="str">
        <f aca="false">IF($A91="","",COUNTIF(RAID_Decisions!$C$6:$C$155,$A91))</f>
        <v/>
      </c>
      <c r="AR91" s="14" t="str">
        <f aca="false">IF($A91="","",IF(AND($K91&lt;&gt;"",$N91&lt;&gt;"",$AO91&gt;0),"Traced",IF(OR($K91&lt;&gt;"",$N91&lt;&gt;"",$AO91&gt;0),"Partial","Gap")))</f>
        <v/>
      </c>
      <c r="AS91" s="19" t="str">
        <f aca="false">IF($A91="","",ROUND(IF($G91&lt;&gt;"",10,0)+IF($H91&lt;&gt;"",15,0)+IF($O91&lt;&gt;"",10,0)+IF($K91&lt;&gt;"",10,0)+IF($N91&lt;&gt;"",10,0)+IF($Q91&lt;&gt;"",5,0)+IF($AM91&gt;0,15,0)+IF($AN91&gt;0,10,0)+IF($AO91&gt;0,10,0)+IF(OR($AH91="Approved",$AH91="Baselined",$AH91="Not Required"),5,0),0))</f>
        <v/>
      </c>
      <c r="AT91" s="14" t="str">
        <f aca="false">IF($A91="","",IF(AND($AS91&gt;=Config!$C$23,$G91&lt;&gt;"",$H91&lt;&gt;"",$O91&lt;&gt;""),"Ready for Review","Needs Work"))</f>
        <v/>
      </c>
      <c r="AU91" s="14" t="str">
        <f aca="false">IF($A91="","",IF(AND($AS91&gt;=Config!$C$24,$AM91&gt;0,$AN91&gt;0,OR($AH91="Approved",$AH91="Baselined",$AH91="Not Required"),$AP91=0),"Ready for Delivery","Not Ready"))</f>
        <v/>
      </c>
      <c r="AV91" s="14" t="str">
        <f aca="false">IF($A91="","",IF($AG91="Rejected","Rejected",IF($AU91="Ready for Delivery","Pass","Action Required")))</f>
        <v/>
      </c>
      <c r="AW91" s="14" t="str">
        <f aca="false">IF($A91="","",IF(RIGHT($BA91,2)="; ",LEFT($BA91,LEN($BA91)-2),$BA91))</f>
        <v/>
      </c>
      <c r="AX91" s="21"/>
      <c r="AY91" s="14"/>
      <c r="AZ91" s="14"/>
      <c r="BA91" s="0" t="str">
        <f aca="false">IF($A91="","",IF($G91="","Missing title; ","")&amp;IF($H91="","Missing statement; ","")&amp;IF($O91="","Missing owner; ","")&amp;IF($K91="","No objective; ","")&amp;IF($N91="","No source; ","")&amp;IF($AM91=0,"No AC; ","")&amp;IF($AN91=0,"No test; ","")&amp;IF($AO91=0,"No trace link; ","")&amp;IF(AND(Config!$C$15="Yes",$AM91=0),"AC required; ","")&amp;IF(AND(Config!$C$14="Yes",$AN91=0),"Test required; ","")&amp;IF(AND(Config!$C$13="Yes",NOT(OR($AH91="Approved",$AH91="Baselined",$AH91="Not Required"))),"Approval pending; ","")&amp;IF($AP91&gt;0,"Open change; ",""))</f>
        <v/>
      </c>
      <c r="BB91" s="0" t="str">
        <f aca="false">IF($A91="","",IF(OR($C91="Agile",$C91="Hybrid"),MAX($BB$5:BB90)+1,""))</f>
        <v/>
      </c>
      <c r="BC91" s="0" t="str">
        <f aca="false">IF($A91="","",IF(OR($C91="Waterfall",$C91="Hybrid"),MAX($BC$5:BC90)+1,""))</f>
        <v/>
      </c>
      <c r="BD91" s="0" t="str">
        <f aca="false">IF($A91="","",MAX($BD$5:BD90)+1)</f>
        <v/>
      </c>
      <c r="BE91" s="0" t="str">
        <f aca="false">IF($A91="","",RANK($AC91,$AC$6:$AC$255)+COUNTIFS($AC$6:$AC91,$AC91,$A$6:$A91,"&lt;&gt;")-1)</f>
        <v/>
      </c>
      <c r="BF91" s="0" t="str">
        <f aca="false">IF($A91="","",IF($AW91&lt;&gt;"",MAX($BF$5:BF90)+1,""))</f>
        <v/>
      </c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9"/>
      <c r="S92" s="19"/>
      <c r="T92" s="19"/>
      <c r="U92" s="19"/>
      <c r="V92" s="19"/>
      <c r="W92" s="19"/>
      <c r="X92" s="19"/>
      <c r="Y92" s="20"/>
      <c r="Z92" s="19"/>
      <c r="AA92" s="19" t="str">
        <f aca="false">IF($A92="","",IFERROR(ROUND(($R92+$S92+$T92+$U92)/MAX(1,$V92),2),""))</f>
        <v/>
      </c>
      <c r="AB92" s="19" t="str">
        <f aca="false">IF($A92="","",IFERROR(ROUND(($W92*$X92*$Y92)/MAX(1,$Z92),1),""))</f>
        <v/>
      </c>
      <c r="AC92" s="19" t="str">
        <f aca="false">IF($A92="","",IFERROR(ROUND(($R92*Config!$F$6+$S92*Config!$F$7+$T92*Config!$F$8+$U92*Config!$F$9+(10-$V92)*Config!$F$10+(10-$AD92)*Config!$F$11+(10-$AE92)*Config!$F$12)*10,0),""))</f>
        <v/>
      </c>
      <c r="AD92" s="19"/>
      <c r="AE92" s="19"/>
      <c r="AF92" s="14"/>
      <c r="AG92" s="14"/>
      <c r="AH92" s="14"/>
      <c r="AI92" s="14"/>
      <c r="AJ92" s="21"/>
      <c r="AK92" s="14"/>
      <c r="AL92" s="21"/>
      <c r="AM92" s="19" t="str">
        <f aca="false">IF($A92="","",COUNTIF(Acceptance_Criteria!$B$6:$B$405,$A92))</f>
        <v/>
      </c>
      <c r="AN92" s="19" t="str">
        <f aca="false">IF($A92="","",COUNTIF(Test_Coverage!$B$6:$B$305,$A92))</f>
        <v/>
      </c>
      <c r="AO92" s="19" t="str">
        <f aca="false">IF($A92="","",COUNTIF(Traceability_Matrix!$B$6:$B$405,$A92))</f>
        <v/>
      </c>
      <c r="AP92" s="19" t="str">
        <f aca="false">IF($A92="","",COUNTIFS(Change_Control!$B$6:$B$155,$A92,Change_Control!$J$6:$J$155,"Open")+COUNTIFS(Change_Control!$B$6:$B$155,$A92,Change_Control!$J$6:$J$155,"In Assessment"))</f>
        <v/>
      </c>
      <c r="AQ92" s="19" t="str">
        <f aca="false">IF($A92="","",COUNTIF(RAID_Decisions!$C$6:$C$155,$A92))</f>
        <v/>
      </c>
      <c r="AR92" s="14" t="str">
        <f aca="false">IF($A92="","",IF(AND($K92&lt;&gt;"",$N92&lt;&gt;"",$AO92&gt;0),"Traced",IF(OR($K92&lt;&gt;"",$N92&lt;&gt;"",$AO92&gt;0),"Partial","Gap")))</f>
        <v/>
      </c>
      <c r="AS92" s="19" t="str">
        <f aca="false">IF($A92="","",ROUND(IF($G92&lt;&gt;"",10,0)+IF($H92&lt;&gt;"",15,0)+IF($O92&lt;&gt;"",10,0)+IF($K92&lt;&gt;"",10,0)+IF($N92&lt;&gt;"",10,0)+IF($Q92&lt;&gt;"",5,0)+IF($AM92&gt;0,15,0)+IF($AN92&gt;0,10,0)+IF($AO92&gt;0,10,0)+IF(OR($AH92="Approved",$AH92="Baselined",$AH92="Not Required"),5,0),0))</f>
        <v/>
      </c>
      <c r="AT92" s="14" t="str">
        <f aca="false">IF($A92="","",IF(AND($AS92&gt;=Config!$C$23,$G92&lt;&gt;"",$H92&lt;&gt;"",$O92&lt;&gt;""),"Ready for Review","Needs Work"))</f>
        <v/>
      </c>
      <c r="AU92" s="14" t="str">
        <f aca="false">IF($A92="","",IF(AND($AS92&gt;=Config!$C$24,$AM92&gt;0,$AN92&gt;0,OR($AH92="Approved",$AH92="Baselined",$AH92="Not Required"),$AP92=0),"Ready for Delivery","Not Ready"))</f>
        <v/>
      </c>
      <c r="AV92" s="14" t="str">
        <f aca="false">IF($A92="","",IF($AG92="Rejected","Rejected",IF($AU92="Ready for Delivery","Pass","Action Required")))</f>
        <v/>
      </c>
      <c r="AW92" s="14" t="str">
        <f aca="false">IF($A92="","",IF(RIGHT($BA92,2)="; ",LEFT($BA92,LEN($BA92)-2),$BA92))</f>
        <v/>
      </c>
      <c r="AX92" s="21"/>
      <c r="AY92" s="14"/>
      <c r="AZ92" s="14"/>
      <c r="BA92" s="0" t="str">
        <f aca="false">IF($A92="","",IF($G92="","Missing title; ","")&amp;IF($H92="","Missing statement; ","")&amp;IF($O92="","Missing owner; ","")&amp;IF($K92="","No objective; ","")&amp;IF($N92="","No source; ","")&amp;IF($AM92=0,"No AC; ","")&amp;IF($AN92=0,"No test; ","")&amp;IF($AO92=0,"No trace link; ","")&amp;IF(AND(Config!$C$15="Yes",$AM92=0),"AC required; ","")&amp;IF(AND(Config!$C$14="Yes",$AN92=0),"Test required; ","")&amp;IF(AND(Config!$C$13="Yes",NOT(OR($AH92="Approved",$AH92="Baselined",$AH92="Not Required"))),"Approval pending; ","")&amp;IF($AP92&gt;0,"Open change; ",""))</f>
        <v/>
      </c>
      <c r="BB92" s="0" t="str">
        <f aca="false">IF($A92="","",IF(OR($C92="Agile",$C92="Hybrid"),MAX($BB$5:BB91)+1,""))</f>
        <v/>
      </c>
      <c r="BC92" s="0" t="str">
        <f aca="false">IF($A92="","",IF(OR($C92="Waterfall",$C92="Hybrid"),MAX($BC$5:BC91)+1,""))</f>
        <v/>
      </c>
      <c r="BD92" s="0" t="str">
        <f aca="false">IF($A92="","",MAX($BD$5:BD91)+1)</f>
        <v/>
      </c>
      <c r="BE92" s="0" t="str">
        <f aca="false">IF($A92="","",RANK($AC92,$AC$6:$AC$255)+COUNTIFS($AC$6:$AC92,$AC92,$A$6:$A92,"&lt;&gt;")-1)</f>
        <v/>
      </c>
      <c r="BF92" s="0" t="str">
        <f aca="false">IF($A92="","",IF($AW92&lt;&gt;"",MAX($BF$5:BF91)+1,""))</f>
        <v/>
      </c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9"/>
      <c r="S93" s="19"/>
      <c r="T93" s="19"/>
      <c r="U93" s="19"/>
      <c r="V93" s="19"/>
      <c r="W93" s="19"/>
      <c r="X93" s="19"/>
      <c r="Y93" s="20"/>
      <c r="Z93" s="19"/>
      <c r="AA93" s="19" t="str">
        <f aca="false">IF($A93="","",IFERROR(ROUND(($R93+$S93+$T93+$U93)/MAX(1,$V93),2),""))</f>
        <v/>
      </c>
      <c r="AB93" s="19" t="str">
        <f aca="false">IF($A93="","",IFERROR(ROUND(($W93*$X93*$Y93)/MAX(1,$Z93),1),""))</f>
        <v/>
      </c>
      <c r="AC93" s="19" t="str">
        <f aca="false">IF($A93="","",IFERROR(ROUND(($R93*Config!$F$6+$S93*Config!$F$7+$T93*Config!$F$8+$U93*Config!$F$9+(10-$V93)*Config!$F$10+(10-$AD93)*Config!$F$11+(10-$AE93)*Config!$F$12)*10,0),""))</f>
        <v/>
      </c>
      <c r="AD93" s="19"/>
      <c r="AE93" s="19"/>
      <c r="AF93" s="14"/>
      <c r="AG93" s="14"/>
      <c r="AH93" s="14"/>
      <c r="AI93" s="14"/>
      <c r="AJ93" s="21"/>
      <c r="AK93" s="14"/>
      <c r="AL93" s="21"/>
      <c r="AM93" s="19" t="str">
        <f aca="false">IF($A93="","",COUNTIF(Acceptance_Criteria!$B$6:$B$405,$A93))</f>
        <v/>
      </c>
      <c r="AN93" s="19" t="str">
        <f aca="false">IF($A93="","",COUNTIF(Test_Coverage!$B$6:$B$305,$A93))</f>
        <v/>
      </c>
      <c r="AO93" s="19" t="str">
        <f aca="false">IF($A93="","",COUNTIF(Traceability_Matrix!$B$6:$B$405,$A93))</f>
        <v/>
      </c>
      <c r="AP93" s="19" t="str">
        <f aca="false">IF($A93="","",COUNTIFS(Change_Control!$B$6:$B$155,$A93,Change_Control!$J$6:$J$155,"Open")+COUNTIFS(Change_Control!$B$6:$B$155,$A93,Change_Control!$J$6:$J$155,"In Assessment"))</f>
        <v/>
      </c>
      <c r="AQ93" s="19" t="str">
        <f aca="false">IF($A93="","",COUNTIF(RAID_Decisions!$C$6:$C$155,$A93))</f>
        <v/>
      </c>
      <c r="AR93" s="14" t="str">
        <f aca="false">IF($A93="","",IF(AND($K93&lt;&gt;"",$N93&lt;&gt;"",$AO93&gt;0),"Traced",IF(OR($K93&lt;&gt;"",$N93&lt;&gt;"",$AO93&gt;0),"Partial","Gap")))</f>
        <v/>
      </c>
      <c r="AS93" s="19" t="str">
        <f aca="false">IF($A93="","",ROUND(IF($G93&lt;&gt;"",10,0)+IF($H93&lt;&gt;"",15,0)+IF($O93&lt;&gt;"",10,0)+IF($K93&lt;&gt;"",10,0)+IF($N93&lt;&gt;"",10,0)+IF($Q93&lt;&gt;"",5,0)+IF($AM93&gt;0,15,0)+IF($AN93&gt;0,10,0)+IF($AO93&gt;0,10,0)+IF(OR($AH93="Approved",$AH93="Baselined",$AH93="Not Required"),5,0),0))</f>
        <v/>
      </c>
      <c r="AT93" s="14" t="str">
        <f aca="false">IF($A93="","",IF(AND($AS93&gt;=Config!$C$23,$G93&lt;&gt;"",$H93&lt;&gt;"",$O93&lt;&gt;""),"Ready for Review","Needs Work"))</f>
        <v/>
      </c>
      <c r="AU93" s="14" t="str">
        <f aca="false">IF($A93="","",IF(AND($AS93&gt;=Config!$C$24,$AM93&gt;0,$AN93&gt;0,OR($AH93="Approved",$AH93="Baselined",$AH93="Not Required"),$AP93=0),"Ready for Delivery","Not Ready"))</f>
        <v/>
      </c>
      <c r="AV93" s="14" t="str">
        <f aca="false">IF($A93="","",IF($AG93="Rejected","Rejected",IF($AU93="Ready for Delivery","Pass","Action Required")))</f>
        <v/>
      </c>
      <c r="AW93" s="14" t="str">
        <f aca="false">IF($A93="","",IF(RIGHT($BA93,2)="; ",LEFT($BA93,LEN($BA93)-2),$BA93))</f>
        <v/>
      </c>
      <c r="AX93" s="21"/>
      <c r="AY93" s="14"/>
      <c r="AZ93" s="14"/>
      <c r="BA93" s="0" t="str">
        <f aca="false">IF($A93="","",IF($G93="","Missing title; ","")&amp;IF($H93="","Missing statement; ","")&amp;IF($O93="","Missing owner; ","")&amp;IF($K93="","No objective; ","")&amp;IF($N93="","No source; ","")&amp;IF($AM93=0,"No AC; ","")&amp;IF($AN93=0,"No test; ","")&amp;IF($AO93=0,"No trace link; ","")&amp;IF(AND(Config!$C$15="Yes",$AM93=0),"AC required; ","")&amp;IF(AND(Config!$C$14="Yes",$AN93=0),"Test required; ","")&amp;IF(AND(Config!$C$13="Yes",NOT(OR($AH93="Approved",$AH93="Baselined",$AH93="Not Required"))),"Approval pending; ","")&amp;IF($AP93&gt;0,"Open change; ",""))</f>
        <v/>
      </c>
      <c r="BB93" s="0" t="str">
        <f aca="false">IF($A93="","",IF(OR($C93="Agile",$C93="Hybrid"),MAX($BB$5:BB92)+1,""))</f>
        <v/>
      </c>
      <c r="BC93" s="0" t="str">
        <f aca="false">IF($A93="","",IF(OR($C93="Waterfall",$C93="Hybrid"),MAX($BC$5:BC92)+1,""))</f>
        <v/>
      </c>
      <c r="BD93" s="0" t="str">
        <f aca="false">IF($A93="","",MAX($BD$5:BD92)+1)</f>
        <v/>
      </c>
      <c r="BE93" s="0" t="str">
        <f aca="false">IF($A93="","",RANK($AC93,$AC$6:$AC$255)+COUNTIFS($AC$6:$AC93,$AC93,$A$6:$A93,"&lt;&gt;")-1)</f>
        <v/>
      </c>
      <c r="BF93" s="0" t="str">
        <f aca="false">IF($A93="","",IF($AW93&lt;&gt;"",MAX($BF$5:BF92)+1,""))</f>
        <v/>
      </c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9"/>
      <c r="S94" s="19"/>
      <c r="T94" s="19"/>
      <c r="U94" s="19"/>
      <c r="V94" s="19"/>
      <c r="W94" s="19"/>
      <c r="X94" s="19"/>
      <c r="Y94" s="20"/>
      <c r="Z94" s="19"/>
      <c r="AA94" s="19" t="str">
        <f aca="false">IF($A94="","",IFERROR(ROUND(($R94+$S94+$T94+$U94)/MAX(1,$V94),2),""))</f>
        <v/>
      </c>
      <c r="AB94" s="19" t="str">
        <f aca="false">IF($A94="","",IFERROR(ROUND(($W94*$X94*$Y94)/MAX(1,$Z94),1),""))</f>
        <v/>
      </c>
      <c r="AC94" s="19" t="str">
        <f aca="false">IF($A94="","",IFERROR(ROUND(($R94*Config!$F$6+$S94*Config!$F$7+$T94*Config!$F$8+$U94*Config!$F$9+(10-$V94)*Config!$F$10+(10-$AD94)*Config!$F$11+(10-$AE94)*Config!$F$12)*10,0),""))</f>
        <v/>
      </c>
      <c r="AD94" s="19"/>
      <c r="AE94" s="19"/>
      <c r="AF94" s="14"/>
      <c r="AG94" s="14"/>
      <c r="AH94" s="14"/>
      <c r="AI94" s="14"/>
      <c r="AJ94" s="21"/>
      <c r="AK94" s="14"/>
      <c r="AL94" s="21"/>
      <c r="AM94" s="19" t="str">
        <f aca="false">IF($A94="","",COUNTIF(Acceptance_Criteria!$B$6:$B$405,$A94))</f>
        <v/>
      </c>
      <c r="AN94" s="19" t="str">
        <f aca="false">IF($A94="","",COUNTIF(Test_Coverage!$B$6:$B$305,$A94))</f>
        <v/>
      </c>
      <c r="AO94" s="19" t="str">
        <f aca="false">IF($A94="","",COUNTIF(Traceability_Matrix!$B$6:$B$405,$A94))</f>
        <v/>
      </c>
      <c r="AP94" s="19" t="str">
        <f aca="false">IF($A94="","",COUNTIFS(Change_Control!$B$6:$B$155,$A94,Change_Control!$J$6:$J$155,"Open")+COUNTIFS(Change_Control!$B$6:$B$155,$A94,Change_Control!$J$6:$J$155,"In Assessment"))</f>
        <v/>
      </c>
      <c r="AQ94" s="19" t="str">
        <f aca="false">IF($A94="","",COUNTIF(RAID_Decisions!$C$6:$C$155,$A94))</f>
        <v/>
      </c>
      <c r="AR94" s="14" t="str">
        <f aca="false">IF($A94="","",IF(AND($K94&lt;&gt;"",$N94&lt;&gt;"",$AO94&gt;0),"Traced",IF(OR($K94&lt;&gt;"",$N94&lt;&gt;"",$AO94&gt;0),"Partial","Gap")))</f>
        <v/>
      </c>
      <c r="AS94" s="19" t="str">
        <f aca="false">IF($A94="","",ROUND(IF($G94&lt;&gt;"",10,0)+IF($H94&lt;&gt;"",15,0)+IF($O94&lt;&gt;"",10,0)+IF($K94&lt;&gt;"",10,0)+IF($N94&lt;&gt;"",10,0)+IF($Q94&lt;&gt;"",5,0)+IF($AM94&gt;0,15,0)+IF($AN94&gt;0,10,0)+IF($AO94&gt;0,10,0)+IF(OR($AH94="Approved",$AH94="Baselined",$AH94="Not Required"),5,0),0))</f>
        <v/>
      </c>
      <c r="AT94" s="14" t="str">
        <f aca="false">IF($A94="","",IF(AND($AS94&gt;=Config!$C$23,$G94&lt;&gt;"",$H94&lt;&gt;"",$O94&lt;&gt;""),"Ready for Review","Needs Work"))</f>
        <v/>
      </c>
      <c r="AU94" s="14" t="str">
        <f aca="false">IF($A94="","",IF(AND($AS94&gt;=Config!$C$24,$AM94&gt;0,$AN94&gt;0,OR($AH94="Approved",$AH94="Baselined",$AH94="Not Required"),$AP94=0),"Ready for Delivery","Not Ready"))</f>
        <v/>
      </c>
      <c r="AV94" s="14" t="str">
        <f aca="false">IF($A94="","",IF($AG94="Rejected","Rejected",IF($AU94="Ready for Delivery","Pass","Action Required")))</f>
        <v/>
      </c>
      <c r="AW94" s="14" t="str">
        <f aca="false">IF($A94="","",IF(RIGHT($BA94,2)="; ",LEFT($BA94,LEN($BA94)-2),$BA94))</f>
        <v/>
      </c>
      <c r="AX94" s="21"/>
      <c r="AY94" s="14"/>
      <c r="AZ94" s="14"/>
      <c r="BA94" s="0" t="str">
        <f aca="false">IF($A94="","",IF($G94="","Missing title; ","")&amp;IF($H94="","Missing statement; ","")&amp;IF($O94="","Missing owner; ","")&amp;IF($K94="","No objective; ","")&amp;IF($N94="","No source; ","")&amp;IF($AM94=0,"No AC; ","")&amp;IF($AN94=0,"No test; ","")&amp;IF($AO94=0,"No trace link; ","")&amp;IF(AND(Config!$C$15="Yes",$AM94=0),"AC required; ","")&amp;IF(AND(Config!$C$14="Yes",$AN94=0),"Test required; ","")&amp;IF(AND(Config!$C$13="Yes",NOT(OR($AH94="Approved",$AH94="Baselined",$AH94="Not Required"))),"Approval pending; ","")&amp;IF($AP94&gt;0,"Open change; ",""))</f>
        <v/>
      </c>
      <c r="BB94" s="0" t="str">
        <f aca="false">IF($A94="","",IF(OR($C94="Agile",$C94="Hybrid"),MAX($BB$5:BB93)+1,""))</f>
        <v/>
      </c>
      <c r="BC94" s="0" t="str">
        <f aca="false">IF($A94="","",IF(OR($C94="Waterfall",$C94="Hybrid"),MAX($BC$5:BC93)+1,""))</f>
        <v/>
      </c>
      <c r="BD94" s="0" t="str">
        <f aca="false">IF($A94="","",MAX($BD$5:BD93)+1)</f>
        <v/>
      </c>
      <c r="BE94" s="0" t="str">
        <f aca="false">IF($A94="","",RANK($AC94,$AC$6:$AC$255)+COUNTIFS($AC$6:$AC94,$AC94,$A$6:$A94,"&lt;&gt;")-1)</f>
        <v/>
      </c>
      <c r="BF94" s="0" t="str">
        <f aca="false">IF($A94="","",IF($AW94&lt;&gt;"",MAX($BF$5:BF93)+1,""))</f>
        <v/>
      </c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9"/>
      <c r="S95" s="19"/>
      <c r="T95" s="19"/>
      <c r="U95" s="19"/>
      <c r="V95" s="19"/>
      <c r="W95" s="19"/>
      <c r="X95" s="19"/>
      <c r="Y95" s="20"/>
      <c r="Z95" s="19"/>
      <c r="AA95" s="19" t="str">
        <f aca="false">IF($A95="","",IFERROR(ROUND(($R95+$S95+$T95+$U95)/MAX(1,$V95),2),""))</f>
        <v/>
      </c>
      <c r="AB95" s="19" t="str">
        <f aca="false">IF($A95="","",IFERROR(ROUND(($W95*$X95*$Y95)/MAX(1,$Z95),1),""))</f>
        <v/>
      </c>
      <c r="AC95" s="19" t="str">
        <f aca="false">IF($A95="","",IFERROR(ROUND(($R95*Config!$F$6+$S95*Config!$F$7+$T95*Config!$F$8+$U95*Config!$F$9+(10-$V95)*Config!$F$10+(10-$AD95)*Config!$F$11+(10-$AE95)*Config!$F$12)*10,0),""))</f>
        <v/>
      </c>
      <c r="AD95" s="19"/>
      <c r="AE95" s="19"/>
      <c r="AF95" s="14"/>
      <c r="AG95" s="14"/>
      <c r="AH95" s="14"/>
      <c r="AI95" s="14"/>
      <c r="AJ95" s="21"/>
      <c r="AK95" s="14"/>
      <c r="AL95" s="21"/>
      <c r="AM95" s="19" t="str">
        <f aca="false">IF($A95="","",COUNTIF(Acceptance_Criteria!$B$6:$B$405,$A95))</f>
        <v/>
      </c>
      <c r="AN95" s="19" t="str">
        <f aca="false">IF($A95="","",COUNTIF(Test_Coverage!$B$6:$B$305,$A95))</f>
        <v/>
      </c>
      <c r="AO95" s="19" t="str">
        <f aca="false">IF($A95="","",COUNTIF(Traceability_Matrix!$B$6:$B$405,$A95))</f>
        <v/>
      </c>
      <c r="AP95" s="19" t="str">
        <f aca="false">IF($A95="","",COUNTIFS(Change_Control!$B$6:$B$155,$A95,Change_Control!$J$6:$J$155,"Open")+COUNTIFS(Change_Control!$B$6:$B$155,$A95,Change_Control!$J$6:$J$155,"In Assessment"))</f>
        <v/>
      </c>
      <c r="AQ95" s="19" t="str">
        <f aca="false">IF($A95="","",COUNTIF(RAID_Decisions!$C$6:$C$155,$A95))</f>
        <v/>
      </c>
      <c r="AR95" s="14" t="str">
        <f aca="false">IF($A95="","",IF(AND($K95&lt;&gt;"",$N95&lt;&gt;"",$AO95&gt;0),"Traced",IF(OR($K95&lt;&gt;"",$N95&lt;&gt;"",$AO95&gt;0),"Partial","Gap")))</f>
        <v/>
      </c>
      <c r="AS95" s="19" t="str">
        <f aca="false">IF($A95="","",ROUND(IF($G95&lt;&gt;"",10,0)+IF($H95&lt;&gt;"",15,0)+IF($O95&lt;&gt;"",10,0)+IF($K95&lt;&gt;"",10,0)+IF($N95&lt;&gt;"",10,0)+IF($Q95&lt;&gt;"",5,0)+IF($AM95&gt;0,15,0)+IF($AN95&gt;0,10,0)+IF($AO95&gt;0,10,0)+IF(OR($AH95="Approved",$AH95="Baselined",$AH95="Not Required"),5,0),0))</f>
        <v/>
      </c>
      <c r="AT95" s="14" t="str">
        <f aca="false">IF($A95="","",IF(AND($AS95&gt;=Config!$C$23,$G95&lt;&gt;"",$H95&lt;&gt;"",$O95&lt;&gt;""),"Ready for Review","Needs Work"))</f>
        <v/>
      </c>
      <c r="AU95" s="14" t="str">
        <f aca="false">IF($A95="","",IF(AND($AS95&gt;=Config!$C$24,$AM95&gt;0,$AN95&gt;0,OR($AH95="Approved",$AH95="Baselined",$AH95="Not Required"),$AP95=0),"Ready for Delivery","Not Ready"))</f>
        <v/>
      </c>
      <c r="AV95" s="14" t="str">
        <f aca="false">IF($A95="","",IF($AG95="Rejected","Rejected",IF($AU95="Ready for Delivery","Pass","Action Required")))</f>
        <v/>
      </c>
      <c r="AW95" s="14" t="str">
        <f aca="false">IF($A95="","",IF(RIGHT($BA95,2)="; ",LEFT($BA95,LEN($BA95)-2),$BA95))</f>
        <v/>
      </c>
      <c r="AX95" s="21"/>
      <c r="AY95" s="14"/>
      <c r="AZ95" s="14"/>
      <c r="BA95" s="0" t="str">
        <f aca="false">IF($A95="","",IF($G95="","Missing title; ","")&amp;IF($H95="","Missing statement; ","")&amp;IF($O95="","Missing owner; ","")&amp;IF($K95="","No objective; ","")&amp;IF($N95="","No source; ","")&amp;IF($AM95=0,"No AC; ","")&amp;IF($AN95=0,"No test; ","")&amp;IF($AO95=0,"No trace link; ","")&amp;IF(AND(Config!$C$15="Yes",$AM95=0),"AC required; ","")&amp;IF(AND(Config!$C$14="Yes",$AN95=0),"Test required; ","")&amp;IF(AND(Config!$C$13="Yes",NOT(OR($AH95="Approved",$AH95="Baselined",$AH95="Not Required"))),"Approval pending; ","")&amp;IF($AP95&gt;0,"Open change; ",""))</f>
        <v/>
      </c>
      <c r="BB95" s="0" t="str">
        <f aca="false">IF($A95="","",IF(OR($C95="Agile",$C95="Hybrid"),MAX($BB$5:BB94)+1,""))</f>
        <v/>
      </c>
      <c r="BC95" s="0" t="str">
        <f aca="false">IF($A95="","",IF(OR($C95="Waterfall",$C95="Hybrid"),MAX($BC$5:BC94)+1,""))</f>
        <v/>
      </c>
      <c r="BD95" s="0" t="str">
        <f aca="false">IF($A95="","",MAX($BD$5:BD94)+1)</f>
        <v/>
      </c>
      <c r="BE95" s="0" t="str">
        <f aca="false">IF($A95="","",RANK($AC95,$AC$6:$AC$255)+COUNTIFS($AC$6:$AC95,$AC95,$A$6:$A95,"&lt;&gt;")-1)</f>
        <v/>
      </c>
      <c r="BF95" s="0" t="str">
        <f aca="false">IF($A95="","",IF($AW95&lt;&gt;"",MAX($BF$5:BF94)+1,""))</f>
        <v/>
      </c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9"/>
      <c r="S96" s="19"/>
      <c r="T96" s="19"/>
      <c r="U96" s="19"/>
      <c r="V96" s="19"/>
      <c r="W96" s="19"/>
      <c r="X96" s="19"/>
      <c r="Y96" s="20"/>
      <c r="Z96" s="19"/>
      <c r="AA96" s="19" t="str">
        <f aca="false">IF($A96="","",IFERROR(ROUND(($R96+$S96+$T96+$U96)/MAX(1,$V96),2),""))</f>
        <v/>
      </c>
      <c r="AB96" s="19" t="str">
        <f aca="false">IF($A96="","",IFERROR(ROUND(($W96*$X96*$Y96)/MAX(1,$Z96),1),""))</f>
        <v/>
      </c>
      <c r="AC96" s="19" t="str">
        <f aca="false">IF($A96="","",IFERROR(ROUND(($R96*Config!$F$6+$S96*Config!$F$7+$T96*Config!$F$8+$U96*Config!$F$9+(10-$V96)*Config!$F$10+(10-$AD96)*Config!$F$11+(10-$AE96)*Config!$F$12)*10,0),""))</f>
        <v/>
      </c>
      <c r="AD96" s="19"/>
      <c r="AE96" s="19"/>
      <c r="AF96" s="14"/>
      <c r="AG96" s="14"/>
      <c r="AH96" s="14"/>
      <c r="AI96" s="14"/>
      <c r="AJ96" s="21"/>
      <c r="AK96" s="14"/>
      <c r="AL96" s="21"/>
      <c r="AM96" s="19" t="str">
        <f aca="false">IF($A96="","",COUNTIF(Acceptance_Criteria!$B$6:$B$405,$A96))</f>
        <v/>
      </c>
      <c r="AN96" s="19" t="str">
        <f aca="false">IF($A96="","",COUNTIF(Test_Coverage!$B$6:$B$305,$A96))</f>
        <v/>
      </c>
      <c r="AO96" s="19" t="str">
        <f aca="false">IF($A96="","",COUNTIF(Traceability_Matrix!$B$6:$B$405,$A96))</f>
        <v/>
      </c>
      <c r="AP96" s="19" t="str">
        <f aca="false">IF($A96="","",COUNTIFS(Change_Control!$B$6:$B$155,$A96,Change_Control!$J$6:$J$155,"Open")+COUNTIFS(Change_Control!$B$6:$B$155,$A96,Change_Control!$J$6:$J$155,"In Assessment"))</f>
        <v/>
      </c>
      <c r="AQ96" s="19" t="str">
        <f aca="false">IF($A96="","",COUNTIF(RAID_Decisions!$C$6:$C$155,$A96))</f>
        <v/>
      </c>
      <c r="AR96" s="14" t="str">
        <f aca="false">IF($A96="","",IF(AND($K96&lt;&gt;"",$N96&lt;&gt;"",$AO96&gt;0),"Traced",IF(OR($K96&lt;&gt;"",$N96&lt;&gt;"",$AO96&gt;0),"Partial","Gap")))</f>
        <v/>
      </c>
      <c r="AS96" s="19" t="str">
        <f aca="false">IF($A96="","",ROUND(IF($G96&lt;&gt;"",10,0)+IF($H96&lt;&gt;"",15,0)+IF($O96&lt;&gt;"",10,0)+IF($K96&lt;&gt;"",10,0)+IF($N96&lt;&gt;"",10,0)+IF($Q96&lt;&gt;"",5,0)+IF($AM96&gt;0,15,0)+IF($AN96&gt;0,10,0)+IF($AO96&gt;0,10,0)+IF(OR($AH96="Approved",$AH96="Baselined",$AH96="Not Required"),5,0),0))</f>
        <v/>
      </c>
      <c r="AT96" s="14" t="str">
        <f aca="false">IF($A96="","",IF(AND($AS96&gt;=Config!$C$23,$G96&lt;&gt;"",$H96&lt;&gt;"",$O96&lt;&gt;""),"Ready for Review","Needs Work"))</f>
        <v/>
      </c>
      <c r="AU96" s="14" t="str">
        <f aca="false">IF($A96="","",IF(AND($AS96&gt;=Config!$C$24,$AM96&gt;0,$AN96&gt;0,OR($AH96="Approved",$AH96="Baselined",$AH96="Not Required"),$AP96=0),"Ready for Delivery","Not Ready"))</f>
        <v/>
      </c>
      <c r="AV96" s="14" t="str">
        <f aca="false">IF($A96="","",IF($AG96="Rejected","Rejected",IF($AU96="Ready for Delivery","Pass","Action Required")))</f>
        <v/>
      </c>
      <c r="AW96" s="14" t="str">
        <f aca="false">IF($A96="","",IF(RIGHT($BA96,2)="; ",LEFT($BA96,LEN($BA96)-2),$BA96))</f>
        <v/>
      </c>
      <c r="AX96" s="21"/>
      <c r="AY96" s="14"/>
      <c r="AZ96" s="14"/>
      <c r="BA96" s="0" t="str">
        <f aca="false">IF($A96="","",IF($G96="","Missing title; ","")&amp;IF($H96="","Missing statement; ","")&amp;IF($O96="","Missing owner; ","")&amp;IF($K96="","No objective; ","")&amp;IF($N96="","No source; ","")&amp;IF($AM96=0,"No AC; ","")&amp;IF($AN96=0,"No test; ","")&amp;IF($AO96=0,"No trace link; ","")&amp;IF(AND(Config!$C$15="Yes",$AM96=0),"AC required; ","")&amp;IF(AND(Config!$C$14="Yes",$AN96=0),"Test required; ","")&amp;IF(AND(Config!$C$13="Yes",NOT(OR($AH96="Approved",$AH96="Baselined",$AH96="Not Required"))),"Approval pending; ","")&amp;IF($AP96&gt;0,"Open change; ",""))</f>
        <v/>
      </c>
      <c r="BB96" s="0" t="str">
        <f aca="false">IF($A96="","",IF(OR($C96="Agile",$C96="Hybrid"),MAX($BB$5:BB95)+1,""))</f>
        <v/>
      </c>
      <c r="BC96" s="0" t="str">
        <f aca="false">IF($A96="","",IF(OR($C96="Waterfall",$C96="Hybrid"),MAX($BC$5:BC95)+1,""))</f>
        <v/>
      </c>
      <c r="BD96" s="0" t="str">
        <f aca="false">IF($A96="","",MAX($BD$5:BD95)+1)</f>
        <v/>
      </c>
      <c r="BE96" s="0" t="str">
        <f aca="false">IF($A96="","",RANK($AC96,$AC$6:$AC$255)+COUNTIFS($AC$6:$AC96,$AC96,$A$6:$A96,"&lt;&gt;")-1)</f>
        <v/>
      </c>
      <c r="BF96" s="0" t="str">
        <f aca="false">IF($A96="","",IF($AW96&lt;&gt;"",MAX($BF$5:BF95)+1,""))</f>
        <v/>
      </c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9"/>
      <c r="S97" s="19"/>
      <c r="T97" s="19"/>
      <c r="U97" s="19"/>
      <c r="V97" s="19"/>
      <c r="W97" s="19"/>
      <c r="X97" s="19"/>
      <c r="Y97" s="20"/>
      <c r="Z97" s="19"/>
      <c r="AA97" s="19" t="str">
        <f aca="false">IF($A97="","",IFERROR(ROUND(($R97+$S97+$T97+$U97)/MAX(1,$V97),2),""))</f>
        <v/>
      </c>
      <c r="AB97" s="19" t="str">
        <f aca="false">IF($A97="","",IFERROR(ROUND(($W97*$X97*$Y97)/MAX(1,$Z97),1),""))</f>
        <v/>
      </c>
      <c r="AC97" s="19" t="str">
        <f aca="false">IF($A97="","",IFERROR(ROUND(($R97*Config!$F$6+$S97*Config!$F$7+$T97*Config!$F$8+$U97*Config!$F$9+(10-$V97)*Config!$F$10+(10-$AD97)*Config!$F$11+(10-$AE97)*Config!$F$12)*10,0),""))</f>
        <v/>
      </c>
      <c r="AD97" s="19"/>
      <c r="AE97" s="19"/>
      <c r="AF97" s="14"/>
      <c r="AG97" s="14"/>
      <c r="AH97" s="14"/>
      <c r="AI97" s="14"/>
      <c r="AJ97" s="21"/>
      <c r="AK97" s="14"/>
      <c r="AL97" s="21"/>
      <c r="AM97" s="19" t="str">
        <f aca="false">IF($A97="","",COUNTIF(Acceptance_Criteria!$B$6:$B$405,$A97))</f>
        <v/>
      </c>
      <c r="AN97" s="19" t="str">
        <f aca="false">IF($A97="","",COUNTIF(Test_Coverage!$B$6:$B$305,$A97))</f>
        <v/>
      </c>
      <c r="AO97" s="19" t="str">
        <f aca="false">IF($A97="","",COUNTIF(Traceability_Matrix!$B$6:$B$405,$A97))</f>
        <v/>
      </c>
      <c r="AP97" s="19" t="str">
        <f aca="false">IF($A97="","",COUNTIFS(Change_Control!$B$6:$B$155,$A97,Change_Control!$J$6:$J$155,"Open")+COUNTIFS(Change_Control!$B$6:$B$155,$A97,Change_Control!$J$6:$J$155,"In Assessment"))</f>
        <v/>
      </c>
      <c r="AQ97" s="19" t="str">
        <f aca="false">IF($A97="","",COUNTIF(RAID_Decisions!$C$6:$C$155,$A97))</f>
        <v/>
      </c>
      <c r="AR97" s="14" t="str">
        <f aca="false">IF($A97="","",IF(AND($K97&lt;&gt;"",$N97&lt;&gt;"",$AO97&gt;0),"Traced",IF(OR($K97&lt;&gt;"",$N97&lt;&gt;"",$AO97&gt;0),"Partial","Gap")))</f>
        <v/>
      </c>
      <c r="AS97" s="19" t="str">
        <f aca="false">IF($A97="","",ROUND(IF($G97&lt;&gt;"",10,0)+IF($H97&lt;&gt;"",15,0)+IF($O97&lt;&gt;"",10,0)+IF($K97&lt;&gt;"",10,0)+IF($N97&lt;&gt;"",10,0)+IF($Q97&lt;&gt;"",5,0)+IF($AM97&gt;0,15,0)+IF($AN97&gt;0,10,0)+IF($AO97&gt;0,10,0)+IF(OR($AH97="Approved",$AH97="Baselined",$AH97="Not Required"),5,0),0))</f>
        <v/>
      </c>
      <c r="AT97" s="14" t="str">
        <f aca="false">IF($A97="","",IF(AND($AS97&gt;=Config!$C$23,$G97&lt;&gt;"",$H97&lt;&gt;"",$O97&lt;&gt;""),"Ready for Review","Needs Work"))</f>
        <v/>
      </c>
      <c r="AU97" s="14" t="str">
        <f aca="false">IF($A97="","",IF(AND($AS97&gt;=Config!$C$24,$AM97&gt;0,$AN97&gt;0,OR($AH97="Approved",$AH97="Baselined",$AH97="Not Required"),$AP97=0),"Ready for Delivery","Not Ready"))</f>
        <v/>
      </c>
      <c r="AV97" s="14" t="str">
        <f aca="false">IF($A97="","",IF($AG97="Rejected","Rejected",IF($AU97="Ready for Delivery","Pass","Action Required")))</f>
        <v/>
      </c>
      <c r="AW97" s="14" t="str">
        <f aca="false">IF($A97="","",IF(RIGHT($BA97,2)="; ",LEFT($BA97,LEN($BA97)-2),$BA97))</f>
        <v/>
      </c>
      <c r="AX97" s="21"/>
      <c r="AY97" s="14"/>
      <c r="AZ97" s="14"/>
      <c r="BA97" s="0" t="str">
        <f aca="false">IF($A97="","",IF($G97="","Missing title; ","")&amp;IF($H97="","Missing statement; ","")&amp;IF($O97="","Missing owner; ","")&amp;IF($K97="","No objective; ","")&amp;IF($N97="","No source; ","")&amp;IF($AM97=0,"No AC; ","")&amp;IF($AN97=0,"No test; ","")&amp;IF($AO97=0,"No trace link; ","")&amp;IF(AND(Config!$C$15="Yes",$AM97=0),"AC required; ","")&amp;IF(AND(Config!$C$14="Yes",$AN97=0),"Test required; ","")&amp;IF(AND(Config!$C$13="Yes",NOT(OR($AH97="Approved",$AH97="Baselined",$AH97="Not Required"))),"Approval pending; ","")&amp;IF($AP97&gt;0,"Open change; ",""))</f>
        <v/>
      </c>
      <c r="BB97" s="0" t="str">
        <f aca="false">IF($A97="","",IF(OR($C97="Agile",$C97="Hybrid"),MAX($BB$5:BB96)+1,""))</f>
        <v/>
      </c>
      <c r="BC97" s="0" t="str">
        <f aca="false">IF($A97="","",IF(OR($C97="Waterfall",$C97="Hybrid"),MAX($BC$5:BC96)+1,""))</f>
        <v/>
      </c>
      <c r="BD97" s="0" t="str">
        <f aca="false">IF($A97="","",MAX($BD$5:BD96)+1)</f>
        <v/>
      </c>
      <c r="BE97" s="0" t="str">
        <f aca="false">IF($A97="","",RANK($AC97,$AC$6:$AC$255)+COUNTIFS($AC$6:$AC97,$AC97,$A$6:$A97,"&lt;&gt;")-1)</f>
        <v/>
      </c>
      <c r="BF97" s="0" t="str">
        <f aca="false">IF($A97="","",IF($AW97&lt;&gt;"",MAX($BF$5:BF96)+1,""))</f>
        <v/>
      </c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9"/>
      <c r="S98" s="19"/>
      <c r="T98" s="19"/>
      <c r="U98" s="19"/>
      <c r="V98" s="19"/>
      <c r="W98" s="19"/>
      <c r="X98" s="19"/>
      <c r="Y98" s="20"/>
      <c r="Z98" s="19"/>
      <c r="AA98" s="19" t="str">
        <f aca="false">IF($A98="","",IFERROR(ROUND(($R98+$S98+$T98+$U98)/MAX(1,$V98),2),""))</f>
        <v/>
      </c>
      <c r="AB98" s="19" t="str">
        <f aca="false">IF($A98="","",IFERROR(ROUND(($W98*$X98*$Y98)/MAX(1,$Z98),1),""))</f>
        <v/>
      </c>
      <c r="AC98" s="19" t="str">
        <f aca="false">IF($A98="","",IFERROR(ROUND(($R98*Config!$F$6+$S98*Config!$F$7+$T98*Config!$F$8+$U98*Config!$F$9+(10-$V98)*Config!$F$10+(10-$AD98)*Config!$F$11+(10-$AE98)*Config!$F$12)*10,0),""))</f>
        <v/>
      </c>
      <c r="AD98" s="19"/>
      <c r="AE98" s="19"/>
      <c r="AF98" s="14"/>
      <c r="AG98" s="14"/>
      <c r="AH98" s="14"/>
      <c r="AI98" s="14"/>
      <c r="AJ98" s="21"/>
      <c r="AK98" s="14"/>
      <c r="AL98" s="21"/>
      <c r="AM98" s="19" t="str">
        <f aca="false">IF($A98="","",COUNTIF(Acceptance_Criteria!$B$6:$B$405,$A98))</f>
        <v/>
      </c>
      <c r="AN98" s="19" t="str">
        <f aca="false">IF($A98="","",COUNTIF(Test_Coverage!$B$6:$B$305,$A98))</f>
        <v/>
      </c>
      <c r="AO98" s="19" t="str">
        <f aca="false">IF($A98="","",COUNTIF(Traceability_Matrix!$B$6:$B$405,$A98))</f>
        <v/>
      </c>
      <c r="AP98" s="19" t="str">
        <f aca="false">IF($A98="","",COUNTIFS(Change_Control!$B$6:$B$155,$A98,Change_Control!$J$6:$J$155,"Open")+COUNTIFS(Change_Control!$B$6:$B$155,$A98,Change_Control!$J$6:$J$155,"In Assessment"))</f>
        <v/>
      </c>
      <c r="AQ98" s="19" t="str">
        <f aca="false">IF($A98="","",COUNTIF(RAID_Decisions!$C$6:$C$155,$A98))</f>
        <v/>
      </c>
      <c r="AR98" s="14" t="str">
        <f aca="false">IF($A98="","",IF(AND($K98&lt;&gt;"",$N98&lt;&gt;"",$AO98&gt;0),"Traced",IF(OR($K98&lt;&gt;"",$N98&lt;&gt;"",$AO98&gt;0),"Partial","Gap")))</f>
        <v/>
      </c>
      <c r="AS98" s="19" t="str">
        <f aca="false">IF($A98="","",ROUND(IF($G98&lt;&gt;"",10,0)+IF($H98&lt;&gt;"",15,0)+IF($O98&lt;&gt;"",10,0)+IF($K98&lt;&gt;"",10,0)+IF($N98&lt;&gt;"",10,0)+IF($Q98&lt;&gt;"",5,0)+IF($AM98&gt;0,15,0)+IF($AN98&gt;0,10,0)+IF($AO98&gt;0,10,0)+IF(OR($AH98="Approved",$AH98="Baselined",$AH98="Not Required"),5,0),0))</f>
        <v/>
      </c>
      <c r="AT98" s="14" t="str">
        <f aca="false">IF($A98="","",IF(AND($AS98&gt;=Config!$C$23,$G98&lt;&gt;"",$H98&lt;&gt;"",$O98&lt;&gt;""),"Ready for Review","Needs Work"))</f>
        <v/>
      </c>
      <c r="AU98" s="14" t="str">
        <f aca="false">IF($A98="","",IF(AND($AS98&gt;=Config!$C$24,$AM98&gt;0,$AN98&gt;0,OR($AH98="Approved",$AH98="Baselined",$AH98="Not Required"),$AP98=0),"Ready for Delivery","Not Ready"))</f>
        <v/>
      </c>
      <c r="AV98" s="14" t="str">
        <f aca="false">IF($A98="","",IF($AG98="Rejected","Rejected",IF($AU98="Ready for Delivery","Pass","Action Required")))</f>
        <v/>
      </c>
      <c r="AW98" s="14" t="str">
        <f aca="false">IF($A98="","",IF(RIGHT($BA98,2)="; ",LEFT($BA98,LEN($BA98)-2),$BA98))</f>
        <v/>
      </c>
      <c r="AX98" s="21"/>
      <c r="AY98" s="14"/>
      <c r="AZ98" s="14"/>
      <c r="BA98" s="0" t="str">
        <f aca="false">IF($A98="","",IF($G98="","Missing title; ","")&amp;IF($H98="","Missing statement; ","")&amp;IF($O98="","Missing owner; ","")&amp;IF($K98="","No objective; ","")&amp;IF($N98="","No source; ","")&amp;IF($AM98=0,"No AC; ","")&amp;IF($AN98=0,"No test; ","")&amp;IF($AO98=0,"No trace link; ","")&amp;IF(AND(Config!$C$15="Yes",$AM98=0),"AC required; ","")&amp;IF(AND(Config!$C$14="Yes",$AN98=0),"Test required; ","")&amp;IF(AND(Config!$C$13="Yes",NOT(OR($AH98="Approved",$AH98="Baselined",$AH98="Not Required"))),"Approval pending; ","")&amp;IF($AP98&gt;0,"Open change; ",""))</f>
        <v/>
      </c>
      <c r="BB98" s="0" t="str">
        <f aca="false">IF($A98="","",IF(OR($C98="Agile",$C98="Hybrid"),MAX($BB$5:BB97)+1,""))</f>
        <v/>
      </c>
      <c r="BC98" s="0" t="str">
        <f aca="false">IF($A98="","",IF(OR($C98="Waterfall",$C98="Hybrid"),MAX($BC$5:BC97)+1,""))</f>
        <v/>
      </c>
      <c r="BD98" s="0" t="str">
        <f aca="false">IF($A98="","",MAX($BD$5:BD97)+1)</f>
        <v/>
      </c>
      <c r="BE98" s="0" t="str">
        <f aca="false">IF($A98="","",RANK($AC98,$AC$6:$AC$255)+COUNTIFS($AC$6:$AC98,$AC98,$A$6:$A98,"&lt;&gt;")-1)</f>
        <v/>
      </c>
      <c r="BF98" s="0" t="str">
        <f aca="false">IF($A98="","",IF($AW98&lt;&gt;"",MAX($BF$5:BF97)+1,""))</f>
        <v/>
      </c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9"/>
      <c r="S99" s="19"/>
      <c r="T99" s="19"/>
      <c r="U99" s="19"/>
      <c r="V99" s="19"/>
      <c r="W99" s="19"/>
      <c r="X99" s="19"/>
      <c r="Y99" s="20"/>
      <c r="Z99" s="19"/>
      <c r="AA99" s="19" t="str">
        <f aca="false">IF($A99="","",IFERROR(ROUND(($R99+$S99+$T99+$U99)/MAX(1,$V99),2),""))</f>
        <v/>
      </c>
      <c r="AB99" s="19" t="str">
        <f aca="false">IF($A99="","",IFERROR(ROUND(($W99*$X99*$Y99)/MAX(1,$Z99),1),""))</f>
        <v/>
      </c>
      <c r="AC99" s="19" t="str">
        <f aca="false">IF($A99="","",IFERROR(ROUND(($R99*Config!$F$6+$S99*Config!$F$7+$T99*Config!$F$8+$U99*Config!$F$9+(10-$V99)*Config!$F$10+(10-$AD99)*Config!$F$11+(10-$AE99)*Config!$F$12)*10,0),""))</f>
        <v/>
      </c>
      <c r="AD99" s="19"/>
      <c r="AE99" s="19"/>
      <c r="AF99" s="14"/>
      <c r="AG99" s="14"/>
      <c r="AH99" s="14"/>
      <c r="AI99" s="14"/>
      <c r="AJ99" s="21"/>
      <c r="AK99" s="14"/>
      <c r="AL99" s="21"/>
      <c r="AM99" s="19" t="str">
        <f aca="false">IF($A99="","",COUNTIF(Acceptance_Criteria!$B$6:$B$405,$A99))</f>
        <v/>
      </c>
      <c r="AN99" s="19" t="str">
        <f aca="false">IF($A99="","",COUNTIF(Test_Coverage!$B$6:$B$305,$A99))</f>
        <v/>
      </c>
      <c r="AO99" s="19" t="str">
        <f aca="false">IF($A99="","",COUNTIF(Traceability_Matrix!$B$6:$B$405,$A99))</f>
        <v/>
      </c>
      <c r="AP99" s="19" t="str">
        <f aca="false">IF($A99="","",COUNTIFS(Change_Control!$B$6:$B$155,$A99,Change_Control!$J$6:$J$155,"Open")+COUNTIFS(Change_Control!$B$6:$B$155,$A99,Change_Control!$J$6:$J$155,"In Assessment"))</f>
        <v/>
      </c>
      <c r="AQ99" s="19" t="str">
        <f aca="false">IF($A99="","",COUNTIF(RAID_Decisions!$C$6:$C$155,$A99))</f>
        <v/>
      </c>
      <c r="AR99" s="14" t="str">
        <f aca="false">IF($A99="","",IF(AND($K99&lt;&gt;"",$N99&lt;&gt;"",$AO99&gt;0),"Traced",IF(OR($K99&lt;&gt;"",$N99&lt;&gt;"",$AO99&gt;0),"Partial","Gap")))</f>
        <v/>
      </c>
      <c r="AS99" s="19" t="str">
        <f aca="false">IF($A99="","",ROUND(IF($G99&lt;&gt;"",10,0)+IF($H99&lt;&gt;"",15,0)+IF($O99&lt;&gt;"",10,0)+IF($K99&lt;&gt;"",10,0)+IF($N99&lt;&gt;"",10,0)+IF($Q99&lt;&gt;"",5,0)+IF($AM99&gt;0,15,0)+IF($AN99&gt;0,10,0)+IF($AO99&gt;0,10,0)+IF(OR($AH99="Approved",$AH99="Baselined",$AH99="Not Required"),5,0),0))</f>
        <v/>
      </c>
      <c r="AT99" s="14" t="str">
        <f aca="false">IF($A99="","",IF(AND($AS99&gt;=Config!$C$23,$G99&lt;&gt;"",$H99&lt;&gt;"",$O99&lt;&gt;""),"Ready for Review","Needs Work"))</f>
        <v/>
      </c>
      <c r="AU99" s="14" t="str">
        <f aca="false">IF($A99="","",IF(AND($AS99&gt;=Config!$C$24,$AM99&gt;0,$AN99&gt;0,OR($AH99="Approved",$AH99="Baselined",$AH99="Not Required"),$AP99=0),"Ready for Delivery","Not Ready"))</f>
        <v/>
      </c>
      <c r="AV99" s="14" t="str">
        <f aca="false">IF($A99="","",IF($AG99="Rejected","Rejected",IF($AU99="Ready for Delivery","Pass","Action Required")))</f>
        <v/>
      </c>
      <c r="AW99" s="14" t="str">
        <f aca="false">IF($A99="","",IF(RIGHT($BA99,2)="; ",LEFT($BA99,LEN($BA99)-2),$BA99))</f>
        <v/>
      </c>
      <c r="AX99" s="21"/>
      <c r="AY99" s="14"/>
      <c r="AZ99" s="14"/>
      <c r="BA99" s="0" t="str">
        <f aca="false">IF($A99="","",IF($G99="","Missing title; ","")&amp;IF($H99="","Missing statement; ","")&amp;IF($O99="","Missing owner; ","")&amp;IF($K99="","No objective; ","")&amp;IF($N99="","No source; ","")&amp;IF($AM99=0,"No AC; ","")&amp;IF($AN99=0,"No test; ","")&amp;IF($AO99=0,"No trace link; ","")&amp;IF(AND(Config!$C$15="Yes",$AM99=0),"AC required; ","")&amp;IF(AND(Config!$C$14="Yes",$AN99=0),"Test required; ","")&amp;IF(AND(Config!$C$13="Yes",NOT(OR($AH99="Approved",$AH99="Baselined",$AH99="Not Required"))),"Approval pending; ","")&amp;IF($AP99&gt;0,"Open change; ",""))</f>
        <v/>
      </c>
      <c r="BB99" s="0" t="str">
        <f aca="false">IF($A99="","",IF(OR($C99="Agile",$C99="Hybrid"),MAX($BB$5:BB98)+1,""))</f>
        <v/>
      </c>
      <c r="BC99" s="0" t="str">
        <f aca="false">IF($A99="","",IF(OR($C99="Waterfall",$C99="Hybrid"),MAX($BC$5:BC98)+1,""))</f>
        <v/>
      </c>
      <c r="BD99" s="0" t="str">
        <f aca="false">IF($A99="","",MAX($BD$5:BD98)+1)</f>
        <v/>
      </c>
      <c r="BE99" s="0" t="str">
        <f aca="false">IF($A99="","",RANK($AC99,$AC$6:$AC$255)+COUNTIFS($AC$6:$AC99,$AC99,$A$6:$A99,"&lt;&gt;")-1)</f>
        <v/>
      </c>
      <c r="BF99" s="0" t="str">
        <f aca="false">IF($A99="","",IF($AW99&lt;&gt;"",MAX($BF$5:BF98)+1,""))</f>
        <v/>
      </c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9"/>
      <c r="S100" s="19"/>
      <c r="T100" s="19"/>
      <c r="U100" s="19"/>
      <c r="V100" s="19"/>
      <c r="W100" s="19"/>
      <c r="X100" s="19"/>
      <c r="Y100" s="20"/>
      <c r="Z100" s="19"/>
      <c r="AA100" s="19" t="str">
        <f aca="false">IF($A100="","",IFERROR(ROUND(($R100+$S100+$T100+$U100)/MAX(1,$V100),2),""))</f>
        <v/>
      </c>
      <c r="AB100" s="19" t="str">
        <f aca="false">IF($A100="","",IFERROR(ROUND(($W100*$X100*$Y100)/MAX(1,$Z100),1),""))</f>
        <v/>
      </c>
      <c r="AC100" s="19" t="str">
        <f aca="false">IF($A100="","",IFERROR(ROUND(($R100*Config!$F$6+$S100*Config!$F$7+$T100*Config!$F$8+$U100*Config!$F$9+(10-$V100)*Config!$F$10+(10-$AD100)*Config!$F$11+(10-$AE100)*Config!$F$12)*10,0),""))</f>
        <v/>
      </c>
      <c r="AD100" s="19"/>
      <c r="AE100" s="19"/>
      <c r="AF100" s="14"/>
      <c r="AG100" s="14"/>
      <c r="AH100" s="14"/>
      <c r="AI100" s="14"/>
      <c r="AJ100" s="21"/>
      <c r="AK100" s="14"/>
      <c r="AL100" s="21"/>
      <c r="AM100" s="19" t="str">
        <f aca="false">IF($A100="","",COUNTIF(Acceptance_Criteria!$B$6:$B$405,$A100))</f>
        <v/>
      </c>
      <c r="AN100" s="19" t="str">
        <f aca="false">IF($A100="","",COUNTIF(Test_Coverage!$B$6:$B$305,$A100))</f>
        <v/>
      </c>
      <c r="AO100" s="19" t="str">
        <f aca="false">IF($A100="","",COUNTIF(Traceability_Matrix!$B$6:$B$405,$A100))</f>
        <v/>
      </c>
      <c r="AP100" s="19" t="str">
        <f aca="false">IF($A100="","",COUNTIFS(Change_Control!$B$6:$B$155,$A100,Change_Control!$J$6:$J$155,"Open")+COUNTIFS(Change_Control!$B$6:$B$155,$A100,Change_Control!$J$6:$J$155,"In Assessment"))</f>
        <v/>
      </c>
      <c r="AQ100" s="19" t="str">
        <f aca="false">IF($A100="","",COUNTIF(RAID_Decisions!$C$6:$C$155,$A100))</f>
        <v/>
      </c>
      <c r="AR100" s="14" t="str">
        <f aca="false">IF($A100="","",IF(AND($K100&lt;&gt;"",$N100&lt;&gt;"",$AO100&gt;0),"Traced",IF(OR($K100&lt;&gt;"",$N100&lt;&gt;"",$AO100&gt;0),"Partial","Gap")))</f>
        <v/>
      </c>
      <c r="AS100" s="19" t="str">
        <f aca="false">IF($A100="","",ROUND(IF($G100&lt;&gt;"",10,0)+IF($H100&lt;&gt;"",15,0)+IF($O100&lt;&gt;"",10,0)+IF($K100&lt;&gt;"",10,0)+IF($N100&lt;&gt;"",10,0)+IF($Q100&lt;&gt;"",5,0)+IF($AM100&gt;0,15,0)+IF($AN100&gt;0,10,0)+IF($AO100&gt;0,10,0)+IF(OR($AH100="Approved",$AH100="Baselined",$AH100="Not Required"),5,0),0))</f>
        <v/>
      </c>
      <c r="AT100" s="14" t="str">
        <f aca="false">IF($A100="","",IF(AND($AS100&gt;=Config!$C$23,$G100&lt;&gt;"",$H100&lt;&gt;"",$O100&lt;&gt;""),"Ready for Review","Needs Work"))</f>
        <v/>
      </c>
      <c r="AU100" s="14" t="str">
        <f aca="false">IF($A100="","",IF(AND($AS100&gt;=Config!$C$24,$AM100&gt;0,$AN100&gt;0,OR($AH100="Approved",$AH100="Baselined",$AH100="Not Required"),$AP100=0),"Ready for Delivery","Not Ready"))</f>
        <v/>
      </c>
      <c r="AV100" s="14" t="str">
        <f aca="false">IF($A100="","",IF($AG100="Rejected","Rejected",IF($AU100="Ready for Delivery","Pass","Action Required")))</f>
        <v/>
      </c>
      <c r="AW100" s="14" t="str">
        <f aca="false">IF($A100="","",IF(RIGHT($BA100,2)="; ",LEFT($BA100,LEN($BA100)-2),$BA100))</f>
        <v/>
      </c>
      <c r="AX100" s="21"/>
      <c r="AY100" s="14"/>
      <c r="AZ100" s="14"/>
      <c r="BA100" s="0" t="str">
        <f aca="false">IF($A100="","",IF($G100="","Missing title; ","")&amp;IF($H100="","Missing statement; ","")&amp;IF($O100="","Missing owner; ","")&amp;IF($K100="","No objective; ","")&amp;IF($N100="","No source; ","")&amp;IF($AM100=0,"No AC; ","")&amp;IF($AN100=0,"No test; ","")&amp;IF($AO100=0,"No trace link; ","")&amp;IF(AND(Config!$C$15="Yes",$AM100=0),"AC required; ","")&amp;IF(AND(Config!$C$14="Yes",$AN100=0),"Test required; ","")&amp;IF(AND(Config!$C$13="Yes",NOT(OR($AH100="Approved",$AH100="Baselined",$AH100="Not Required"))),"Approval pending; ","")&amp;IF($AP100&gt;0,"Open change; ",""))</f>
        <v/>
      </c>
      <c r="BB100" s="0" t="str">
        <f aca="false">IF($A100="","",IF(OR($C100="Agile",$C100="Hybrid"),MAX($BB$5:BB99)+1,""))</f>
        <v/>
      </c>
      <c r="BC100" s="0" t="str">
        <f aca="false">IF($A100="","",IF(OR($C100="Waterfall",$C100="Hybrid"),MAX($BC$5:BC99)+1,""))</f>
        <v/>
      </c>
      <c r="BD100" s="0" t="str">
        <f aca="false">IF($A100="","",MAX($BD$5:BD99)+1)</f>
        <v/>
      </c>
      <c r="BE100" s="0" t="str">
        <f aca="false">IF($A100="","",RANK($AC100,$AC$6:$AC$255)+COUNTIFS($AC$6:$AC100,$AC100,$A$6:$A100,"&lt;&gt;")-1)</f>
        <v/>
      </c>
      <c r="BF100" s="0" t="str">
        <f aca="false">IF($A100="","",IF($AW100&lt;&gt;"",MAX($BF$5:BF99)+1,""))</f>
        <v/>
      </c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9"/>
      <c r="S101" s="19"/>
      <c r="T101" s="19"/>
      <c r="U101" s="19"/>
      <c r="V101" s="19"/>
      <c r="W101" s="19"/>
      <c r="X101" s="19"/>
      <c r="Y101" s="20"/>
      <c r="Z101" s="19"/>
      <c r="AA101" s="19" t="str">
        <f aca="false">IF($A101="","",IFERROR(ROUND(($R101+$S101+$T101+$U101)/MAX(1,$V101),2),""))</f>
        <v/>
      </c>
      <c r="AB101" s="19" t="str">
        <f aca="false">IF($A101="","",IFERROR(ROUND(($W101*$X101*$Y101)/MAX(1,$Z101),1),""))</f>
        <v/>
      </c>
      <c r="AC101" s="19" t="str">
        <f aca="false">IF($A101="","",IFERROR(ROUND(($R101*Config!$F$6+$S101*Config!$F$7+$T101*Config!$F$8+$U101*Config!$F$9+(10-$V101)*Config!$F$10+(10-$AD101)*Config!$F$11+(10-$AE101)*Config!$F$12)*10,0),""))</f>
        <v/>
      </c>
      <c r="AD101" s="19"/>
      <c r="AE101" s="19"/>
      <c r="AF101" s="14"/>
      <c r="AG101" s="14"/>
      <c r="AH101" s="14"/>
      <c r="AI101" s="14"/>
      <c r="AJ101" s="21"/>
      <c r="AK101" s="14"/>
      <c r="AL101" s="21"/>
      <c r="AM101" s="19" t="str">
        <f aca="false">IF($A101="","",COUNTIF(Acceptance_Criteria!$B$6:$B$405,$A101))</f>
        <v/>
      </c>
      <c r="AN101" s="19" t="str">
        <f aca="false">IF($A101="","",COUNTIF(Test_Coverage!$B$6:$B$305,$A101))</f>
        <v/>
      </c>
      <c r="AO101" s="19" t="str">
        <f aca="false">IF($A101="","",COUNTIF(Traceability_Matrix!$B$6:$B$405,$A101))</f>
        <v/>
      </c>
      <c r="AP101" s="19" t="str">
        <f aca="false">IF($A101="","",COUNTIFS(Change_Control!$B$6:$B$155,$A101,Change_Control!$J$6:$J$155,"Open")+COUNTIFS(Change_Control!$B$6:$B$155,$A101,Change_Control!$J$6:$J$155,"In Assessment"))</f>
        <v/>
      </c>
      <c r="AQ101" s="19" t="str">
        <f aca="false">IF($A101="","",COUNTIF(RAID_Decisions!$C$6:$C$155,$A101))</f>
        <v/>
      </c>
      <c r="AR101" s="14" t="str">
        <f aca="false">IF($A101="","",IF(AND($K101&lt;&gt;"",$N101&lt;&gt;"",$AO101&gt;0),"Traced",IF(OR($K101&lt;&gt;"",$N101&lt;&gt;"",$AO101&gt;0),"Partial","Gap")))</f>
        <v/>
      </c>
      <c r="AS101" s="19" t="str">
        <f aca="false">IF($A101="","",ROUND(IF($G101&lt;&gt;"",10,0)+IF($H101&lt;&gt;"",15,0)+IF($O101&lt;&gt;"",10,0)+IF($K101&lt;&gt;"",10,0)+IF($N101&lt;&gt;"",10,0)+IF($Q101&lt;&gt;"",5,0)+IF($AM101&gt;0,15,0)+IF($AN101&gt;0,10,0)+IF($AO101&gt;0,10,0)+IF(OR($AH101="Approved",$AH101="Baselined",$AH101="Not Required"),5,0),0))</f>
        <v/>
      </c>
      <c r="AT101" s="14" t="str">
        <f aca="false">IF($A101="","",IF(AND($AS101&gt;=Config!$C$23,$G101&lt;&gt;"",$H101&lt;&gt;"",$O101&lt;&gt;""),"Ready for Review","Needs Work"))</f>
        <v/>
      </c>
      <c r="AU101" s="14" t="str">
        <f aca="false">IF($A101="","",IF(AND($AS101&gt;=Config!$C$24,$AM101&gt;0,$AN101&gt;0,OR($AH101="Approved",$AH101="Baselined",$AH101="Not Required"),$AP101=0),"Ready for Delivery","Not Ready"))</f>
        <v/>
      </c>
      <c r="AV101" s="14" t="str">
        <f aca="false">IF($A101="","",IF($AG101="Rejected","Rejected",IF($AU101="Ready for Delivery","Pass","Action Required")))</f>
        <v/>
      </c>
      <c r="AW101" s="14" t="str">
        <f aca="false">IF($A101="","",IF(RIGHT($BA101,2)="; ",LEFT($BA101,LEN($BA101)-2),$BA101))</f>
        <v/>
      </c>
      <c r="AX101" s="21"/>
      <c r="AY101" s="14"/>
      <c r="AZ101" s="14"/>
      <c r="BA101" s="0" t="str">
        <f aca="false">IF($A101="","",IF($G101="","Missing title; ","")&amp;IF($H101="","Missing statement; ","")&amp;IF($O101="","Missing owner; ","")&amp;IF($K101="","No objective; ","")&amp;IF($N101="","No source; ","")&amp;IF($AM101=0,"No AC; ","")&amp;IF($AN101=0,"No test; ","")&amp;IF($AO101=0,"No trace link; ","")&amp;IF(AND(Config!$C$15="Yes",$AM101=0),"AC required; ","")&amp;IF(AND(Config!$C$14="Yes",$AN101=0),"Test required; ","")&amp;IF(AND(Config!$C$13="Yes",NOT(OR($AH101="Approved",$AH101="Baselined",$AH101="Not Required"))),"Approval pending; ","")&amp;IF($AP101&gt;0,"Open change; ",""))</f>
        <v/>
      </c>
      <c r="BB101" s="0" t="str">
        <f aca="false">IF($A101="","",IF(OR($C101="Agile",$C101="Hybrid"),MAX($BB$5:BB100)+1,""))</f>
        <v/>
      </c>
      <c r="BC101" s="0" t="str">
        <f aca="false">IF($A101="","",IF(OR($C101="Waterfall",$C101="Hybrid"),MAX($BC$5:BC100)+1,""))</f>
        <v/>
      </c>
      <c r="BD101" s="0" t="str">
        <f aca="false">IF($A101="","",MAX($BD$5:BD100)+1)</f>
        <v/>
      </c>
      <c r="BE101" s="0" t="str">
        <f aca="false">IF($A101="","",RANK($AC101,$AC$6:$AC$255)+COUNTIFS($AC$6:$AC101,$AC101,$A$6:$A101,"&lt;&gt;")-1)</f>
        <v/>
      </c>
      <c r="BF101" s="0" t="str">
        <f aca="false">IF($A101="","",IF($AW101&lt;&gt;"",MAX($BF$5:BF100)+1,""))</f>
        <v/>
      </c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9"/>
      <c r="S102" s="19"/>
      <c r="T102" s="19"/>
      <c r="U102" s="19"/>
      <c r="V102" s="19"/>
      <c r="W102" s="19"/>
      <c r="X102" s="19"/>
      <c r="Y102" s="20"/>
      <c r="Z102" s="19"/>
      <c r="AA102" s="19" t="str">
        <f aca="false">IF($A102="","",IFERROR(ROUND(($R102+$S102+$T102+$U102)/MAX(1,$V102),2),""))</f>
        <v/>
      </c>
      <c r="AB102" s="19" t="str">
        <f aca="false">IF($A102="","",IFERROR(ROUND(($W102*$X102*$Y102)/MAX(1,$Z102),1),""))</f>
        <v/>
      </c>
      <c r="AC102" s="19" t="str">
        <f aca="false">IF($A102="","",IFERROR(ROUND(($R102*Config!$F$6+$S102*Config!$F$7+$T102*Config!$F$8+$U102*Config!$F$9+(10-$V102)*Config!$F$10+(10-$AD102)*Config!$F$11+(10-$AE102)*Config!$F$12)*10,0),""))</f>
        <v/>
      </c>
      <c r="AD102" s="19"/>
      <c r="AE102" s="19"/>
      <c r="AF102" s="14"/>
      <c r="AG102" s="14"/>
      <c r="AH102" s="14"/>
      <c r="AI102" s="14"/>
      <c r="AJ102" s="21"/>
      <c r="AK102" s="14"/>
      <c r="AL102" s="21"/>
      <c r="AM102" s="19" t="str">
        <f aca="false">IF($A102="","",COUNTIF(Acceptance_Criteria!$B$6:$B$405,$A102))</f>
        <v/>
      </c>
      <c r="AN102" s="19" t="str">
        <f aca="false">IF($A102="","",COUNTIF(Test_Coverage!$B$6:$B$305,$A102))</f>
        <v/>
      </c>
      <c r="AO102" s="19" t="str">
        <f aca="false">IF($A102="","",COUNTIF(Traceability_Matrix!$B$6:$B$405,$A102))</f>
        <v/>
      </c>
      <c r="AP102" s="19" t="str">
        <f aca="false">IF($A102="","",COUNTIFS(Change_Control!$B$6:$B$155,$A102,Change_Control!$J$6:$J$155,"Open")+COUNTIFS(Change_Control!$B$6:$B$155,$A102,Change_Control!$J$6:$J$155,"In Assessment"))</f>
        <v/>
      </c>
      <c r="AQ102" s="19" t="str">
        <f aca="false">IF($A102="","",COUNTIF(RAID_Decisions!$C$6:$C$155,$A102))</f>
        <v/>
      </c>
      <c r="AR102" s="14" t="str">
        <f aca="false">IF($A102="","",IF(AND($K102&lt;&gt;"",$N102&lt;&gt;"",$AO102&gt;0),"Traced",IF(OR($K102&lt;&gt;"",$N102&lt;&gt;"",$AO102&gt;0),"Partial","Gap")))</f>
        <v/>
      </c>
      <c r="AS102" s="19" t="str">
        <f aca="false">IF($A102="","",ROUND(IF($G102&lt;&gt;"",10,0)+IF($H102&lt;&gt;"",15,0)+IF($O102&lt;&gt;"",10,0)+IF($K102&lt;&gt;"",10,0)+IF($N102&lt;&gt;"",10,0)+IF($Q102&lt;&gt;"",5,0)+IF($AM102&gt;0,15,0)+IF($AN102&gt;0,10,0)+IF($AO102&gt;0,10,0)+IF(OR($AH102="Approved",$AH102="Baselined",$AH102="Not Required"),5,0),0))</f>
        <v/>
      </c>
      <c r="AT102" s="14" t="str">
        <f aca="false">IF($A102="","",IF(AND($AS102&gt;=Config!$C$23,$G102&lt;&gt;"",$H102&lt;&gt;"",$O102&lt;&gt;""),"Ready for Review","Needs Work"))</f>
        <v/>
      </c>
      <c r="AU102" s="14" t="str">
        <f aca="false">IF($A102="","",IF(AND($AS102&gt;=Config!$C$24,$AM102&gt;0,$AN102&gt;0,OR($AH102="Approved",$AH102="Baselined",$AH102="Not Required"),$AP102=0),"Ready for Delivery","Not Ready"))</f>
        <v/>
      </c>
      <c r="AV102" s="14" t="str">
        <f aca="false">IF($A102="","",IF($AG102="Rejected","Rejected",IF($AU102="Ready for Delivery","Pass","Action Required")))</f>
        <v/>
      </c>
      <c r="AW102" s="14" t="str">
        <f aca="false">IF($A102="","",IF(RIGHT($BA102,2)="; ",LEFT($BA102,LEN($BA102)-2),$BA102))</f>
        <v/>
      </c>
      <c r="AX102" s="21"/>
      <c r="AY102" s="14"/>
      <c r="AZ102" s="14"/>
      <c r="BA102" s="0" t="str">
        <f aca="false">IF($A102="","",IF($G102="","Missing title; ","")&amp;IF($H102="","Missing statement; ","")&amp;IF($O102="","Missing owner; ","")&amp;IF($K102="","No objective; ","")&amp;IF($N102="","No source; ","")&amp;IF($AM102=0,"No AC; ","")&amp;IF($AN102=0,"No test; ","")&amp;IF($AO102=0,"No trace link; ","")&amp;IF(AND(Config!$C$15="Yes",$AM102=0),"AC required; ","")&amp;IF(AND(Config!$C$14="Yes",$AN102=0),"Test required; ","")&amp;IF(AND(Config!$C$13="Yes",NOT(OR($AH102="Approved",$AH102="Baselined",$AH102="Not Required"))),"Approval pending; ","")&amp;IF($AP102&gt;0,"Open change; ",""))</f>
        <v/>
      </c>
      <c r="BB102" s="0" t="str">
        <f aca="false">IF($A102="","",IF(OR($C102="Agile",$C102="Hybrid"),MAX($BB$5:BB101)+1,""))</f>
        <v/>
      </c>
      <c r="BC102" s="0" t="str">
        <f aca="false">IF($A102="","",IF(OR($C102="Waterfall",$C102="Hybrid"),MAX($BC$5:BC101)+1,""))</f>
        <v/>
      </c>
      <c r="BD102" s="0" t="str">
        <f aca="false">IF($A102="","",MAX($BD$5:BD101)+1)</f>
        <v/>
      </c>
      <c r="BE102" s="0" t="str">
        <f aca="false">IF($A102="","",RANK($AC102,$AC$6:$AC$255)+COUNTIFS($AC$6:$AC102,$AC102,$A$6:$A102,"&lt;&gt;")-1)</f>
        <v/>
      </c>
      <c r="BF102" s="0" t="str">
        <f aca="false">IF($A102="","",IF($AW102&lt;&gt;"",MAX($BF$5:BF101)+1,""))</f>
        <v/>
      </c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9"/>
      <c r="S103" s="19"/>
      <c r="T103" s="19"/>
      <c r="U103" s="19"/>
      <c r="V103" s="19"/>
      <c r="W103" s="19"/>
      <c r="X103" s="19"/>
      <c r="Y103" s="20"/>
      <c r="Z103" s="19"/>
      <c r="AA103" s="19" t="str">
        <f aca="false">IF($A103="","",IFERROR(ROUND(($R103+$S103+$T103+$U103)/MAX(1,$V103),2),""))</f>
        <v/>
      </c>
      <c r="AB103" s="19" t="str">
        <f aca="false">IF($A103="","",IFERROR(ROUND(($W103*$X103*$Y103)/MAX(1,$Z103),1),""))</f>
        <v/>
      </c>
      <c r="AC103" s="19" t="str">
        <f aca="false">IF($A103="","",IFERROR(ROUND(($R103*Config!$F$6+$S103*Config!$F$7+$T103*Config!$F$8+$U103*Config!$F$9+(10-$V103)*Config!$F$10+(10-$AD103)*Config!$F$11+(10-$AE103)*Config!$F$12)*10,0),""))</f>
        <v/>
      </c>
      <c r="AD103" s="19"/>
      <c r="AE103" s="19"/>
      <c r="AF103" s="14"/>
      <c r="AG103" s="14"/>
      <c r="AH103" s="14"/>
      <c r="AI103" s="14"/>
      <c r="AJ103" s="21"/>
      <c r="AK103" s="14"/>
      <c r="AL103" s="21"/>
      <c r="AM103" s="19" t="str">
        <f aca="false">IF($A103="","",COUNTIF(Acceptance_Criteria!$B$6:$B$405,$A103))</f>
        <v/>
      </c>
      <c r="AN103" s="19" t="str">
        <f aca="false">IF($A103="","",COUNTIF(Test_Coverage!$B$6:$B$305,$A103))</f>
        <v/>
      </c>
      <c r="AO103" s="19" t="str">
        <f aca="false">IF($A103="","",COUNTIF(Traceability_Matrix!$B$6:$B$405,$A103))</f>
        <v/>
      </c>
      <c r="AP103" s="19" t="str">
        <f aca="false">IF($A103="","",COUNTIFS(Change_Control!$B$6:$B$155,$A103,Change_Control!$J$6:$J$155,"Open")+COUNTIFS(Change_Control!$B$6:$B$155,$A103,Change_Control!$J$6:$J$155,"In Assessment"))</f>
        <v/>
      </c>
      <c r="AQ103" s="19" t="str">
        <f aca="false">IF($A103="","",COUNTIF(RAID_Decisions!$C$6:$C$155,$A103))</f>
        <v/>
      </c>
      <c r="AR103" s="14" t="str">
        <f aca="false">IF($A103="","",IF(AND($K103&lt;&gt;"",$N103&lt;&gt;"",$AO103&gt;0),"Traced",IF(OR($K103&lt;&gt;"",$N103&lt;&gt;"",$AO103&gt;0),"Partial","Gap")))</f>
        <v/>
      </c>
      <c r="AS103" s="19" t="str">
        <f aca="false">IF($A103="","",ROUND(IF($G103&lt;&gt;"",10,0)+IF($H103&lt;&gt;"",15,0)+IF($O103&lt;&gt;"",10,0)+IF($K103&lt;&gt;"",10,0)+IF($N103&lt;&gt;"",10,0)+IF($Q103&lt;&gt;"",5,0)+IF($AM103&gt;0,15,0)+IF($AN103&gt;0,10,0)+IF($AO103&gt;0,10,0)+IF(OR($AH103="Approved",$AH103="Baselined",$AH103="Not Required"),5,0),0))</f>
        <v/>
      </c>
      <c r="AT103" s="14" t="str">
        <f aca="false">IF($A103="","",IF(AND($AS103&gt;=Config!$C$23,$G103&lt;&gt;"",$H103&lt;&gt;"",$O103&lt;&gt;""),"Ready for Review","Needs Work"))</f>
        <v/>
      </c>
      <c r="AU103" s="14" t="str">
        <f aca="false">IF($A103="","",IF(AND($AS103&gt;=Config!$C$24,$AM103&gt;0,$AN103&gt;0,OR($AH103="Approved",$AH103="Baselined",$AH103="Not Required"),$AP103=0),"Ready for Delivery","Not Ready"))</f>
        <v/>
      </c>
      <c r="AV103" s="14" t="str">
        <f aca="false">IF($A103="","",IF($AG103="Rejected","Rejected",IF($AU103="Ready for Delivery","Pass","Action Required")))</f>
        <v/>
      </c>
      <c r="AW103" s="14" t="str">
        <f aca="false">IF($A103="","",IF(RIGHT($BA103,2)="; ",LEFT($BA103,LEN($BA103)-2),$BA103))</f>
        <v/>
      </c>
      <c r="AX103" s="21"/>
      <c r="AY103" s="14"/>
      <c r="AZ103" s="14"/>
      <c r="BA103" s="0" t="str">
        <f aca="false">IF($A103="","",IF($G103="","Missing title; ","")&amp;IF($H103="","Missing statement; ","")&amp;IF($O103="","Missing owner; ","")&amp;IF($K103="","No objective; ","")&amp;IF($N103="","No source; ","")&amp;IF($AM103=0,"No AC; ","")&amp;IF($AN103=0,"No test; ","")&amp;IF($AO103=0,"No trace link; ","")&amp;IF(AND(Config!$C$15="Yes",$AM103=0),"AC required; ","")&amp;IF(AND(Config!$C$14="Yes",$AN103=0),"Test required; ","")&amp;IF(AND(Config!$C$13="Yes",NOT(OR($AH103="Approved",$AH103="Baselined",$AH103="Not Required"))),"Approval pending; ","")&amp;IF($AP103&gt;0,"Open change; ",""))</f>
        <v/>
      </c>
      <c r="BB103" s="0" t="str">
        <f aca="false">IF($A103="","",IF(OR($C103="Agile",$C103="Hybrid"),MAX($BB$5:BB102)+1,""))</f>
        <v/>
      </c>
      <c r="BC103" s="0" t="str">
        <f aca="false">IF($A103="","",IF(OR($C103="Waterfall",$C103="Hybrid"),MAX($BC$5:BC102)+1,""))</f>
        <v/>
      </c>
      <c r="BD103" s="0" t="str">
        <f aca="false">IF($A103="","",MAX($BD$5:BD102)+1)</f>
        <v/>
      </c>
      <c r="BE103" s="0" t="str">
        <f aca="false">IF($A103="","",RANK($AC103,$AC$6:$AC$255)+COUNTIFS($AC$6:$AC103,$AC103,$A$6:$A103,"&lt;&gt;")-1)</f>
        <v/>
      </c>
      <c r="BF103" s="0" t="str">
        <f aca="false">IF($A103="","",IF($AW103&lt;&gt;"",MAX($BF$5:BF102)+1,""))</f>
        <v/>
      </c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9"/>
      <c r="S104" s="19"/>
      <c r="T104" s="19"/>
      <c r="U104" s="19"/>
      <c r="V104" s="19"/>
      <c r="W104" s="19"/>
      <c r="X104" s="19"/>
      <c r="Y104" s="20"/>
      <c r="Z104" s="19"/>
      <c r="AA104" s="19" t="str">
        <f aca="false">IF($A104="","",IFERROR(ROUND(($R104+$S104+$T104+$U104)/MAX(1,$V104),2),""))</f>
        <v/>
      </c>
      <c r="AB104" s="19" t="str">
        <f aca="false">IF($A104="","",IFERROR(ROUND(($W104*$X104*$Y104)/MAX(1,$Z104),1),""))</f>
        <v/>
      </c>
      <c r="AC104" s="19" t="str">
        <f aca="false">IF($A104="","",IFERROR(ROUND(($R104*Config!$F$6+$S104*Config!$F$7+$T104*Config!$F$8+$U104*Config!$F$9+(10-$V104)*Config!$F$10+(10-$AD104)*Config!$F$11+(10-$AE104)*Config!$F$12)*10,0),""))</f>
        <v/>
      </c>
      <c r="AD104" s="19"/>
      <c r="AE104" s="19"/>
      <c r="AF104" s="14"/>
      <c r="AG104" s="14"/>
      <c r="AH104" s="14"/>
      <c r="AI104" s="14"/>
      <c r="AJ104" s="21"/>
      <c r="AK104" s="14"/>
      <c r="AL104" s="21"/>
      <c r="AM104" s="19" t="str">
        <f aca="false">IF($A104="","",COUNTIF(Acceptance_Criteria!$B$6:$B$405,$A104))</f>
        <v/>
      </c>
      <c r="AN104" s="19" t="str">
        <f aca="false">IF($A104="","",COUNTIF(Test_Coverage!$B$6:$B$305,$A104))</f>
        <v/>
      </c>
      <c r="AO104" s="19" t="str">
        <f aca="false">IF($A104="","",COUNTIF(Traceability_Matrix!$B$6:$B$405,$A104))</f>
        <v/>
      </c>
      <c r="AP104" s="19" t="str">
        <f aca="false">IF($A104="","",COUNTIFS(Change_Control!$B$6:$B$155,$A104,Change_Control!$J$6:$J$155,"Open")+COUNTIFS(Change_Control!$B$6:$B$155,$A104,Change_Control!$J$6:$J$155,"In Assessment"))</f>
        <v/>
      </c>
      <c r="AQ104" s="19" t="str">
        <f aca="false">IF($A104="","",COUNTIF(RAID_Decisions!$C$6:$C$155,$A104))</f>
        <v/>
      </c>
      <c r="AR104" s="14" t="str">
        <f aca="false">IF($A104="","",IF(AND($K104&lt;&gt;"",$N104&lt;&gt;"",$AO104&gt;0),"Traced",IF(OR($K104&lt;&gt;"",$N104&lt;&gt;"",$AO104&gt;0),"Partial","Gap")))</f>
        <v/>
      </c>
      <c r="AS104" s="19" t="str">
        <f aca="false">IF($A104="","",ROUND(IF($G104&lt;&gt;"",10,0)+IF($H104&lt;&gt;"",15,0)+IF($O104&lt;&gt;"",10,0)+IF($K104&lt;&gt;"",10,0)+IF($N104&lt;&gt;"",10,0)+IF($Q104&lt;&gt;"",5,0)+IF($AM104&gt;0,15,0)+IF($AN104&gt;0,10,0)+IF($AO104&gt;0,10,0)+IF(OR($AH104="Approved",$AH104="Baselined",$AH104="Not Required"),5,0),0))</f>
        <v/>
      </c>
      <c r="AT104" s="14" t="str">
        <f aca="false">IF($A104="","",IF(AND($AS104&gt;=Config!$C$23,$G104&lt;&gt;"",$H104&lt;&gt;"",$O104&lt;&gt;""),"Ready for Review","Needs Work"))</f>
        <v/>
      </c>
      <c r="AU104" s="14" t="str">
        <f aca="false">IF($A104="","",IF(AND($AS104&gt;=Config!$C$24,$AM104&gt;0,$AN104&gt;0,OR($AH104="Approved",$AH104="Baselined",$AH104="Not Required"),$AP104=0),"Ready for Delivery","Not Ready"))</f>
        <v/>
      </c>
      <c r="AV104" s="14" t="str">
        <f aca="false">IF($A104="","",IF($AG104="Rejected","Rejected",IF($AU104="Ready for Delivery","Pass","Action Required")))</f>
        <v/>
      </c>
      <c r="AW104" s="14" t="str">
        <f aca="false">IF($A104="","",IF(RIGHT($BA104,2)="; ",LEFT($BA104,LEN($BA104)-2),$BA104))</f>
        <v/>
      </c>
      <c r="AX104" s="21"/>
      <c r="AY104" s="14"/>
      <c r="AZ104" s="14"/>
      <c r="BA104" s="0" t="str">
        <f aca="false">IF($A104="","",IF($G104="","Missing title; ","")&amp;IF($H104="","Missing statement; ","")&amp;IF($O104="","Missing owner; ","")&amp;IF($K104="","No objective; ","")&amp;IF($N104="","No source; ","")&amp;IF($AM104=0,"No AC; ","")&amp;IF($AN104=0,"No test; ","")&amp;IF($AO104=0,"No trace link; ","")&amp;IF(AND(Config!$C$15="Yes",$AM104=0),"AC required; ","")&amp;IF(AND(Config!$C$14="Yes",$AN104=0),"Test required; ","")&amp;IF(AND(Config!$C$13="Yes",NOT(OR($AH104="Approved",$AH104="Baselined",$AH104="Not Required"))),"Approval pending; ","")&amp;IF($AP104&gt;0,"Open change; ",""))</f>
        <v/>
      </c>
      <c r="BB104" s="0" t="str">
        <f aca="false">IF($A104="","",IF(OR($C104="Agile",$C104="Hybrid"),MAX($BB$5:BB103)+1,""))</f>
        <v/>
      </c>
      <c r="BC104" s="0" t="str">
        <f aca="false">IF($A104="","",IF(OR($C104="Waterfall",$C104="Hybrid"),MAX($BC$5:BC103)+1,""))</f>
        <v/>
      </c>
      <c r="BD104" s="0" t="str">
        <f aca="false">IF($A104="","",MAX($BD$5:BD103)+1)</f>
        <v/>
      </c>
      <c r="BE104" s="0" t="str">
        <f aca="false">IF($A104="","",RANK($AC104,$AC$6:$AC$255)+COUNTIFS($AC$6:$AC104,$AC104,$A$6:$A104,"&lt;&gt;")-1)</f>
        <v/>
      </c>
      <c r="BF104" s="0" t="str">
        <f aca="false">IF($A104="","",IF($AW104&lt;&gt;"",MAX($BF$5:BF103)+1,""))</f>
        <v/>
      </c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9"/>
      <c r="S105" s="19"/>
      <c r="T105" s="19"/>
      <c r="U105" s="19"/>
      <c r="V105" s="19"/>
      <c r="W105" s="19"/>
      <c r="X105" s="19"/>
      <c r="Y105" s="20"/>
      <c r="Z105" s="19"/>
      <c r="AA105" s="19" t="str">
        <f aca="false">IF($A105="","",IFERROR(ROUND(($R105+$S105+$T105+$U105)/MAX(1,$V105),2),""))</f>
        <v/>
      </c>
      <c r="AB105" s="19" t="str">
        <f aca="false">IF($A105="","",IFERROR(ROUND(($W105*$X105*$Y105)/MAX(1,$Z105),1),""))</f>
        <v/>
      </c>
      <c r="AC105" s="19" t="str">
        <f aca="false">IF($A105="","",IFERROR(ROUND(($R105*Config!$F$6+$S105*Config!$F$7+$T105*Config!$F$8+$U105*Config!$F$9+(10-$V105)*Config!$F$10+(10-$AD105)*Config!$F$11+(10-$AE105)*Config!$F$12)*10,0),""))</f>
        <v/>
      </c>
      <c r="AD105" s="19"/>
      <c r="AE105" s="19"/>
      <c r="AF105" s="14"/>
      <c r="AG105" s="14"/>
      <c r="AH105" s="14"/>
      <c r="AI105" s="14"/>
      <c r="AJ105" s="21"/>
      <c r="AK105" s="14"/>
      <c r="AL105" s="21"/>
      <c r="AM105" s="19" t="str">
        <f aca="false">IF($A105="","",COUNTIF(Acceptance_Criteria!$B$6:$B$405,$A105))</f>
        <v/>
      </c>
      <c r="AN105" s="19" t="str">
        <f aca="false">IF($A105="","",COUNTIF(Test_Coverage!$B$6:$B$305,$A105))</f>
        <v/>
      </c>
      <c r="AO105" s="19" t="str">
        <f aca="false">IF($A105="","",COUNTIF(Traceability_Matrix!$B$6:$B$405,$A105))</f>
        <v/>
      </c>
      <c r="AP105" s="19" t="str">
        <f aca="false">IF($A105="","",COUNTIFS(Change_Control!$B$6:$B$155,$A105,Change_Control!$J$6:$J$155,"Open")+COUNTIFS(Change_Control!$B$6:$B$155,$A105,Change_Control!$J$6:$J$155,"In Assessment"))</f>
        <v/>
      </c>
      <c r="AQ105" s="19" t="str">
        <f aca="false">IF($A105="","",COUNTIF(RAID_Decisions!$C$6:$C$155,$A105))</f>
        <v/>
      </c>
      <c r="AR105" s="14" t="str">
        <f aca="false">IF($A105="","",IF(AND($K105&lt;&gt;"",$N105&lt;&gt;"",$AO105&gt;0),"Traced",IF(OR($K105&lt;&gt;"",$N105&lt;&gt;"",$AO105&gt;0),"Partial","Gap")))</f>
        <v/>
      </c>
      <c r="AS105" s="19" t="str">
        <f aca="false">IF($A105="","",ROUND(IF($G105&lt;&gt;"",10,0)+IF($H105&lt;&gt;"",15,0)+IF($O105&lt;&gt;"",10,0)+IF($K105&lt;&gt;"",10,0)+IF($N105&lt;&gt;"",10,0)+IF($Q105&lt;&gt;"",5,0)+IF($AM105&gt;0,15,0)+IF($AN105&gt;0,10,0)+IF($AO105&gt;0,10,0)+IF(OR($AH105="Approved",$AH105="Baselined",$AH105="Not Required"),5,0),0))</f>
        <v/>
      </c>
      <c r="AT105" s="14" t="str">
        <f aca="false">IF($A105="","",IF(AND($AS105&gt;=Config!$C$23,$G105&lt;&gt;"",$H105&lt;&gt;"",$O105&lt;&gt;""),"Ready for Review","Needs Work"))</f>
        <v/>
      </c>
      <c r="AU105" s="14" t="str">
        <f aca="false">IF($A105="","",IF(AND($AS105&gt;=Config!$C$24,$AM105&gt;0,$AN105&gt;0,OR($AH105="Approved",$AH105="Baselined",$AH105="Not Required"),$AP105=0),"Ready for Delivery","Not Ready"))</f>
        <v/>
      </c>
      <c r="AV105" s="14" t="str">
        <f aca="false">IF($A105="","",IF($AG105="Rejected","Rejected",IF($AU105="Ready for Delivery","Pass","Action Required")))</f>
        <v/>
      </c>
      <c r="AW105" s="14" t="str">
        <f aca="false">IF($A105="","",IF(RIGHT($BA105,2)="; ",LEFT($BA105,LEN($BA105)-2),$BA105))</f>
        <v/>
      </c>
      <c r="AX105" s="21"/>
      <c r="AY105" s="14"/>
      <c r="AZ105" s="14"/>
      <c r="BA105" s="0" t="str">
        <f aca="false">IF($A105="","",IF($G105="","Missing title; ","")&amp;IF($H105="","Missing statement; ","")&amp;IF($O105="","Missing owner; ","")&amp;IF($K105="","No objective; ","")&amp;IF($N105="","No source; ","")&amp;IF($AM105=0,"No AC; ","")&amp;IF($AN105=0,"No test; ","")&amp;IF($AO105=0,"No trace link; ","")&amp;IF(AND(Config!$C$15="Yes",$AM105=0),"AC required; ","")&amp;IF(AND(Config!$C$14="Yes",$AN105=0),"Test required; ","")&amp;IF(AND(Config!$C$13="Yes",NOT(OR($AH105="Approved",$AH105="Baselined",$AH105="Not Required"))),"Approval pending; ","")&amp;IF($AP105&gt;0,"Open change; ",""))</f>
        <v/>
      </c>
      <c r="BB105" s="0" t="str">
        <f aca="false">IF($A105="","",IF(OR($C105="Agile",$C105="Hybrid"),MAX($BB$5:BB104)+1,""))</f>
        <v/>
      </c>
      <c r="BC105" s="0" t="str">
        <f aca="false">IF($A105="","",IF(OR($C105="Waterfall",$C105="Hybrid"),MAX($BC$5:BC104)+1,""))</f>
        <v/>
      </c>
      <c r="BD105" s="0" t="str">
        <f aca="false">IF($A105="","",MAX($BD$5:BD104)+1)</f>
        <v/>
      </c>
      <c r="BE105" s="0" t="str">
        <f aca="false">IF($A105="","",RANK($AC105,$AC$6:$AC$255)+COUNTIFS($AC$6:$AC105,$AC105,$A$6:$A105,"&lt;&gt;")-1)</f>
        <v/>
      </c>
      <c r="BF105" s="0" t="str">
        <f aca="false">IF($A105="","",IF($AW105&lt;&gt;"",MAX($BF$5:BF104)+1,""))</f>
        <v/>
      </c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9"/>
      <c r="S106" s="19"/>
      <c r="T106" s="19"/>
      <c r="U106" s="19"/>
      <c r="V106" s="19"/>
      <c r="W106" s="19"/>
      <c r="X106" s="19"/>
      <c r="Y106" s="20"/>
      <c r="Z106" s="19"/>
      <c r="AA106" s="19" t="str">
        <f aca="false">IF($A106="","",IFERROR(ROUND(($R106+$S106+$T106+$U106)/MAX(1,$V106),2),""))</f>
        <v/>
      </c>
      <c r="AB106" s="19" t="str">
        <f aca="false">IF($A106="","",IFERROR(ROUND(($W106*$X106*$Y106)/MAX(1,$Z106),1),""))</f>
        <v/>
      </c>
      <c r="AC106" s="19" t="str">
        <f aca="false">IF($A106="","",IFERROR(ROUND(($R106*Config!$F$6+$S106*Config!$F$7+$T106*Config!$F$8+$U106*Config!$F$9+(10-$V106)*Config!$F$10+(10-$AD106)*Config!$F$11+(10-$AE106)*Config!$F$12)*10,0),""))</f>
        <v/>
      </c>
      <c r="AD106" s="19"/>
      <c r="AE106" s="19"/>
      <c r="AF106" s="14"/>
      <c r="AG106" s="14"/>
      <c r="AH106" s="14"/>
      <c r="AI106" s="14"/>
      <c r="AJ106" s="21"/>
      <c r="AK106" s="14"/>
      <c r="AL106" s="21"/>
      <c r="AM106" s="19" t="str">
        <f aca="false">IF($A106="","",COUNTIF(Acceptance_Criteria!$B$6:$B$405,$A106))</f>
        <v/>
      </c>
      <c r="AN106" s="19" t="str">
        <f aca="false">IF($A106="","",COUNTIF(Test_Coverage!$B$6:$B$305,$A106))</f>
        <v/>
      </c>
      <c r="AO106" s="19" t="str">
        <f aca="false">IF($A106="","",COUNTIF(Traceability_Matrix!$B$6:$B$405,$A106))</f>
        <v/>
      </c>
      <c r="AP106" s="19" t="str">
        <f aca="false">IF($A106="","",COUNTIFS(Change_Control!$B$6:$B$155,$A106,Change_Control!$J$6:$J$155,"Open")+COUNTIFS(Change_Control!$B$6:$B$155,$A106,Change_Control!$J$6:$J$155,"In Assessment"))</f>
        <v/>
      </c>
      <c r="AQ106" s="19" t="str">
        <f aca="false">IF($A106="","",COUNTIF(RAID_Decisions!$C$6:$C$155,$A106))</f>
        <v/>
      </c>
      <c r="AR106" s="14" t="str">
        <f aca="false">IF($A106="","",IF(AND($K106&lt;&gt;"",$N106&lt;&gt;"",$AO106&gt;0),"Traced",IF(OR($K106&lt;&gt;"",$N106&lt;&gt;"",$AO106&gt;0),"Partial","Gap")))</f>
        <v/>
      </c>
      <c r="AS106" s="19" t="str">
        <f aca="false">IF($A106="","",ROUND(IF($G106&lt;&gt;"",10,0)+IF($H106&lt;&gt;"",15,0)+IF($O106&lt;&gt;"",10,0)+IF($K106&lt;&gt;"",10,0)+IF($N106&lt;&gt;"",10,0)+IF($Q106&lt;&gt;"",5,0)+IF($AM106&gt;0,15,0)+IF($AN106&gt;0,10,0)+IF($AO106&gt;0,10,0)+IF(OR($AH106="Approved",$AH106="Baselined",$AH106="Not Required"),5,0),0))</f>
        <v/>
      </c>
      <c r="AT106" s="14" t="str">
        <f aca="false">IF($A106="","",IF(AND($AS106&gt;=Config!$C$23,$G106&lt;&gt;"",$H106&lt;&gt;"",$O106&lt;&gt;""),"Ready for Review","Needs Work"))</f>
        <v/>
      </c>
      <c r="AU106" s="14" t="str">
        <f aca="false">IF($A106="","",IF(AND($AS106&gt;=Config!$C$24,$AM106&gt;0,$AN106&gt;0,OR($AH106="Approved",$AH106="Baselined",$AH106="Not Required"),$AP106=0),"Ready for Delivery","Not Ready"))</f>
        <v/>
      </c>
      <c r="AV106" s="14" t="str">
        <f aca="false">IF($A106="","",IF($AG106="Rejected","Rejected",IF($AU106="Ready for Delivery","Pass","Action Required")))</f>
        <v/>
      </c>
      <c r="AW106" s="14" t="str">
        <f aca="false">IF($A106="","",IF(RIGHT($BA106,2)="; ",LEFT($BA106,LEN($BA106)-2),$BA106))</f>
        <v/>
      </c>
      <c r="AX106" s="21"/>
      <c r="AY106" s="14"/>
      <c r="AZ106" s="14"/>
      <c r="BA106" s="0" t="str">
        <f aca="false">IF($A106="","",IF($G106="","Missing title; ","")&amp;IF($H106="","Missing statement; ","")&amp;IF($O106="","Missing owner; ","")&amp;IF($K106="","No objective; ","")&amp;IF($N106="","No source; ","")&amp;IF($AM106=0,"No AC; ","")&amp;IF($AN106=0,"No test; ","")&amp;IF($AO106=0,"No trace link; ","")&amp;IF(AND(Config!$C$15="Yes",$AM106=0),"AC required; ","")&amp;IF(AND(Config!$C$14="Yes",$AN106=0),"Test required; ","")&amp;IF(AND(Config!$C$13="Yes",NOT(OR($AH106="Approved",$AH106="Baselined",$AH106="Not Required"))),"Approval pending; ","")&amp;IF($AP106&gt;0,"Open change; ",""))</f>
        <v/>
      </c>
      <c r="BB106" s="0" t="str">
        <f aca="false">IF($A106="","",IF(OR($C106="Agile",$C106="Hybrid"),MAX($BB$5:BB105)+1,""))</f>
        <v/>
      </c>
      <c r="BC106" s="0" t="str">
        <f aca="false">IF($A106="","",IF(OR($C106="Waterfall",$C106="Hybrid"),MAX($BC$5:BC105)+1,""))</f>
        <v/>
      </c>
      <c r="BD106" s="0" t="str">
        <f aca="false">IF($A106="","",MAX($BD$5:BD105)+1)</f>
        <v/>
      </c>
      <c r="BE106" s="0" t="str">
        <f aca="false">IF($A106="","",RANK($AC106,$AC$6:$AC$255)+COUNTIFS($AC$6:$AC106,$AC106,$A$6:$A106,"&lt;&gt;")-1)</f>
        <v/>
      </c>
      <c r="BF106" s="0" t="str">
        <f aca="false">IF($A106="","",IF($AW106&lt;&gt;"",MAX($BF$5:BF105)+1,""))</f>
        <v/>
      </c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9"/>
      <c r="S107" s="19"/>
      <c r="T107" s="19"/>
      <c r="U107" s="19"/>
      <c r="V107" s="19"/>
      <c r="W107" s="19"/>
      <c r="X107" s="19"/>
      <c r="Y107" s="20"/>
      <c r="Z107" s="19"/>
      <c r="AA107" s="19" t="str">
        <f aca="false">IF($A107="","",IFERROR(ROUND(($R107+$S107+$T107+$U107)/MAX(1,$V107),2),""))</f>
        <v/>
      </c>
      <c r="AB107" s="19" t="str">
        <f aca="false">IF($A107="","",IFERROR(ROUND(($W107*$X107*$Y107)/MAX(1,$Z107),1),""))</f>
        <v/>
      </c>
      <c r="AC107" s="19" t="str">
        <f aca="false">IF($A107="","",IFERROR(ROUND(($R107*Config!$F$6+$S107*Config!$F$7+$T107*Config!$F$8+$U107*Config!$F$9+(10-$V107)*Config!$F$10+(10-$AD107)*Config!$F$11+(10-$AE107)*Config!$F$12)*10,0),""))</f>
        <v/>
      </c>
      <c r="AD107" s="19"/>
      <c r="AE107" s="19"/>
      <c r="AF107" s="14"/>
      <c r="AG107" s="14"/>
      <c r="AH107" s="14"/>
      <c r="AI107" s="14"/>
      <c r="AJ107" s="21"/>
      <c r="AK107" s="14"/>
      <c r="AL107" s="21"/>
      <c r="AM107" s="19" t="str">
        <f aca="false">IF($A107="","",COUNTIF(Acceptance_Criteria!$B$6:$B$405,$A107))</f>
        <v/>
      </c>
      <c r="AN107" s="19" t="str">
        <f aca="false">IF($A107="","",COUNTIF(Test_Coverage!$B$6:$B$305,$A107))</f>
        <v/>
      </c>
      <c r="AO107" s="19" t="str">
        <f aca="false">IF($A107="","",COUNTIF(Traceability_Matrix!$B$6:$B$405,$A107))</f>
        <v/>
      </c>
      <c r="AP107" s="19" t="str">
        <f aca="false">IF($A107="","",COUNTIFS(Change_Control!$B$6:$B$155,$A107,Change_Control!$J$6:$J$155,"Open")+COUNTIFS(Change_Control!$B$6:$B$155,$A107,Change_Control!$J$6:$J$155,"In Assessment"))</f>
        <v/>
      </c>
      <c r="AQ107" s="19" t="str">
        <f aca="false">IF($A107="","",COUNTIF(RAID_Decisions!$C$6:$C$155,$A107))</f>
        <v/>
      </c>
      <c r="AR107" s="14" t="str">
        <f aca="false">IF($A107="","",IF(AND($K107&lt;&gt;"",$N107&lt;&gt;"",$AO107&gt;0),"Traced",IF(OR($K107&lt;&gt;"",$N107&lt;&gt;"",$AO107&gt;0),"Partial","Gap")))</f>
        <v/>
      </c>
      <c r="AS107" s="19" t="str">
        <f aca="false">IF($A107="","",ROUND(IF($G107&lt;&gt;"",10,0)+IF($H107&lt;&gt;"",15,0)+IF($O107&lt;&gt;"",10,0)+IF($K107&lt;&gt;"",10,0)+IF($N107&lt;&gt;"",10,0)+IF($Q107&lt;&gt;"",5,0)+IF($AM107&gt;0,15,0)+IF($AN107&gt;0,10,0)+IF($AO107&gt;0,10,0)+IF(OR($AH107="Approved",$AH107="Baselined",$AH107="Not Required"),5,0),0))</f>
        <v/>
      </c>
      <c r="AT107" s="14" t="str">
        <f aca="false">IF($A107="","",IF(AND($AS107&gt;=Config!$C$23,$G107&lt;&gt;"",$H107&lt;&gt;"",$O107&lt;&gt;""),"Ready for Review","Needs Work"))</f>
        <v/>
      </c>
      <c r="AU107" s="14" t="str">
        <f aca="false">IF($A107="","",IF(AND($AS107&gt;=Config!$C$24,$AM107&gt;0,$AN107&gt;0,OR($AH107="Approved",$AH107="Baselined",$AH107="Not Required"),$AP107=0),"Ready for Delivery","Not Ready"))</f>
        <v/>
      </c>
      <c r="AV107" s="14" t="str">
        <f aca="false">IF($A107="","",IF($AG107="Rejected","Rejected",IF($AU107="Ready for Delivery","Pass","Action Required")))</f>
        <v/>
      </c>
      <c r="AW107" s="14" t="str">
        <f aca="false">IF($A107="","",IF(RIGHT($BA107,2)="; ",LEFT($BA107,LEN($BA107)-2),$BA107))</f>
        <v/>
      </c>
      <c r="AX107" s="21"/>
      <c r="AY107" s="14"/>
      <c r="AZ107" s="14"/>
      <c r="BA107" s="0" t="str">
        <f aca="false">IF($A107="","",IF($G107="","Missing title; ","")&amp;IF($H107="","Missing statement; ","")&amp;IF($O107="","Missing owner; ","")&amp;IF($K107="","No objective; ","")&amp;IF($N107="","No source; ","")&amp;IF($AM107=0,"No AC; ","")&amp;IF($AN107=0,"No test; ","")&amp;IF($AO107=0,"No trace link; ","")&amp;IF(AND(Config!$C$15="Yes",$AM107=0),"AC required; ","")&amp;IF(AND(Config!$C$14="Yes",$AN107=0),"Test required; ","")&amp;IF(AND(Config!$C$13="Yes",NOT(OR($AH107="Approved",$AH107="Baselined",$AH107="Not Required"))),"Approval pending; ","")&amp;IF($AP107&gt;0,"Open change; ",""))</f>
        <v/>
      </c>
      <c r="BB107" s="0" t="str">
        <f aca="false">IF($A107="","",IF(OR($C107="Agile",$C107="Hybrid"),MAX($BB$5:BB106)+1,""))</f>
        <v/>
      </c>
      <c r="BC107" s="0" t="str">
        <f aca="false">IF($A107="","",IF(OR($C107="Waterfall",$C107="Hybrid"),MAX($BC$5:BC106)+1,""))</f>
        <v/>
      </c>
      <c r="BD107" s="0" t="str">
        <f aca="false">IF($A107="","",MAX($BD$5:BD106)+1)</f>
        <v/>
      </c>
      <c r="BE107" s="0" t="str">
        <f aca="false">IF($A107="","",RANK($AC107,$AC$6:$AC$255)+COUNTIFS($AC$6:$AC107,$AC107,$A$6:$A107,"&lt;&gt;")-1)</f>
        <v/>
      </c>
      <c r="BF107" s="0" t="str">
        <f aca="false">IF($A107="","",IF($AW107&lt;&gt;"",MAX($BF$5:BF106)+1,""))</f>
        <v/>
      </c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9"/>
      <c r="S108" s="19"/>
      <c r="T108" s="19"/>
      <c r="U108" s="19"/>
      <c r="V108" s="19"/>
      <c r="W108" s="19"/>
      <c r="X108" s="19"/>
      <c r="Y108" s="20"/>
      <c r="Z108" s="19"/>
      <c r="AA108" s="19" t="str">
        <f aca="false">IF($A108="","",IFERROR(ROUND(($R108+$S108+$T108+$U108)/MAX(1,$V108),2),""))</f>
        <v/>
      </c>
      <c r="AB108" s="19" t="str">
        <f aca="false">IF($A108="","",IFERROR(ROUND(($W108*$X108*$Y108)/MAX(1,$Z108),1),""))</f>
        <v/>
      </c>
      <c r="AC108" s="19" t="str">
        <f aca="false">IF($A108="","",IFERROR(ROUND(($R108*Config!$F$6+$S108*Config!$F$7+$T108*Config!$F$8+$U108*Config!$F$9+(10-$V108)*Config!$F$10+(10-$AD108)*Config!$F$11+(10-$AE108)*Config!$F$12)*10,0),""))</f>
        <v/>
      </c>
      <c r="AD108" s="19"/>
      <c r="AE108" s="19"/>
      <c r="AF108" s="14"/>
      <c r="AG108" s="14"/>
      <c r="AH108" s="14"/>
      <c r="AI108" s="14"/>
      <c r="AJ108" s="21"/>
      <c r="AK108" s="14"/>
      <c r="AL108" s="21"/>
      <c r="AM108" s="19" t="str">
        <f aca="false">IF($A108="","",COUNTIF(Acceptance_Criteria!$B$6:$B$405,$A108))</f>
        <v/>
      </c>
      <c r="AN108" s="19" t="str">
        <f aca="false">IF($A108="","",COUNTIF(Test_Coverage!$B$6:$B$305,$A108))</f>
        <v/>
      </c>
      <c r="AO108" s="19" t="str">
        <f aca="false">IF($A108="","",COUNTIF(Traceability_Matrix!$B$6:$B$405,$A108))</f>
        <v/>
      </c>
      <c r="AP108" s="19" t="str">
        <f aca="false">IF($A108="","",COUNTIFS(Change_Control!$B$6:$B$155,$A108,Change_Control!$J$6:$J$155,"Open")+COUNTIFS(Change_Control!$B$6:$B$155,$A108,Change_Control!$J$6:$J$155,"In Assessment"))</f>
        <v/>
      </c>
      <c r="AQ108" s="19" t="str">
        <f aca="false">IF($A108="","",COUNTIF(RAID_Decisions!$C$6:$C$155,$A108))</f>
        <v/>
      </c>
      <c r="AR108" s="14" t="str">
        <f aca="false">IF($A108="","",IF(AND($K108&lt;&gt;"",$N108&lt;&gt;"",$AO108&gt;0),"Traced",IF(OR($K108&lt;&gt;"",$N108&lt;&gt;"",$AO108&gt;0),"Partial","Gap")))</f>
        <v/>
      </c>
      <c r="AS108" s="19" t="str">
        <f aca="false">IF($A108="","",ROUND(IF($G108&lt;&gt;"",10,0)+IF($H108&lt;&gt;"",15,0)+IF($O108&lt;&gt;"",10,0)+IF($K108&lt;&gt;"",10,0)+IF($N108&lt;&gt;"",10,0)+IF($Q108&lt;&gt;"",5,0)+IF($AM108&gt;0,15,0)+IF($AN108&gt;0,10,0)+IF($AO108&gt;0,10,0)+IF(OR($AH108="Approved",$AH108="Baselined",$AH108="Not Required"),5,0),0))</f>
        <v/>
      </c>
      <c r="AT108" s="14" t="str">
        <f aca="false">IF($A108="","",IF(AND($AS108&gt;=Config!$C$23,$G108&lt;&gt;"",$H108&lt;&gt;"",$O108&lt;&gt;""),"Ready for Review","Needs Work"))</f>
        <v/>
      </c>
      <c r="AU108" s="14" t="str">
        <f aca="false">IF($A108="","",IF(AND($AS108&gt;=Config!$C$24,$AM108&gt;0,$AN108&gt;0,OR($AH108="Approved",$AH108="Baselined",$AH108="Not Required"),$AP108=0),"Ready for Delivery","Not Ready"))</f>
        <v/>
      </c>
      <c r="AV108" s="14" t="str">
        <f aca="false">IF($A108="","",IF($AG108="Rejected","Rejected",IF($AU108="Ready for Delivery","Pass","Action Required")))</f>
        <v/>
      </c>
      <c r="AW108" s="14" t="str">
        <f aca="false">IF($A108="","",IF(RIGHT($BA108,2)="; ",LEFT($BA108,LEN($BA108)-2),$BA108))</f>
        <v/>
      </c>
      <c r="AX108" s="21"/>
      <c r="AY108" s="14"/>
      <c r="AZ108" s="14"/>
      <c r="BA108" s="0" t="str">
        <f aca="false">IF($A108="","",IF($G108="","Missing title; ","")&amp;IF($H108="","Missing statement; ","")&amp;IF($O108="","Missing owner; ","")&amp;IF($K108="","No objective; ","")&amp;IF($N108="","No source; ","")&amp;IF($AM108=0,"No AC; ","")&amp;IF($AN108=0,"No test; ","")&amp;IF($AO108=0,"No trace link; ","")&amp;IF(AND(Config!$C$15="Yes",$AM108=0),"AC required; ","")&amp;IF(AND(Config!$C$14="Yes",$AN108=0),"Test required; ","")&amp;IF(AND(Config!$C$13="Yes",NOT(OR($AH108="Approved",$AH108="Baselined",$AH108="Not Required"))),"Approval pending; ","")&amp;IF($AP108&gt;0,"Open change; ",""))</f>
        <v/>
      </c>
      <c r="BB108" s="0" t="str">
        <f aca="false">IF($A108="","",IF(OR($C108="Agile",$C108="Hybrid"),MAX($BB$5:BB107)+1,""))</f>
        <v/>
      </c>
      <c r="BC108" s="0" t="str">
        <f aca="false">IF($A108="","",IF(OR($C108="Waterfall",$C108="Hybrid"),MAX($BC$5:BC107)+1,""))</f>
        <v/>
      </c>
      <c r="BD108" s="0" t="str">
        <f aca="false">IF($A108="","",MAX($BD$5:BD107)+1)</f>
        <v/>
      </c>
      <c r="BE108" s="0" t="str">
        <f aca="false">IF($A108="","",RANK($AC108,$AC$6:$AC$255)+COUNTIFS($AC$6:$AC108,$AC108,$A$6:$A108,"&lt;&gt;")-1)</f>
        <v/>
      </c>
      <c r="BF108" s="0" t="str">
        <f aca="false">IF($A108="","",IF($AW108&lt;&gt;"",MAX($BF$5:BF107)+1,""))</f>
        <v/>
      </c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9"/>
      <c r="S109" s="19"/>
      <c r="T109" s="19"/>
      <c r="U109" s="19"/>
      <c r="V109" s="19"/>
      <c r="W109" s="19"/>
      <c r="X109" s="19"/>
      <c r="Y109" s="20"/>
      <c r="Z109" s="19"/>
      <c r="AA109" s="19" t="str">
        <f aca="false">IF($A109="","",IFERROR(ROUND(($R109+$S109+$T109+$U109)/MAX(1,$V109),2),""))</f>
        <v/>
      </c>
      <c r="AB109" s="19" t="str">
        <f aca="false">IF($A109="","",IFERROR(ROUND(($W109*$X109*$Y109)/MAX(1,$Z109),1),""))</f>
        <v/>
      </c>
      <c r="AC109" s="19" t="str">
        <f aca="false">IF($A109="","",IFERROR(ROUND(($R109*Config!$F$6+$S109*Config!$F$7+$T109*Config!$F$8+$U109*Config!$F$9+(10-$V109)*Config!$F$10+(10-$AD109)*Config!$F$11+(10-$AE109)*Config!$F$12)*10,0),""))</f>
        <v/>
      </c>
      <c r="AD109" s="19"/>
      <c r="AE109" s="19"/>
      <c r="AF109" s="14"/>
      <c r="AG109" s="14"/>
      <c r="AH109" s="14"/>
      <c r="AI109" s="14"/>
      <c r="AJ109" s="21"/>
      <c r="AK109" s="14"/>
      <c r="AL109" s="21"/>
      <c r="AM109" s="19" t="str">
        <f aca="false">IF($A109="","",COUNTIF(Acceptance_Criteria!$B$6:$B$405,$A109))</f>
        <v/>
      </c>
      <c r="AN109" s="19" t="str">
        <f aca="false">IF($A109="","",COUNTIF(Test_Coverage!$B$6:$B$305,$A109))</f>
        <v/>
      </c>
      <c r="AO109" s="19" t="str">
        <f aca="false">IF($A109="","",COUNTIF(Traceability_Matrix!$B$6:$B$405,$A109))</f>
        <v/>
      </c>
      <c r="AP109" s="19" t="str">
        <f aca="false">IF($A109="","",COUNTIFS(Change_Control!$B$6:$B$155,$A109,Change_Control!$J$6:$J$155,"Open")+COUNTIFS(Change_Control!$B$6:$B$155,$A109,Change_Control!$J$6:$J$155,"In Assessment"))</f>
        <v/>
      </c>
      <c r="AQ109" s="19" t="str">
        <f aca="false">IF($A109="","",COUNTIF(RAID_Decisions!$C$6:$C$155,$A109))</f>
        <v/>
      </c>
      <c r="AR109" s="14" t="str">
        <f aca="false">IF($A109="","",IF(AND($K109&lt;&gt;"",$N109&lt;&gt;"",$AO109&gt;0),"Traced",IF(OR($K109&lt;&gt;"",$N109&lt;&gt;"",$AO109&gt;0),"Partial","Gap")))</f>
        <v/>
      </c>
      <c r="AS109" s="19" t="str">
        <f aca="false">IF($A109="","",ROUND(IF($G109&lt;&gt;"",10,0)+IF($H109&lt;&gt;"",15,0)+IF($O109&lt;&gt;"",10,0)+IF($K109&lt;&gt;"",10,0)+IF($N109&lt;&gt;"",10,0)+IF($Q109&lt;&gt;"",5,0)+IF($AM109&gt;0,15,0)+IF($AN109&gt;0,10,0)+IF($AO109&gt;0,10,0)+IF(OR($AH109="Approved",$AH109="Baselined",$AH109="Not Required"),5,0),0))</f>
        <v/>
      </c>
      <c r="AT109" s="14" t="str">
        <f aca="false">IF($A109="","",IF(AND($AS109&gt;=Config!$C$23,$G109&lt;&gt;"",$H109&lt;&gt;"",$O109&lt;&gt;""),"Ready for Review","Needs Work"))</f>
        <v/>
      </c>
      <c r="AU109" s="14" t="str">
        <f aca="false">IF($A109="","",IF(AND($AS109&gt;=Config!$C$24,$AM109&gt;0,$AN109&gt;0,OR($AH109="Approved",$AH109="Baselined",$AH109="Not Required"),$AP109=0),"Ready for Delivery","Not Ready"))</f>
        <v/>
      </c>
      <c r="AV109" s="14" t="str">
        <f aca="false">IF($A109="","",IF($AG109="Rejected","Rejected",IF($AU109="Ready for Delivery","Pass","Action Required")))</f>
        <v/>
      </c>
      <c r="AW109" s="14" t="str">
        <f aca="false">IF($A109="","",IF(RIGHT($BA109,2)="; ",LEFT($BA109,LEN($BA109)-2),$BA109))</f>
        <v/>
      </c>
      <c r="AX109" s="21"/>
      <c r="AY109" s="14"/>
      <c r="AZ109" s="14"/>
      <c r="BA109" s="0" t="str">
        <f aca="false">IF($A109="","",IF($G109="","Missing title; ","")&amp;IF($H109="","Missing statement; ","")&amp;IF($O109="","Missing owner; ","")&amp;IF($K109="","No objective; ","")&amp;IF($N109="","No source; ","")&amp;IF($AM109=0,"No AC; ","")&amp;IF($AN109=0,"No test; ","")&amp;IF($AO109=0,"No trace link; ","")&amp;IF(AND(Config!$C$15="Yes",$AM109=0),"AC required; ","")&amp;IF(AND(Config!$C$14="Yes",$AN109=0),"Test required; ","")&amp;IF(AND(Config!$C$13="Yes",NOT(OR($AH109="Approved",$AH109="Baselined",$AH109="Not Required"))),"Approval pending; ","")&amp;IF($AP109&gt;0,"Open change; ",""))</f>
        <v/>
      </c>
      <c r="BB109" s="0" t="str">
        <f aca="false">IF($A109="","",IF(OR($C109="Agile",$C109="Hybrid"),MAX($BB$5:BB108)+1,""))</f>
        <v/>
      </c>
      <c r="BC109" s="0" t="str">
        <f aca="false">IF($A109="","",IF(OR($C109="Waterfall",$C109="Hybrid"),MAX($BC$5:BC108)+1,""))</f>
        <v/>
      </c>
      <c r="BD109" s="0" t="str">
        <f aca="false">IF($A109="","",MAX($BD$5:BD108)+1)</f>
        <v/>
      </c>
      <c r="BE109" s="0" t="str">
        <f aca="false">IF($A109="","",RANK($AC109,$AC$6:$AC$255)+COUNTIFS($AC$6:$AC109,$AC109,$A$6:$A109,"&lt;&gt;")-1)</f>
        <v/>
      </c>
      <c r="BF109" s="0" t="str">
        <f aca="false">IF($A109="","",IF($AW109&lt;&gt;"",MAX($BF$5:BF108)+1,""))</f>
        <v/>
      </c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9"/>
      <c r="S110" s="19"/>
      <c r="T110" s="19"/>
      <c r="U110" s="19"/>
      <c r="V110" s="19"/>
      <c r="W110" s="19"/>
      <c r="X110" s="19"/>
      <c r="Y110" s="20"/>
      <c r="Z110" s="19"/>
      <c r="AA110" s="19" t="str">
        <f aca="false">IF($A110="","",IFERROR(ROUND(($R110+$S110+$T110+$U110)/MAX(1,$V110),2),""))</f>
        <v/>
      </c>
      <c r="AB110" s="19" t="str">
        <f aca="false">IF($A110="","",IFERROR(ROUND(($W110*$X110*$Y110)/MAX(1,$Z110),1),""))</f>
        <v/>
      </c>
      <c r="AC110" s="19" t="str">
        <f aca="false">IF($A110="","",IFERROR(ROUND(($R110*Config!$F$6+$S110*Config!$F$7+$T110*Config!$F$8+$U110*Config!$F$9+(10-$V110)*Config!$F$10+(10-$AD110)*Config!$F$11+(10-$AE110)*Config!$F$12)*10,0),""))</f>
        <v/>
      </c>
      <c r="AD110" s="19"/>
      <c r="AE110" s="19"/>
      <c r="AF110" s="14"/>
      <c r="AG110" s="14"/>
      <c r="AH110" s="14"/>
      <c r="AI110" s="14"/>
      <c r="AJ110" s="21"/>
      <c r="AK110" s="14"/>
      <c r="AL110" s="21"/>
      <c r="AM110" s="19" t="str">
        <f aca="false">IF($A110="","",COUNTIF(Acceptance_Criteria!$B$6:$B$405,$A110))</f>
        <v/>
      </c>
      <c r="AN110" s="19" t="str">
        <f aca="false">IF($A110="","",COUNTIF(Test_Coverage!$B$6:$B$305,$A110))</f>
        <v/>
      </c>
      <c r="AO110" s="19" t="str">
        <f aca="false">IF($A110="","",COUNTIF(Traceability_Matrix!$B$6:$B$405,$A110))</f>
        <v/>
      </c>
      <c r="AP110" s="19" t="str">
        <f aca="false">IF($A110="","",COUNTIFS(Change_Control!$B$6:$B$155,$A110,Change_Control!$J$6:$J$155,"Open")+COUNTIFS(Change_Control!$B$6:$B$155,$A110,Change_Control!$J$6:$J$155,"In Assessment"))</f>
        <v/>
      </c>
      <c r="AQ110" s="19" t="str">
        <f aca="false">IF($A110="","",COUNTIF(RAID_Decisions!$C$6:$C$155,$A110))</f>
        <v/>
      </c>
      <c r="AR110" s="14" t="str">
        <f aca="false">IF($A110="","",IF(AND($K110&lt;&gt;"",$N110&lt;&gt;"",$AO110&gt;0),"Traced",IF(OR($K110&lt;&gt;"",$N110&lt;&gt;"",$AO110&gt;0),"Partial","Gap")))</f>
        <v/>
      </c>
      <c r="AS110" s="19" t="str">
        <f aca="false">IF($A110="","",ROUND(IF($G110&lt;&gt;"",10,0)+IF($H110&lt;&gt;"",15,0)+IF($O110&lt;&gt;"",10,0)+IF($K110&lt;&gt;"",10,0)+IF($N110&lt;&gt;"",10,0)+IF($Q110&lt;&gt;"",5,0)+IF($AM110&gt;0,15,0)+IF($AN110&gt;0,10,0)+IF($AO110&gt;0,10,0)+IF(OR($AH110="Approved",$AH110="Baselined",$AH110="Not Required"),5,0),0))</f>
        <v/>
      </c>
      <c r="AT110" s="14" t="str">
        <f aca="false">IF($A110="","",IF(AND($AS110&gt;=Config!$C$23,$G110&lt;&gt;"",$H110&lt;&gt;"",$O110&lt;&gt;""),"Ready for Review","Needs Work"))</f>
        <v/>
      </c>
      <c r="AU110" s="14" t="str">
        <f aca="false">IF($A110="","",IF(AND($AS110&gt;=Config!$C$24,$AM110&gt;0,$AN110&gt;0,OR($AH110="Approved",$AH110="Baselined",$AH110="Not Required"),$AP110=0),"Ready for Delivery","Not Ready"))</f>
        <v/>
      </c>
      <c r="AV110" s="14" t="str">
        <f aca="false">IF($A110="","",IF($AG110="Rejected","Rejected",IF($AU110="Ready for Delivery","Pass","Action Required")))</f>
        <v/>
      </c>
      <c r="AW110" s="14" t="str">
        <f aca="false">IF($A110="","",IF(RIGHT($BA110,2)="; ",LEFT($BA110,LEN($BA110)-2),$BA110))</f>
        <v/>
      </c>
      <c r="AX110" s="21"/>
      <c r="AY110" s="14"/>
      <c r="AZ110" s="14"/>
      <c r="BA110" s="0" t="str">
        <f aca="false">IF($A110="","",IF($G110="","Missing title; ","")&amp;IF($H110="","Missing statement; ","")&amp;IF($O110="","Missing owner; ","")&amp;IF($K110="","No objective; ","")&amp;IF($N110="","No source; ","")&amp;IF($AM110=0,"No AC; ","")&amp;IF($AN110=0,"No test; ","")&amp;IF($AO110=0,"No trace link; ","")&amp;IF(AND(Config!$C$15="Yes",$AM110=0),"AC required; ","")&amp;IF(AND(Config!$C$14="Yes",$AN110=0),"Test required; ","")&amp;IF(AND(Config!$C$13="Yes",NOT(OR($AH110="Approved",$AH110="Baselined",$AH110="Not Required"))),"Approval pending; ","")&amp;IF($AP110&gt;0,"Open change; ",""))</f>
        <v/>
      </c>
      <c r="BB110" s="0" t="str">
        <f aca="false">IF($A110="","",IF(OR($C110="Agile",$C110="Hybrid"),MAX($BB$5:BB109)+1,""))</f>
        <v/>
      </c>
      <c r="BC110" s="0" t="str">
        <f aca="false">IF($A110="","",IF(OR($C110="Waterfall",$C110="Hybrid"),MAX($BC$5:BC109)+1,""))</f>
        <v/>
      </c>
      <c r="BD110" s="0" t="str">
        <f aca="false">IF($A110="","",MAX($BD$5:BD109)+1)</f>
        <v/>
      </c>
      <c r="BE110" s="0" t="str">
        <f aca="false">IF($A110="","",RANK($AC110,$AC$6:$AC$255)+COUNTIFS($AC$6:$AC110,$AC110,$A$6:$A110,"&lt;&gt;")-1)</f>
        <v/>
      </c>
      <c r="BF110" s="0" t="str">
        <f aca="false">IF($A110="","",IF($AW110&lt;&gt;"",MAX($BF$5:BF109)+1,""))</f>
        <v/>
      </c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9"/>
      <c r="S111" s="19"/>
      <c r="T111" s="19"/>
      <c r="U111" s="19"/>
      <c r="V111" s="19"/>
      <c r="W111" s="19"/>
      <c r="X111" s="19"/>
      <c r="Y111" s="20"/>
      <c r="Z111" s="19"/>
      <c r="AA111" s="19" t="str">
        <f aca="false">IF($A111="","",IFERROR(ROUND(($R111+$S111+$T111+$U111)/MAX(1,$V111),2),""))</f>
        <v/>
      </c>
      <c r="AB111" s="19" t="str">
        <f aca="false">IF($A111="","",IFERROR(ROUND(($W111*$X111*$Y111)/MAX(1,$Z111),1),""))</f>
        <v/>
      </c>
      <c r="AC111" s="19" t="str">
        <f aca="false">IF($A111="","",IFERROR(ROUND(($R111*Config!$F$6+$S111*Config!$F$7+$T111*Config!$F$8+$U111*Config!$F$9+(10-$V111)*Config!$F$10+(10-$AD111)*Config!$F$11+(10-$AE111)*Config!$F$12)*10,0),""))</f>
        <v/>
      </c>
      <c r="AD111" s="19"/>
      <c r="AE111" s="19"/>
      <c r="AF111" s="14"/>
      <c r="AG111" s="14"/>
      <c r="AH111" s="14"/>
      <c r="AI111" s="14"/>
      <c r="AJ111" s="21"/>
      <c r="AK111" s="14"/>
      <c r="AL111" s="21"/>
      <c r="AM111" s="19" t="str">
        <f aca="false">IF($A111="","",COUNTIF(Acceptance_Criteria!$B$6:$B$405,$A111))</f>
        <v/>
      </c>
      <c r="AN111" s="19" t="str">
        <f aca="false">IF($A111="","",COUNTIF(Test_Coverage!$B$6:$B$305,$A111))</f>
        <v/>
      </c>
      <c r="AO111" s="19" t="str">
        <f aca="false">IF($A111="","",COUNTIF(Traceability_Matrix!$B$6:$B$405,$A111))</f>
        <v/>
      </c>
      <c r="AP111" s="19" t="str">
        <f aca="false">IF($A111="","",COUNTIFS(Change_Control!$B$6:$B$155,$A111,Change_Control!$J$6:$J$155,"Open")+COUNTIFS(Change_Control!$B$6:$B$155,$A111,Change_Control!$J$6:$J$155,"In Assessment"))</f>
        <v/>
      </c>
      <c r="AQ111" s="19" t="str">
        <f aca="false">IF($A111="","",COUNTIF(RAID_Decisions!$C$6:$C$155,$A111))</f>
        <v/>
      </c>
      <c r="AR111" s="14" t="str">
        <f aca="false">IF($A111="","",IF(AND($K111&lt;&gt;"",$N111&lt;&gt;"",$AO111&gt;0),"Traced",IF(OR($K111&lt;&gt;"",$N111&lt;&gt;"",$AO111&gt;0),"Partial","Gap")))</f>
        <v/>
      </c>
      <c r="AS111" s="19" t="str">
        <f aca="false">IF($A111="","",ROUND(IF($G111&lt;&gt;"",10,0)+IF($H111&lt;&gt;"",15,0)+IF($O111&lt;&gt;"",10,0)+IF($K111&lt;&gt;"",10,0)+IF($N111&lt;&gt;"",10,0)+IF($Q111&lt;&gt;"",5,0)+IF($AM111&gt;0,15,0)+IF($AN111&gt;0,10,0)+IF($AO111&gt;0,10,0)+IF(OR($AH111="Approved",$AH111="Baselined",$AH111="Not Required"),5,0),0))</f>
        <v/>
      </c>
      <c r="AT111" s="14" t="str">
        <f aca="false">IF($A111="","",IF(AND($AS111&gt;=Config!$C$23,$G111&lt;&gt;"",$H111&lt;&gt;"",$O111&lt;&gt;""),"Ready for Review","Needs Work"))</f>
        <v/>
      </c>
      <c r="AU111" s="14" t="str">
        <f aca="false">IF($A111="","",IF(AND($AS111&gt;=Config!$C$24,$AM111&gt;0,$AN111&gt;0,OR($AH111="Approved",$AH111="Baselined",$AH111="Not Required"),$AP111=0),"Ready for Delivery","Not Ready"))</f>
        <v/>
      </c>
      <c r="AV111" s="14" t="str">
        <f aca="false">IF($A111="","",IF($AG111="Rejected","Rejected",IF($AU111="Ready for Delivery","Pass","Action Required")))</f>
        <v/>
      </c>
      <c r="AW111" s="14" t="str">
        <f aca="false">IF($A111="","",IF(RIGHT($BA111,2)="; ",LEFT($BA111,LEN($BA111)-2),$BA111))</f>
        <v/>
      </c>
      <c r="AX111" s="21"/>
      <c r="AY111" s="14"/>
      <c r="AZ111" s="14"/>
      <c r="BA111" s="0" t="str">
        <f aca="false">IF($A111="","",IF($G111="","Missing title; ","")&amp;IF($H111="","Missing statement; ","")&amp;IF($O111="","Missing owner; ","")&amp;IF($K111="","No objective; ","")&amp;IF($N111="","No source; ","")&amp;IF($AM111=0,"No AC; ","")&amp;IF($AN111=0,"No test; ","")&amp;IF($AO111=0,"No trace link; ","")&amp;IF(AND(Config!$C$15="Yes",$AM111=0),"AC required; ","")&amp;IF(AND(Config!$C$14="Yes",$AN111=0),"Test required; ","")&amp;IF(AND(Config!$C$13="Yes",NOT(OR($AH111="Approved",$AH111="Baselined",$AH111="Not Required"))),"Approval pending; ","")&amp;IF($AP111&gt;0,"Open change; ",""))</f>
        <v/>
      </c>
      <c r="BB111" s="0" t="str">
        <f aca="false">IF($A111="","",IF(OR($C111="Agile",$C111="Hybrid"),MAX($BB$5:BB110)+1,""))</f>
        <v/>
      </c>
      <c r="BC111" s="0" t="str">
        <f aca="false">IF($A111="","",IF(OR($C111="Waterfall",$C111="Hybrid"),MAX($BC$5:BC110)+1,""))</f>
        <v/>
      </c>
      <c r="BD111" s="0" t="str">
        <f aca="false">IF($A111="","",MAX($BD$5:BD110)+1)</f>
        <v/>
      </c>
      <c r="BE111" s="0" t="str">
        <f aca="false">IF($A111="","",RANK($AC111,$AC$6:$AC$255)+COUNTIFS($AC$6:$AC111,$AC111,$A$6:$A111,"&lt;&gt;")-1)</f>
        <v/>
      </c>
      <c r="BF111" s="0" t="str">
        <f aca="false">IF($A111="","",IF($AW111&lt;&gt;"",MAX($BF$5:BF110)+1,""))</f>
        <v/>
      </c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9"/>
      <c r="S112" s="19"/>
      <c r="T112" s="19"/>
      <c r="U112" s="19"/>
      <c r="V112" s="19"/>
      <c r="W112" s="19"/>
      <c r="X112" s="19"/>
      <c r="Y112" s="20"/>
      <c r="Z112" s="19"/>
      <c r="AA112" s="19" t="str">
        <f aca="false">IF($A112="","",IFERROR(ROUND(($R112+$S112+$T112+$U112)/MAX(1,$V112),2),""))</f>
        <v/>
      </c>
      <c r="AB112" s="19" t="str">
        <f aca="false">IF($A112="","",IFERROR(ROUND(($W112*$X112*$Y112)/MAX(1,$Z112),1),""))</f>
        <v/>
      </c>
      <c r="AC112" s="19" t="str">
        <f aca="false">IF($A112="","",IFERROR(ROUND(($R112*Config!$F$6+$S112*Config!$F$7+$T112*Config!$F$8+$U112*Config!$F$9+(10-$V112)*Config!$F$10+(10-$AD112)*Config!$F$11+(10-$AE112)*Config!$F$12)*10,0),""))</f>
        <v/>
      </c>
      <c r="AD112" s="19"/>
      <c r="AE112" s="19"/>
      <c r="AF112" s="14"/>
      <c r="AG112" s="14"/>
      <c r="AH112" s="14"/>
      <c r="AI112" s="14"/>
      <c r="AJ112" s="21"/>
      <c r="AK112" s="14"/>
      <c r="AL112" s="21"/>
      <c r="AM112" s="19" t="str">
        <f aca="false">IF($A112="","",COUNTIF(Acceptance_Criteria!$B$6:$B$405,$A112))</f>
        <v/>
      </c>
      <c r="AN112" s="19" t="str">
        <f aca="false">IF($A112="","",COUNTIF(Test_Coverage!$B$6:$B$305,$A112))</f>
        <v/>
      </c>
      <c r="AO112" s="19" t="str">
        <f aca="false">IF($A112="","",COUNTIF(Traceability_Matrix!$B$6:$B$405,$A112))</f>
        <v/>
      </c>
      <c r="AP112" s="19" t="str">
        <f aca="false">IF($A112="","",COUNTIFS(Change_Control!$B$6:$B$155,$A112,Change_Control!$J$6:$J$155,"Open")+COUNTIFS(Change_Control!$B$6:$B$155,$A112,Change_Control!$J$6:$J$155,"In Assessment"))</f>
        <v/>
      </c>
      <c r="AQ112" s="19" t="str">
        <f aca="false">IF($A112="","",COUNTIF(RAID_Decisions!$C$6:$C$155,$A112))</f>
        <v/>
      </c>
      <c r="AR112" s="14" t="str">
        <f aca="false">IF($A112="","",IF(AND($K112&lt;&gt;"",$N112&lt;&gt;"",$AO112&gt;0),"Traced",IF(OR($K112&lt;&gt;"",$N112&lt;&gt;"",$AO112&gt;0),"Partial","Gap")))</f>
        <v/>
      </c>
      <c r="AS112" s="19" t="str">
        <f aca="false">IF($A112="","",ROUND(IF($G112&lt;&gt;"",10,0)+IF($H112&lt;&gt;"",15,0)+IF($O112&lt;&gt;"",10,0)+IF($K112&lt;&gt;"",10,0)+IF($N112&lt;&gt;"",10,0)+IF($Q112&lt;&gt;"",5,0)+IF($AM112&gt;0,15,0)+IF($AN112&gt;0,10,0)+IF($AO112&gt;0,10,0)+IF(OR($AH112="Approved",$AH112="Baselined",$AH112="Not Required"),5,0),0))</f>
        <v/>
      </c>
      <c r="AT112" s="14" t="str">
        <f aca="false">IF($A112="","",IF(AND($AS112&gt;=Config!$C$23,$G112&lt;&gt;"",$H112&lt;&gt;"",$O112&lt;&gt;""),"Ready for Review","Needs Work"))</f>
        <v/>
      </c>
      <c r="AU112" s="14" t="str">
        <f aca="false">IF($A112="","",IF(AND($AS112&gt;=Config!$C$24,$AM112&gt;0,$AN112&gt;0,OR($AH112="Approved",$AH112="Baselined",$AH112="Not Required"),$AP112=0),"Ready for Delivery","Not Ready"))</f>
        <v/>
      </c>
      <c r="AV112" s="14" t="str">
        <f aca="false">IF($A112="","",IF($AG112="Rejected","Rejected",IF($AU112="Ready for Delivery","Pass","Action Required")))</f>
        <v/>
      </c>
      <c r="AW112" s="14" t="str">
        <f aca="false">IF($A112="","",IF(RIGHT($BA112,2)="; ",LEFT($BA112,LEN($BA112)-2),$BA112))</f>
        <v/>
      </c>
      <c r="AX112" s="21"/>
      <c r="AY112" s="14"/>
      <c r="AZ112" s="14"/>
      <c r="BA112" s="0" t="str">
        <f aca="false">IF($A112="","",IF($G112="","Missing title; ","")&amp;IF($H112="","Missing statement; ","")&amp;IF($O112="","Missing owner; ","")&amp;IF($K112="","No objective; ","")&amp;IF($N112="","No source; ","")&amp;IF($AM112=0,"No AC; ","")&amp;IF($AN112=0,"No test; ","")&amp;IF($AO112=0,"No trace link; ","")&amp;IF(AND(Config!$C$15="Yes",$AM112=0),"AC required; ","")&amp;IF(AND(Config!$C$14="Yes",$AN112=0),"Test required; ","")&amp;IF(AND(Config!$C$13="Yes",NOT(OR($AH112="Approved",$AH112="Baselined",$AH112="Not Required"))),"Approval pending; ","")&amp;IF($AP112&gt;0,"Open change; ",""))</f>
        <v/>
      </c>
      <c r="BB112" s="0" t="str">
        <f aca="false">IF($A112="","",IF(OR($C112="Agile",$C112="Hybrid"),MAX($BB$5:BB111)+1,""))</f>
        <v/>
      </c>
      <c r="BC112" s="0" t="str">
        <f aca="false">IF($A112="","",IF(OR($C112="Waterfall",$C112="Hybrid"),MAX($BC$5:BC111)+1,""))</f>
        <v/>
      </c>
      <c r="BD112" s="0" t="str">
        <f aca="false">IF($A112="","",MAX($BD$5:BD111)+1)</f>
        <v/>
      </c>
      <c r="BE112" s="0" t="str">
        <f aca="false">IF($A112="","",RANK($AC112,$AC$6:$AC$255)+COUNTIFS($AC$6:$AC112,$AC112,$A$6:$A112,"&lt;&gt;")-1)</f>
        <v/>
      </c>
      <c r="BF112" s="0" t="str">
        <f aca="false">IF($A112="","",IF($AW112&lt;&gt;"",MAX($BF$5:BF111)+1,""))</f>
        <v/>
      </c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9"/>
      <c r="S113" s="19"/>
      <c r="T113" s="19"/>
      <c r="U113" s="19"/>
      <c r="V113" s="19"/>
      <c r="W113" s="19"/>
      <c r="X113" s="19"/>
      <c r="Y113" s="20"/>
      <c r="Z113" s="19"/>
      <c r="AA113" s="19" t="str">
        <f aca="false">IF($A113="","",IFERROR(ROUND(($R113+$S113+$T113+$U113)/MAX(1,$V113),2),""))</f>
        <v/>
      </c>
      <c r="AB113" s="19" t="str">
        <f aca="false">IF($A113="","",IFERROR(ROUND(($W113*$X113*$Y113)/MAX(1,$Z113),1),""))</f>
        <v/>
      </c>
      <c r="AC113" s="19" t="str">
        <f aca="false">IF($A113="","",IFERROR(ROUND(($R113*Config!$F$6+$S113*Config!$F$7+$T113*Config!$F$8+$U113*Config!$F$9+(10-$V113)*Config!$F$10+(10-$AD113)*Config!$F$11+(10-$AE113)*Config!$F$12)*10,0),""))</f>
        <v/>
      </c>
      <c r="AD113" s="19"/>
      <c r="AE113" s="19"/>
      <c r="AF113" s="14"/>
      <c r="AG113" s="14"/>
      <c r="AH113" s="14"/>
      <c r="AI113" s="14"/>
      <c r="AJ113" s="21"/>
      <c r="AK113" s="14"/>
      <c r="AL113" s="21"/>
      <c r="AM113" s="19" t="str">
        <f aca="false">IF($A113="","",COUNTIF(Acceptance_Criteria!$B$6:$B$405,$A113))</f>
        <v/>
      </c>
      <c r="AN113" s="19" t="str">
        <f aca="false">IF($A113="","",COUNTIF(Test_Coverage!$B$6:$B$305,$A113))</f>
        <v/>
      </c>
      <c r="AO113" s="19" t="str">
        <f aca="false">IF($A113="","",COUNTIF(Traceability_Matrix!$B$6:$B$405,$A113))</f>
        <v/>
      </c>
      <c r="AP113" s="19" t="str">
        <f aca="false">IF($A113="","",COUNTIFS(Change_Control!$B$6:$B$155,$A113,Change_Control!$J$6:$J$155,"Open")+COUNTIFS(Change_Control!$B$6:$B$155,$A113,Change_Control!$J$6:$J$155,"In Assessment"))</f>
        <v/>
      </c>
      <c r="AQ113" s="19" t="str">
        <f aca="false">IF($A113="","",COUNTIF(RAID_Decisions!$C$6:$C$155,$A113))</f>
        <v/>
      </c>
      <c r="AR113" s="14" t="str">
        <f aca="false">IF($A113="","",IF(AND($K113&lt;&gt;"",$N113&lt;&gt;"",$AO113&gt;0),"Traced",IF(OR($K113&lt;&gt;"",$N113&lt;&gt;"",$AO113&gt;0),"Partial","Gap")))</f>
        <v/>
      </c>
      <c r="AS113" s="19" t="str">
        <f aca="false">IF($A113="","",ROUND(IF($G113&lt;&gt;"",10,0)+IF($H113&lt;&gt;"",15,0)+IF($O113&lt;&gt;"",10,0)+IF($K113&lt;&gt;"",10,0)+IF($N113&lt;&gt;"",10,0)+IF($Q113&lt;&gt;"",5,0)+IF($AM113&gt;0,15,0)+IF($AN113&gt;0,10,0)+IF($AO113&gt;0,10,0)+IF(OR($AH113="Approved",$AH113="Baselined",$AH113="Not Required"),5,0),0))</f>
        <v/>
      </c>
      <c r="AT113" s="14" t="str">
        <f aca="false">IF($A113="","",IF(AND($AS113&gt;=Config!$C$23,$G113&lt;&gt;"",$H113&lt;&gt;"",$O113&lt;&gt;""),"Ready for Review","Needs Work"))</f>
        <v/>
      </c>
      <c r="AU113" s="14" t="str">
        <f aca="false">IF($A113="","",IF(AND($AS113&gt;=Config!$C$24,$AM113&gt;0,$AN113&gt;0,OR($AH113="Approved",$AH113="Baselined",$AH113="Not Required"),$AP113=0),"Ready for Delivery","Not Ready"))</f>
        <v/>
      </c>
      <c r="AV113" s="14" t="str">
        <f aca="false">IF($A113="","",IF($AG113="Rejected","Rejected",IF($AU113="Ready for Delivery","Pass","Action Required")))</f>
        <v/>
      </c>
      <c r="AW113" s="14" t="str">
        <f aca="false">IF($A113="","",IF(RIGHT($BA113,2)="; ",LEFT($BA113,LEN($BA113)-2),$BA113))</f>
        <v/>
      </c>
      <c r="AX113" s="21"/>
      <c r="AY113" s="14"/>
      <c r="AZ113" s="14"/>
      <c r="BA113" s="0" t="str">
        <f aca="false">IF($A113="","",IF($G113="","Missing title; ","")&amp;IF($H113="","Missing statement; ","")&amp;IF($O113="","Missing owner; ","")&amp;IF($K113="","No objective; ","")&amp;IF($N113="","No source; ","")&amp;IF($AM113=0,"No AC; ","")&amp;IF($AN113=0,"No test; ","")&amp;IF($AO113=0,"No trace link; ","")&amp;IF(AND(Config!$C$15="Yes",$AM113=0),"AC required; ","")&amp;IF(AND(Config!$C$14="Yes",$AN113=0),"Test required; ","")&amp;IF(AND(Config!$C$13="Yes",NOT(OR($AH113="Approved",$AH113="Baselined",$AH113="Not Required"))),"Approval pending; ","")&amp;IF($AP113&gt;0,"Open change; ",""))</f>
        <v/>
      </c>
      <c r="BB113" s="0" t="str">
        <f aca="false">IF($A113="","",IF(OR($C113="Agile",$C113="Hybrid"),MAX($BB$5:BB112)+1,""))</f>
        <v/>
      </c>
      <c r="BC113" s="0" t="str">
        <f aca="false">IF($A113="","",IF(OR($C113="Waterfall",$C113="Hybrid"),MAX($BC$5:BC112)+1,""))</f>
        <v/>
      </c>
      <c r="BD113" s="0" t="str">
        <f aca="false">IF($A113="","",MAX($BD$5:BD112)+1)</f>
        <v/>
      </c>
      <c r="BE113" s="0" t="str">
        <f aca="false">IF($A113="","",RANK($AC113,$AC$6:$AC$255)+COUNTIFS($AC$6:$AC113,$AC113,$A$6:$A113,"&lt;&gt;")-1)</f>
        <v/>
      </c>
      <c r="BF113" s="0" t="str">
        <f aca="false">IF($A113="","",IF($AW113&lt;&gt;"",MAX($BF$5:BF112)+1,""))</f>
        <v/>
      </c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9"/>
      <c r="S114" s="19"/>
      <c r="T114" s="19"/>
      <c r="U114" s="19"/>
      <c r="V114" s="19"/>
      <c r="W114" s="19"/>
      <c r="X114" s="19"/>
      <c r="Y114" s="20"/>
      <c r="Z114" s="19"/>
      <c r="AA114" s="19" t="str">
        <f aca="false">IF($A114="","",IFERROR(ROUND(($R114+$S114+$T114+$U114)/MAX(1,$V114),2),""))</f>
        <v/>
      </c>
      <c r="AB114" s="19" t="str">
        <f aca="false">IF($A114="","",IFERROR(ROUND(($W114*$X114*$Y114)/MAX(1,$Z114),1),""))</f>
        <v/>
      </c>
      <c r="AC114" s="19" t="str">
        <f aca="false">IF($A114="","",IFERROR(ROUND(($R114*Config!$F$6+$S114*Config!$F$7+$T114*Config!$F$8+$U114*Config!$F$9+(10-$V114)*Config!$F$10+(10-$AD114)*Config!$F$11+(10-$AE114)*Config!$F$12)*10,0),""))</f>
        <v/>
      </c>
      <c r="AD114" s="19"/>
      <c r="AE114" s="19"/>
      <c r="AF114" s="14"/>
      <c r="AG114" s="14"/>
      <c r="AH114" s="14"/>
      <c r="AI114" s="14"/>
      <c r="AJ114" s="21"/>
      <c r="AK114" s="14"/>
      <c r="AL114" s="21"/>
      <c r="AM114" s="19" t="str">
        <f aca="false">IF($A114="","",COUNTIF(Acceptance_Criteria!$B$6:$B$405,$A114))</f>
        <v/>
      </c>
      <c r="AN114" s="19" t="str">
        <f aca="false">IF($A114="","",COUNTIF(Test_Coverage!$B$6:$B$305,$A114))</f>
        <v/>
      </c>
      <c r="AO114" s="19" t="str">
        <f aca="false">IF($A114="","",COUNTIF(Traceability_Matrix!$B$6:$B$405,$A114))</f>
        <v/>
      </c>
      <c r="AP114" s="19" t="str">
        <f aca="false">IF($A114="","",COUNTIFS(Change_Control!$B$6:$B$155,$A114,Change_Control!$J$6:$J$155,"Open")+COUNTIFS(Change_Control!$B$6:$B$155,$A114,Change_Control!$J$6:$J$155,"In Assessment"))</f>
        <v/>
      </c>
      <c r="AQ114" s="19" t="str">
        <f aca="false">IF($A114="","",COUNTIF(RAID_Decisions!$C$6:$C$155,$A114))</f>
        <v/>
      </c>
      <c r="AR114" s="14" t="str">
        <f aca="false">IF($A114="","",IF(AND($K114&lt;&gt;"",$N114&lt;&gt;"",$AO114&gt;0),"Traced",IF(OR($K114&lt;&gt;"",$N114&lt;&gt;"",$AO114&gt;0),"Partial","Gap")))</f>
        <v/>
      </c>
      <c r="AS114" s="19" t="str">
        <f aca="false">IF($A114="","",ROUND(IF($G114&lt;&gt;"",10,0)+IF($H114&lt;&gt;"",15,0)+IF($O114&lt;&gt;"",10,0)+IF($K114&lt;&gt;"",10,0)+IF($N114&lt;&gt;"",10,0)+IF($Q114&lt;&gt;"",5,0)+IF($AM114&gt;0,15,0)+IF($AN114&gt;0,10,0)+IF($AO114&gt;0,10,0)+IF(OR($AH114="Approved",$AH114="Baselined",$AH114="Not Required"),5,0),0))</f>
        <v/>
      </c>
      <c r="AT114" s="14" t="str">
        <f aca="false">IF($A114="","",IF(AND($AS114&gt;=Config!$C$23,$G114&lt;&gt;"",$H114&lt;&gt;"",$O114&lt;&gt;""),"Ready for Review","Needs Work"))</f>
        <v/>
      </c>
      <c r="AU114" s="14" t="str">
        <f aca="false">IF($A114="","",IF(AND($AS114&gt;=Config!$C$24,$AM114&gt;0,$AN114&gt;0,OR($AH114="Approved",$AH114="Baselined",$AH114="Not Required"),$AP114=0),"Ready for Delivery","Not Ready"))</f>
        <v/>
      </c>
      <c r="AV114" s="14" t="str">
        <f aca="false">IF($A114="","",IF($AG114="Rejected","Rejected",IF($AU114="Ready for Delivery","Pass","Action Required")))</f>
        <v/>
      </c>
      <c r="AW114" s="14" t="str">
        <f aca="false">IF($A114="","",IF(RIGHT($BA114,2)="; ",LEFT($BA114,LEN($BA114)-2),$BA114))</f>
        <v/>
      </c>
      <c r="AX114" s="21"/>
      <c r="AY114" s="14"/>
      <c r="AZ114" s="14"/>
      <c r="BA114" s="0" t="str">
        <f aca="false">IF($A114="","",IF($G114="","Missing title; ","")&amp;IF($H114="","Missing statement; ","")&amp;IF($O114="","Missing owner; ","")&amp;IF($K114="","No objective; ","")&amp;IF($N114="","No source; ","")&amp;IF($AM114=0,"No AC; ","")&amp;IF($AN114=0,"No test; ","")&amp;IF($AO114=0,"No trace link; ","")&amp;IF(AND(Config!$C$15="Yes",$AM114=0),"AC required; ","")&amp;IF(AND(Config!$C$14="Yes",$AN114=0),"Test required; ","")&amp;IF(AND(Config!$C$13="Yes",NOT(OR($AH114="Approved",$AH114="Baselined",$AH114="Not Required"))),"Approval pending; ","")&amp;IF($AP114&gt;0,"Open change; ",""))</f>
        <v/>
      </c>
      <c r="BB114" s="0" t="str">
        <f aca="false">IF($A114="","",IF(OR($C114="Agile",$C114="Hybrid"),MAX($BB$5:BB113)+1,""))</f>
        <v/>
      </c>
      <c r="BC114" s="0" t="str">
        <f aca="false">IF($A114="","",IF(OR($C114="Waterfall",$C114="Hybrid"),MAX($BC$5:BC113)+1,""))</f>
        <v/>
      </c>
      <c r="BD114" s="0" t="str">
        <f aca="false">IF($A114="","",MAX($BD$5:BD113)+1)</f>
        <v/>
      </c>
      <c r="BE114" s="0" t="str">
        <f aca="false">IF($A114="","",RANK($AC114,$AC$6:$AC$255)+COUNTIFS($AC$6:$AC114,$AC114,$A$6:$A114,"&lt;&gt;")-1)</f>
        <v/>
      </c>
      <c r="BF114" s="0" t="str">
        <f aca="false">IF($A114="","",IF($AW114&lt;&gt;"",MAX($BF$5:BF113)+1,""))</f>
        <v/>
      </c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9"/>
      <c r="S115" s="19"/>
      <c r="T115" s="19"/>
      <c r="U115" s="19"/>
      <c r="V115" s="19"/>
      <c r="W115" s="19"/>
      <c r="X115" s="19"/>
      <c r="Y115" s="20"/>
      <c r="Z115" s="19"/>
      <c r="AA115" s="19" t="str">
        <f aca="false">IF($A115="","",IFERROR(ROUND(($R115+$S115+$T115+$U115)/MAX(1,$V115),2),""))</f>
        <v/>
      </c>
      <c r="AB115" s="19" t="str">
        <f aca="false">IF($A115="","",IFERROR(ROUND(($W115*$X115*$Y115)/MAX(1,$Z115),1),""))</f>
        <v/>
      </c>
      <c r="AC115" s="19" t="str">
        <f aca="false">IF($A115="","",IFERROR(ROUND(($R115*Config!$F$6+$S115*Config!$F$7+$T115*Config!$F$8+$U115*Config!$F$9+(10-$V115)*Config!$F$10+(10-$AD115)*Config!$F$11+(10-$AE115)*Config!$F$12)*10,0),""))</f>
        <v/>
      </c>
      <c r="AD115" s="19"/>
      <c r="AE115" s="19"/>
      <c r="AF115" s="14"/>
      <c r="AG115" s="14"/>
      <c r="AH115" s="14"/>
      <c r="AI115" s="14"/>
      <c r="AJ115" s="21"/>
      <c r="AK115" s="14"/>
      <c r="AL115" s="21"/>
      <c r="AM115" s="19" t="str">
        <f aca="false">IF($A115="","",COUNTIF(Acceptance_Criteria!$B$6:$B$405,$A115))</f>
        <v/>
      </c>
      <c r="AN115" s="19" t="str">
        <f aca="false">IF($A115="","",COUNTIF(Test_Coverage!$B$6:$B$305,$A115))</f>
        <v/>
      </c>
      <c r="AO115" s="19" t="str">
        <f aca="false">IF($A115="","",COUNTIF(Traceability_Matrix!$B$6:$B$405,$A115))</f>
        <v/>
      </c>
      <c r="AP115" s="19" t="str">
        <f aca="false">IF($A115="","",COUNTIFS(Change_Control!$B$6:$B$155,$A115,Change_Control!$J$6:$J$155,"Open")+COUNTIFS(Change_Control!$B$6:$B$155,$A115,Change_Control!$J$6:$J$155,"In Assessment"))</f>
        <v/>
      </c>
      <c r="AQ115" s="19" t="str">
        <f aca="false">IF($A115="","",COUNTIF(RAID_Decisions!$C$6:$C$155,$A115))</f>
        <v/>
      </c>
      <c r="AR115" s="14" t="str">
        <f aca="false">IF($A115="","",IF(AND($K115&lt;&gt;"",$N115&lt;&gt;"",$AO115&gt;0),"Traced",IF(OR($K115&lt;&gt;"",$N115&lt;&gt;"",$AO115&gt;0),"Partial","Gap")))</f>
        <v/>
      </c>
      <c r="AS115" s="19" t="str">
        <f aca="false">IF($A115="","",ROUND(IF($G115&lt;&gt;"",10,0)+IF($H115&lt;&gt;"",15,0)+IF($O115&lt;&gt;"",10,0)+IF($K115&lt;&gt;"",10,0)+IF($N115&lt;&gt;"",10,0)+IF($Q115&lt;&gt;"",5,0)+IF($AM115&gt;0,15,0)+IF($AN115&gt;0,10,0)+IF($AO115&gt;0,10,0)+IF(OR($AH115="Approved",$AH115="Baselined",$AH115="Not Required"),5,0),0))</f>
        <v/>
      </c>
      <c r="AT115" s="14" t="str">
        <f aca="false">IF($A115="","",IF(AND($AS115&gt;=Config!$C$23,$G115&lt;&gt;"",$H115&lt;&gt;"",$O115&lt;&gt;""),"Ready for Review","Needs Work"))</f>
        <v/>
      </c>
      <c r="AU115" s="14" t="str">
        <f aca="false">IF($A115="","",IF(AND($AS115&gt;=Config!$C$24,$AM115&gt;0,$AN115&gt;0,OR($AH115="Approved",$AH115="Baselined",$AH115="Not Required"),$AP115=0),"Ready for Delivery","Not Ready"))</f>
        <v/>
      </c>
      <c r="AV115" s="14" t="str">
        <f aca="false">IF($A115="","",IF($AG115="Rejected","Rejected",IF($AU115="Ready for Delivery","Pass","Action Required")))</f>
        <v/>
      </c>
      <c r="AW115" s="14" t="str">
        <f aca="false">IF($A115="","",IF(RIGHT($BA115,2)="; ",LEFT($BA115,LEN($BA115)-2),$BA115))</f>
        <v/>
      </c>
      <c r="AX115" s="21"/>
      <c r="AY115" s="14"/>
      <c r="AZ115" s="14"/>
      <c r="BA115" s="0" t="str">
        <f aca="false">IF($A115="","",IF($G115="","Missing title; ","")&amp;IF($H115="","Missing statement; ","")&amp;IF($O115="","Missing owner; ","")&amp;IF($K115="","No objective; ","")&amp;IF($N115="","No source; ","")&amp;IF($AM115=0,"No AC; ","")&amp;IF($AN115=0,"No test; ","")&amp;IF($AO115=0,"No trace link; ","")&amp;IF(AND(Config!$C$15="Yes",$AM115=0),"AC required; ","")&amp;IF(AND(Config!$C$14="Yes",$AN115=0),"Test required; ","")&amp;IF(AND(Config!$C$13="Yes",NOT(OR($AH115="Approved",$AH115="Baselined",$AH115="Not Required"))),"Approval pending; ","")&amp;IF($AP115&gt;0,"Open change; ",""))</f>
        <v/>
      </c>
      <c r="BB115" s="0" t="str">
        <f aca="false">IF($A115="","",IF(OR($C115="Agile",$C115="Hybrid"),MAX($BB$5:BB114)+1,""))</f>
        <v/>
      </c>
      <c r="BC115" s="0" t="str">
        <f aca="false">IF($A115="","",IF(OR($C115="Waterfall",$C115="Hybrid"),MAX($BC$5:BC114)+1,""))</f>
        <v/>
      </c>
      <c r="BD115" s="0" t="str">
        <f aca="false">IF($A115="","",MAX($BD$5:BD114)+1)</f>
        <v/>
      </c>
      <c r="BE115" s="0" t="str">
        <f aca="false">IF($A115="","",RANK($AC115,$AC$6:$AC$255)+COUNTIFS($AC$6:$AC115,$AC115,$A$6:$A115,"&lt;&gt;")-1)</f>
        <v/>
      </c>
      <c r="BF115" s="0" t="str">
        <f aca="false">IF($A115="","",IF($AW115&lt;&gt;"",MAX($BF$5:BF114)+1,""))</f>
        <v/>
      </c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9"/>
      <c r="S116" s="19"/>
      <c r="T116" s="19"/>
      <c r="U116" s="19"/>
      <c r="V116" s="19"/>
      <c r="W116" s="19"/>
      <c r="X116" s="19"/>
      <c r="Y116" s="20"/>
      <c r="Z116" s="19"/>
      <c r="AA116" s="19" t="str">
        <f aca="false">IF($A116="","",IFERROR(ROUND(($R116+$S116+$T116+$U116)/MAX(1,$V116),2),""))</f>
        <v/>
      </c>
      <c r="AB116" s="19" t="str">
        <f aca="false">IF($A116="","",IFERROR(ROUND(($W116*$X116*$Y116)/MAX(1,$Z116),1),""))</f>
        <v/>
      </c>
      <c r="AC116" s="19" t="str">
        <f aca="false">IF($A116="","",IFERROR(ROUND(($R116*Config!$F$6+$S116*Config!$F$7+$T116*Config!$F$8+$U116*Config!$F$9+(10-$V116)*Config!$F$10+(10-$AD116)*Config!$F$11+(10-$AE116)*Config!$F$12)*10,0),""))</f>
        <v/>
      </c>
      <c r="AD116" s="19"/>
      <c r="AE116" s="19"/>
      <c r="AF116" s="14"/>
      <c r="AG116" s="14"/>
      <c r="AH116" s="14"/>
      <c r="AI116" s="14"/>
      <c r="AJ116" s="21"/>
      <c r="AK116" s="14"/>
      <c r="AL116" s="21"/>
      <c r="AM116" s="19" t="str">
        <f aca="false">IF($A116="","",COUNTIF(Acceptance_Criteria!$B$6:$B$405,$A116))</f>
        <v/>
      </c>
      <c r="AN116" s="19" t="str">
        <f aca="false">IF($A116="","",COUNTIF(Test_Coverage!$B$6:$B$305,$A116))</f>
        <v/>
      </c>
      <c r="AO116" s="19" t="str">
        <f aca="false">IF($A116="","",COUNTIF(Traceability_Matrix!$B$6:$B$405,$A116))</f>
        <v/>
      </c>
      <c r="AP116" s="19" t="str">
        <f aca="false">IF($A116="","",COUNTIFS(Change_Control!$B$6:$B$155,$A116,Change_Control!$J$6:$J$155,"Open")+COUNTIFS(Change_Control!$B$6:$B$155,$A116,Change_Control!$J$6:$J$155,"In Assessment"))</f>
        <v/>
      </c>
      <c r="AQ116" s="19" t="str">
        <f aca="false">IF($A116="","",COUNTIF(RAID_Decisions!$C$6:$C$155,$A116))</f>
        <v/>
      </c>
      <c r="AR116" s="14" t="str">
        <f aca="false">IF($A116="","",IF(AND($K116&lt;&gt;"",$N116&lt;&gt;"",$AO116&gt;0),"Traced",IF(OR($K116&lt;&gt;"",$N116&lt;&gt;"",$AO116&gt;0),"Partial","Gap")))</f>
        <v/>
      </c>
      <c r="AS116" s="19" t="str">
        <f aca="false">IF($A116="","",ROUND(IF($G116&lt;&gt;"",10,0)+IF($H116&lt;&gt;"",15,0)+IF($O116&lt;&gt;"",10,0)+IF($K116&lt;&gt;"",10,0)+IF($N116&lt;&gt;"",10,0)+IF($Q116&lt;&gt;"",5,0)+IF($AM116&gt;0,15,0)+IF($AN116&gt;0,10,0)+IF($AO116&gt;0,10,0)+IF(OR($AH116="Approved",$AH116="Baselined",$AH116="Not Required"),5,0),0))</f>
        <v/>
      </c>
      <c r="AT116" s="14" t="str">
        <f aca="false">IF($A116="","",IF(AND($AS116&gt;=Config!$C$23,$G116&lt;&gt;"",$H116&lt;&gt;"",$O116&lt;&gt;""),"Ready for Review","Needs Work"))</f>
        <v/>
      </c>
      <c r="AU116" s="14" t="str">
        <f aca="false">IF($A116="","",IF(AND($AS116&gt;=Config!$C$24,$AM116&gt;0,$AN116&gt;0,OR($AH116="Approved",$AH116="Baselined",$AH116="Not Required"),$AP116=0),"Ready for Delivery","Not Ready"))</f>
        <v/>
      </c>
      <c r="AV116" s="14" t="str">
        <f aca="false">IF($A116="","",IF($AG116="Rejected","Rejected",IF($AU116="Ready for Delivery","Pass","Action Required")))</f>
        <v/>
      </c>
      <c r="AW116" s="14" t="str">
        <f aca="false">IF($A116="","",IF(RIGHT($BA116,2)="; ",LEFT($BA116,LEN($BA116)-2),$BA116))</f>
        <v/>
      </c>
      <c r="AX116" s="21"/>
      <c r="AY116" s="14"/>
      <c r="AZ116" s="14"/>
      <c r="BA116" s="0" t="str">
        <f aca="false">IF($A116="","",IF($G116="","Missing title; ","")&amp;IF($H116="","Missing statement; ","")&amp;IF($O116="","Missing owner; ","")&amp;IF($K116="","No objective; ","")&amp;IF($N116="","No source; ","")&amp;IF($AM116=0,"No AC; ","")&amp;IF($AN116=0,"No test; ","")&amp;IF($AO116=0,"No trace link; ","")&amp;IF(AND(Config!$C$15="Yes",$AM116=0),"AC required; ","")&amp;IF(AND(Config!$C$14="Yes",$AN116=0),"Test required; ","")&amp;IF(AND(Config!$C$13="Yes",NOT(OR($AH116="Approved",$AH116="Baselined",$AH116="Not Required"))),"Approval pending; ","")&amp;IF($AP116&gt;0,"Open change; ",""))</f>
        <v/>
      </c>
      <c r="BB116" s="0" t="str">
        <f aca="false">IF($A116="","",IF(OR($C116="Agile",$C116="Hybrid"),MAX($BB$5:BB115)+1,""))</f>
        <v/>
      </c>
      <c r="BC116" s="0" t="str">
        <f aca="false">IF($A116="","",IF(OR($C116="Waterfall",$C116="Hybrid"),MAX($BC$5:BC115)+1,""))</f>
        <v/>
      </c>
      <c r="BD116" s="0" t="str">
        <f aca="false">IF($A116="","",MAX($BD$5:BD115)+1)</f>
        <v/>
      </c>
      <c r="BE116" s="0" t="str">
        <f aca="false">IF($A116="","",RANK($AC116,$AC$6:$AC$255)+COUNTIFS($AC$6:$AC116,$AC116,$A$6:$A116,"&lt;&gt;")-1)</f>
        <v/>
      </c>
      <c r="BF116" s="0" t="str">
        <f aca="false">IF($A116="","",IF($AW116&lt;&gt;"",MAX($BF$5:BF115)+1,""))</f>
        <v/>
      </c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9"/>
      <c r="S117" s="19"/>
      <c r="T117" s="19"/>
      <c r="U117" s="19"/>
      <c r="V117" s="19"/>
      <c r="W117" s="19"/>
      <c r="X117" s="19"/>
      <c r="Y117" s="20"/>
      <c r="Z117" s="19"/>
      <c r="AA117" s="19" t="str">
        <f aca="false">IF($A117="","",IFERROR(ROUND(($R117+$S117+$T117+$U117)/MAX(1,$V117),2),""))</f>
        <v/>
      </c>
      <c r="AB117" s="19" t="str">
        <f aca="false">IF($A117="","",IFERROR(ROUND(($W117*$X117*$Y117)/MAX(1,$Z117),1),""))</f>
        <v/>
      </c>
      <c r="AC117" s="19" t="str">
        <f aca="false">IF($A117="","",IFERROR(ROUND(($R117*Config!$F$6+$S117*Config!$F$7+$T117*Config!$F$8+$U117*Config!$F$9+(10-$V117)*Config!$F$10+(10-$AD117)*Config!$F$11+(10-$AE117)*Config!$F$12)*10,0),""))</f>
        <v/>
      </c>
      <c r="AD117" s="19"/>
      <c r="AE117" s="19"/>
      <c r="AF117" s="14"/>
      <c r="AG117" s="14"/>
      <c r="AH117" s="14"/>
      <c r="AI117" s="14"/>
      <c r="AJ117" s="21"/>
      <c r="AK117" s="14"/>
      <c r="AL117" s="21"/>
      <c r="AM117" s="19" t="str">
        <f aca="false">IF($A117="","",COUNTIF(Acceptance_Criteria!$B$6:$B$405,$A117))</f>
        <v/>
      </c>
      <c r="AN117" s="19" t="str">
        <f aca="false">IF($A117="","",COUNTIF(Test_Coverage!$B$6:$B$305,$A117))</f>
        <v/>
      </c>
      <c r="AO117" s="19" t="str">
        <f aca="false">IF($A117="","",COUNTIF(Traceability_Matrix!$B$6:$B$405,$A117))</f>
        <v/>
      </c>
      <c r="AP117" s="19" t="str">
        <f aca="false">IF($A117="","",COUNTIFS(Change_Control!$B$6:$B$155,$A117,Change_Control!$J$6:$J$155,"Open")+COUNTIFS(Change_Control!$B$6:$B$155,$A117,Change_Control!$J$6:$J$155,"In Assessment"))</f>
        <v/>
      </c>
      <c r="AQ117" s="19" t="str">
        <f aca="false">IF($A117="","",COUNTIF(RAID_Decisions!$C$6:$C$155,$A117))</f>
        <v/>
      </c>
      <c r="AR117" s="14" t="str">
        <f aca="false">IF($A117="","",IF(AND($K117&lt;&gt;"",$N117&lt;&gt;"",$AO117&gt;0),"Traced",IF(OR($K117&lt;&gt;"",$N117&lt;&gt;"",$AO117&gt;0),"Partial","Gap")))</f>
        <v/>
      </c>
      <c r="AS117" s="19" t="str">
        <f aca="false">IF($A117="","",ROUND(IF($G117&lt;&gt;"",10,0)+IF($H117&lt;&gt;"",15,0)+IF($O117&lt;&gt;"",10,0)+IF($K117&lt;&gt;"",10,0)+IF($N117&lt;&gt;"",10,0)+IF($Q117&lt;&gt;"",5,0)+IF($AM117&gt;0,15,0)+IF($AN117&gt;0,10,0)+IF($AO117&gt;0,10,0)+IF(OR($AH117="Approved",$AH117="Baselined",$AH117="Not Required"),5,0),0))</f>
        <v/>
      </c>
      <c r="AT117" s="14" t="str">
        <f aca="false">IF($A117="","",IF(AND($AS117&gt;=Config!$C$23,$G117&lt;&gt;"",$H117&lt;&gt;"",$O117&lt;&gt;""),"Ready for Review","Needs Work"))</f>
        <v/>
      </c>
      <c r="AU117" s="14" t="str">
        <f aca="false">IF($A117="","",IF(AND($AS117&gt;=Config!$C$24,$AM117&gt;0,$AN117&gt;0,OR($AH117="Approved",$AH117="Baselined",$AH117="Not Required"),$AP117=0),"Ready for Delivery","Not Ready"))</f>
        <v/>
      </c>
      <c r="AV117" s="14" t="str">
        <f aca="false">IF($A117="","",IF($AG117="Rejected","Rejected",IF($AU117="Ready for Delivery","Pass","Action Required")))</f>
        <v/>
      </c>
      <c r="AW117" s="14" t="str">
        <f aca="false">IF($A117="","",IF(RIGHT($BA117,2)="; ",LEFT($BA117,LEN($BA117)-2),$BA117))</f>
        <v/>
      </c>
      <c r="AX117" s="21"/>
      <c r="AY117" s="14"/>
      <c r="AZ117" s="14"/>
      <c r="BA117" s="0" t="str">
        <f aca="false">IF($A117="","",IF($G117="","Missing title; ","")&amp;IF($H117="","Missing statement; ","")&amp;IF($O117="","Missing owner; ","")&amp;IF($K117="","No objective; ","")&amp;IF($N117="","No source; ","")&amp;IF($AM117=0,"No AC; ","")&amp;IF($AN117=0,"No test; ","")&amp;IF($AO117=0,"No trace link; ","")&amp;IF(AND(Config!$C$15="Yes",$AM117=0),"AC required; ","")&amp;IF(AND(Config!$C$14="Yes",$AN117=0),"Test required; ","")&amp;IF(AND(Config!$C$13="Yes",NOT(OR($AH117="Approved",$AH117="Baselined",$AH117="Not Required"))),"Approval pending; ","")&amp;IF($AP117&gt;0,"Open change; ",""))</f>
        <v/>
      </c>
      <c r="BB117" s="0" t="str">
        <f aca="false">IF($A117="","",IF(OR($C117="Agile",$C117="Hybrid"),MAX($BB$5:BB116)+1,""))</f>
        <v/>
      </c>
      <c r="BC117" s="0" t="str">
        <f aca="false">IF($A117="","",IF(OR($C117="Waterfall",$C117="Hybrid"),MAX($BC$5:BC116)+1,""))</f>
        <v/>
      </c>
      <c r="BD117" s="0" t="str">
        <f aca="false">IF($A117="","",MAX($BD$5:BD116)+1)</f>
        <v/>
      </c>
      <c r="BE117" s="0" t="str">
        <f aca="false">IF($A117="","",RANK($AC117,$AC$6:$AC$255)+COUNTIFS($AC$6:$AC117,$AC117,$A$6:$A117,"&lt;&gt;")-1)</f>
        <v/>
      </c>
      <c r="BF117" s="0" t="str">
        <f aca="false">IF($A117="","",IF($AW117&lt;&gt;"",MAX($BF$5:BF116)+1,""))</f>
        <v/>
      </c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9"/>
      <c r="S118" s="19"/>
      <c r="T118" s="19"/>
      <c r="U118" s="19"/>
      <c r="V118" s="19"/>
      <c r="W118" s="19"/>
      <c r="X118" s="19"/>
      <c r="Y118" s="20"/>
      <c r="Z118" s="19"/>
      <c r="AA118" s="19" t="str">
        <f aca="false">IF($A118="","",IFERROR(ROUND(($R118+$S118+$T118+$U118)/MAX(1,$V118),2),""))</f>
        <v/>
      </c>
      <c r="AB118" s="19" t="str">
        <f aca="false">IF($A118="","",IFERROR(ROUND(($W118*$X118*$Y118)/MAX(1,$Z118),1),""))</f>
        <v/>
      </c>
      <c r="AC118" s="19" t="str">
        <f aca="false">IF($A118="","",IFERROR(ROUND(($R118*Config!$F$6+$S118*Config!$F$7+$T118*Config!$F$8+$U118*Config!$F$9+(10-$V118)*Config!$F$10+(10-$AD118)*Config!$F$11+(10-$AE118)*Config!$F$12)*10,0),""))</f>
        <v/>
      </c>
      <c r="AD118" s="19"/>
      <c r="AE118" s="19"/>
      <c r="AF118" s="14"/>
      <c r="AG118" s="14"/>
      <c r="AH118" s="14"/>
      <c r="AI118" s="14"/>
      <c r="AJ118" s="21"/>
      <c r="AK118" s="14"/>
      <c r="AL118" s="21"/>
      <c r="AM118" s="19" t="str">
        <f aca="false">IF($A118="","",COUNTIF(Acceptance_Criteria!$B$6:$B$405,$A118))</f>
        <v/>
      </c>
      <c r="AN118" s="19" t="str">
        <f aca="false">IF($A118="","",COUNTIF(Test_Coverage!$B$6:$B$305,$A118))</f>
        <v/>
      </c>
      <c r="AO118" s="19" t="str">
        <f aca="false">IF($A118="","",COUNTIF(Traceability_Matrix!$B$6:$B$405,$A118))</f>
        <v/>
      </c>
      <c r="AP118" s="19" t="str">
        <f aca="false">IF($A118="","",COUNTIFS(Change_Control!$B$6:$B$155,$A118,Change_Control!$J$6:$J$155,"Open")+COUNTIFS(Change_Control!$B$6:$B$155,$A118,Change_Control!$J$6:$J$155,"In Assessment"))</f>
        <v/>
      </c>
      <c r="AQ118" s="19" t="str">
        <f aca="false">IF($A118="","",COUNTIF(RAID_Decisions!$C$6:$C$155,$A118))</f>
        <v/>
      </c>
      <c r="AR118" s="14" t="str">
        <f aca="false">IF($A118="","",IF(AND($K118&lt;&gt;"",$N118&lt;&gt;"",$AO118&gt;0),"Traced",IF(OR($K118&lt;&gt;"",$N118&lt;&gt;"",$AO118&gt;0),"Partial","Gap")))</f>
        <v/>
      </c>
      <c r="AS118" s="19" t="str">
        <f aca="false">IF($A118="","",ROUND(IF($G118&lt;&gt;"",10,0)+IF($H118&lt;&gt;"",15,0)+IF($O118&lt;&gt;"",10,0)+IF($K118&lt;&gt;"",10,0)+IF($N118&lt;&gt;"",10,0)+IF($Q118&lt;&gt;"",5,0)+IF($AM118&gt;0,15,0)+IF($AN118&gt;0,10,0)+IF($AO118&gt;0,10,0)+IF(OR($AH118="Approved",$AH118="Baselined",$AH118="Not Required"),5,0),0))</f>
        <v/>
      </c>
      <c r="AT118" s="14" t="str">
        <f aca="false">IF($A118="","",IF(AND($AS118&gt;=Config!$C$23,$G118&lt;&gt;"",$H118&lt;&gt;"",$O118&lt;&gt;""),"Ready for Review","Needs Work"))</f>
        <v/>
      </c>
      <c r="AU118" s="14" t="str">
        <f aca="false">IF($A118="","",IF(AND($AS118&gt;=Config!$C$24,$AM118&gt;0,$AN118&gt;0,OR($AH118="Approved",$AH118="Baselined",$AH118="Not Required"),$AP118=0),"Ready for Delivery","Not Ready"))</f>
        <v/>
      </c>
      <c r="AV118" s="14" t="str">
        <f aca="false">IF($A118="","",IF($AG118="Rejected","Rejected",IF($AU118="Ready for Delivery","Pass","Action Required")))</f>
        <v/>
      </c>
      <c r="AW118" s="14" t="str">
        <f aca="false">IF($A118="","",IF(RIGHT($BA118,2)="; ",LEFT($BA118,LEN($BA118)-2),$BA118))</f>
        <v/>
      </c>
      <c r="AX118" s="21"/>
      <c r="AY118" s="14"/>
      <c r="AZ118" s="14"/>
      <c r="BA118" s="0" t="str">
        <f aca="false">IF($A118="","",IF($G118="","Missing title; ","")&amp;IF($H118="","Missing statement; ","")&amp;IF($O118="","Missing owner; ","")&amp;IF($K118="","No objective; ","")&amp;IF($N118="","No source; ","")&amp;IF($AM118=0,"No AC; ","")&amp;IF($AN118=0,"No test; ","")&amp;IF($AO118=0,"No trace link; ","")&amp;IF(AND(Config!$C$15="Yes",$AM118=0),"AC required; ","")&amp;IF(AND(Config!$C$14="Yes",$AN118=0),"Test required; ","")&amp;IF(AND(Config!$C$13="Yes",NOT(OR($AH118="Approved",$AH118="Baselined",$AH118="Not Required"))),"Approval pending; ","")&amp;IF($AP118&gt;0,"Open change; ",""))</f>
        <v/>
      </c>
      <c r="BB118" s="0" t="str">
        <f aca="false">IF($A118="","",IF(OR($C118="Agile",$C118="Hybrid"),MAX($BB$5:BB117)+1,""))</f>
        <v/>
      </c>
      <c r="BC118" s="0" t="str">
        <f aca="false">IF($A118="","",IF(OR($C118="Waterfall",$C118="Hybrid"),MAX($BC$5:BC117)+1,""))</f>
        <v/>
      </c>
      <c r="BD118" s="0" t="str">
        <f aca="false">IF($A118="","",MAX($BD$5:BD117)+1)</f>
        <v/>
      </c>
      <c r="BE118" s="0" t="str">
        <f aca="false">IF($A118="","",RANK($AC118,$AC$6:$AC$255)+COUNTIFS($AC$6:$AC118,$AC118,$A$6:$A118,"&lt;&gt;")-1)</f>
        <v/>
      </c>
      <c r="BF118" s="0" t="str">
        <f aca="false">IF($A118="","",IF($AW118&lt;&gt;"",MAX($BF$5:BF117)+1,""))</f>
        <v/>
      </c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9"/>
      <c r="S119" s="19"/>
      <c r="T119" s="19"/>
      <c r="U119" s="19"/>
      <c r="V119" s="19"/>
      <c r="W119" s="19"/>
      <c r="X119" s="19"/>
      <c r="Y119" s="20"/>
      <c r="Z119" s="19"/>
      <c r="AA119" s="19" t="str">
        <f aca="false">IF($A119="","",IFERROR(ROUND(($R119+$S119+$T119+$U119)/MAX(1,$V119),2),""))</f>
        <v/>
      </c>
      <c r="AB119" s="19" t="str">
        <f aca="false">IF($A119="","",IFERROR(ROUND(($W119*$X119*$Y119)/MAX(1,$Z119),1),""))</f>
        <v/>
      </c>
      <c r="AC119" s="19" t="str">
        <f aca="false">IF($A119="","",IFERROR(ROUND(($R119*Config!$F$6+$S119*Config!$F$7+$T119*Config!$F$8+$U119*Config!$F$9+(10-$V119)*Config!$F$10+(10-$AD119)*Config!$F$11+(10-$AE119)*Config!$F$12)*10,0),""))</f>
        <v/>
      </c>
      <c r="AD119" s="19"/>
      <c r="AE119" s="19"/>
      <c r="AF119" s="14"/>
      <c r="AG119" s="14"/>
      <c r="AH119" s="14"/>
      <c r="AI119" s="14"/>
      <c r="AJ119" s="21"/>
      <c r="AK119" s="14"/>
      <c r="AL119" s="21"/>
      <c r="AM119" s="19" t="str">
        <f aca="false">IF($A119="","",COUNTIF(Acceptance_Criteria!$B$6:$B$405,$A119))</f>
        <v/>
      </c>
      <c r="AN119" s="19" t="str">
        <f aca="false">IF($A119="","",COUNTIF(Test_Coverage!$B$6:$B$305,$A119))</f>
        <v/>
      </c>
      <c r="AO119" s="19" t="str">
        <f aca="false">IF($A119="","",COUNTIF(Traceability_Matrix!$B$6:$B$405,$A119))</f>
        <v/>
      </c>
      <c r="AP119" s="19" t="str">
        <f aca="false">IF($A119="","",COUNTIFS(Change_Control!$B$6:$B$155,$A119,Change_Control!$J$6:$J$155,"Open")+COUNTIFS(Change_Control!$B$6:$B$155,$A119,Change_Control!$J$6:$J$155,"In Assessment"))</f>
        <v/>
      </c>
      <c r="AQ119" s="19" t="str">
        <f aca="false">IF($A119="","",COUNTIF(RAID_Decisions!$C$6:$C$155,$A119))</f>
        <v/>
      </c>
      <c r="AR119" s="14" t="str">
        <f aca="false">IF($A119="","",IF(AND($K119&lt;&gt;"",$N119&lt;&gt;"",$AO119&gt;0),"Traced",IF(OR($K119&lt;&gt;"",$N119&lt;&gt;"",$AO119&gt;0),"Partial","Gap")))</f>
        <v/>
      </c>
      <c r="AS119" s="19" t="str">
        <f aca="false">IF($A119="","",ROUND(IF($G119&lt;&gt;"",10,0)+IF($H119&lt;&gt;"",15,0)+IF($O119&lt;&gt;"",10,0)+IF($K119&lt;&gt;"",10,0)+IF($N119&lt;&gt;"",10,0)+IF($Q119&lt;&gt;"",5,0)+IF($AM119&gt;0,15,0)+IF($AN119&gt;0,10,0)+IF($AO119&gt;0,10,0)+IF(OR($AH119="Approved",$AH119="Baselined",$AH119="Not Required"),5,0),0))</f>
        <v/>
      </c>
      <c r="AT119" s="14" t="str">
        <f aca="false">IF($A119="","",IF(AND($AS119&gt;=Config!$C$23,$G119&lt;&gt;"",$H119&lt;&gt;"",$O119&lt;&gt;""),"Ready for Review","Needs Work"))</f>
        <v/>
      </c>
      <c r="AU119" s="14" t="str">
        <f aca="false">IF($A119="","",IF(AND($AS119&gt;=Config!$C$24,$AM119&gt;0,$AN119&gt;0,OR($AH119="Approved",$AH119="Baselined",$AH119="Not Required"),$AP119=0),"Ready for Delivery","Not Ready"))</f>
        <v/>
      </c>
      <c r="AV119" s="14" t="str">
        <f aca="false">IF($A119="","",IF($AG119="Rejected","Rejected",IF($AU119="Ready for Delivery","Pass","Action Required")))</f>
        <v/>
      </c>
      <c r="AW119" s="14" t="str">
        <f aca="false">IF($A119="","",IF(RIGHT($BA119,2)="; ",LEFT($BA119,LEN($BA119)-2),$BA119))</f>
        <v/>
      </c>
      <c r="AX119" s="21"/>
      <c r="AY119" s="14"/>
      <c r="AZ119" s="14"/>
      <c r="BA119" s="0" t="str">
        <f aca="false">IF($A119="","",IF($G119="","Missing title; ","")&amp;IF($H119="","Missing statement; ","")&amp;IF($O119="","Missing owner; ","")&amp;IF($K119="","No objective; ","")&amp;IF($N119="","No source; ","")&amp;IF($AM119=0,"No AC; ","")&amp;IF($AN119=0,"No test; ","")&amp;IF($AO119=0,"No trace link; ","")&amp;IF(AND(Config!$C$15="Yes",$AM119=0),"AC required; ","")&amp;IF(AND(Config!$C$14="Yes",$AN119=0),"Test required; ","")&amp;IF(AND(Config!$C$13="Yes",NOT(OR($AH119="Approved",$AH119="Baselined",$AH119="Not Required"))),"Approval pending; ","")&amp;IF($AP119&gt;0,"Open change; ",""))</f>
        <v/>
      </c>
      <c r="BB119" s="0" t="str">
        <f aca="false">IF($A119="","",IF(OR($C119="Agile",$C119="Hybrid"),MAX($BB$5:BB118)+1,""))</f>
        <v/>
      </c>
      <c r="BC119" s="0" t="str">
        <f aca="false">IF($A119="","",IF(OR($C119="Waterfall",$C119="Hybrid"),MAX($BC$5:BC118)+1,""))</f>
        <v/>
      </c>
      <c r="BD119" s="0" t="str">
        <f aca="false">IF($A119="","",MAX($BD$5:BD118)+1)</f>
        <v/>
      </c>
      <c r="BE119" s="0" t="str">
        <f aca="false">IF($A119="","",RANK($AC119,$AC$6:$AC$255)+COUNTIFS($AC$6:$AC119,$AC119,$A$6:$A119,"&lt;&gt;")-1)</f>
        <v/>
      </c>
      <c r="BF119" s="0" t="str">
        <f aca="false">IF($A119="","",IF($AW119&lt;&gt;"",MAX($BF$5:BF118)+1,""))</f>
        <v/>
      </c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9"/>
      <c r="S120" s="19"/>
      <c r="T120" s="19"/>
      <c r="U120" s="19"/>
      <c r="V120" s="19"/>
      <c r="W120" s="19"/>
      <c r="X120" s="19"/>
      <c r="Y120" s="20"/>
      <c r="Z120" s="19"/>
      <c r="AA120" s="19" t="str">
        <f aca="false">IF($A120="","",IFERROR(ROUND(($R120+$S120+$T120+$U120)/MAX(1,$V120),2),""))</f>
        <v/>
      </c>
      <c r="AB120" s="19" t="str">
        <f aca="false">IF($A120="","",IFERROR(ROUND(($W120*$X120*$Y120)/MAX(1,$Z120),1),""))</f>
        <v/>
      </c>
      <c r="AC120" s="19" t="str">
        <f aca="false">IF($A120="","",IFERROR(ROUND(($R120*Config!$F$6+$S120*Config!$F$7+$T120*Config!$F$8+$U120*Config!$F$9+(10-$V120)*Config!$F$10+(10-$AD120)*Config!$F$11+(10-$AE120)*Config!$F$12)*10,0),""))</f>
        <v/>
      </c>
      <c r="AD120" s="19"/>
      <c r="AE120" s="19"/>
      <c r="AF120" s="14"/>
      <c r="AG120" s="14"/>
      <c r="AH120" s="14"/>
      <c r="AI120" s="14"/>
      <c r="AJ120" s="21"/>
      <c r="AK120" s="14"/>
      <c r="AL120" s="21"/>
      <c r="AM120" s="19" t="str">
        <f aca="false">IF($A120="","",COUNTIF(Acceptance_Criteria!$B$6:$B$405,$A120))</f>
        <v/>
      </c>
      <c r="AN120" s="19" t="str">
        <f aca="false">IF($A120="","",COUNTIF(Test_Coverage!$B$6:$B$305,$A120))</f>
        <v/>
      </c>
      <c r="AO120" s="19" t="str">
        <f aca="false">IF($A120="","",COUNTIF(Traceability_Matrix!$B$6:$B$405,$A120))</f>
        <v/>
      </c>
      <c r="AP120" s="19" t="str">
        <f aca="false">IF($A120="","",COUNTIFS(Change_Control!$B$6:$B$155,$A120,Change_Control!$J$6:$J$155,"Open")+COUNTIFS(Change_Control!$B$6:$B$155,$A120,Change_Control!$J$6:$J$155,"In Assessment"))</f>
        <v/>
      </c>
      <c r="AQ120" s="19" t="str">
        <f aca="false">IF($A120="","",COUNTIF(RAID_Decisions!$C$6:$C$155,$A120))</f>
        <v/>
      </c>
      <c r="AR120" s="14" t="str">
        <f aca="false">IF($A120="","",IF(AND($K120&lt;&gt;"",$N120&lt;&gt;"",$AO120&gt;0),"Traced",IF(OR($K120&lt;&gt;"",$N120&lt;&gt;"",$AO120&gt;0),"Partial","Gap")))</f>
        <v/>
      </c>
      <c r="AS120" s="19" t="str">
        <f aca="false">IF($A120="","",ROUND(IF($G120&lt;&gt;"",10,0)+IF($H120&lt;&gt;"",15,0)+IF($O120&lt;&gt;"",10,0)+IF($K120&lt;&gt;"",10,0)+IF($N120&lt;&gt;"",10,0)+IF($Q120&lt;&gt;"",5,0)+IF($AM120&gt;0,15,0)+IF($AN120&gt;0,10,0)+IF($AO120&gt;0,10,0)+IF(OR($AH120="Approved",$AH120="Baselined",$AH120="Not Required"),5,0),0))</f>
        <v/>
      </c>
      <c r="AT120" s="14" t="str">
        <f aca="false">IF($A120="","",IF(AND($AS120&gt;=Config!$C$23,$G120&lt;&gt;"",$H120&lt;&gt;"",$O120&lt;&gt;""),"Ready for Review","Needs Work"))</f>
        <v/>
      </c>
      <c r="AU120" s="14" t="str">
        <f aca="false">IF($A120="","",IF(AND($AS120&gt;=Config!$C$24,$AM120&gt;0,$AN120&gt;0,OR($AH120="Approved",$AH120="Baselined",$AH120="Not Required"),$AP120=0),"Ready for Delivery","Not Ready"))</f>
        <v/>
      </c>
      <c r="AV120" s="14" t="str">
        <f aca="false">IF($A120="","",IF($AG120="Rejected","Rejected",IF($AU120="Ready for Delivery","Pass","Action Required")))</f>
        <v/>
      </c>
      <c r="AW120" s="14" t="str">
        <f aca="false">IF($A120="","",IF(RIGHT($BA120,2)="; ",LEFT($BA120,LEN($BA120)-2),$BA120))</f>
        <v/>
      </c>
      <c r="AX120" s="21"/>
      <c r="AY120" s="14"/>
      <c r="AZ120" s="14"/>
      <c r="BA120" s="0" t="str">
        <f aca="false">IF($A120="","",IF($G120="","Missing title; ","")&amp;IF($H120="","Missing statement; ","")&amp;IF($O120="","Missing owner; ","")&amp;IF($K120="","No objective; ","")&amp;IF($N120="","No source; ","")&amp;IF($AM120=0,"No AC; ","")&amp;IF($AN120=0,"No test; ","")&amp;IF($AO120=0,"No trace link; ","")&amp;IF(AND(Config!$C$15="Yes",$AM120=0),"AC required; ","")&amp;IF(AND(Config!$C$14="Yes",$AN120=0),"Test required; ","")&amp;IF(AND(Config!$C$13="Yes",NOT(OR($AH120="Approved",$AH120="Baselined",$AH120="Not Required"))),"Approval pending; ","")&amp;IF($AP120&gt;0,"Open change; ",""))</f>
        <v/>
      </c>
      <c r="BB120" s="0" t="str">
        <f aca="false">IF($A120="","",IF(OR($C120="Agile",$C120="Hybrid"),MAX($BB$5:BB119)+1,""))</f>
        <v/>
      </c>
      <c r="BC120" s="0" t="str">
        <f aca="false">IF($A120="","",IF(OR($C120="Waterfall",$C120="Hybrid"),MAX($BC$5:BC119)+1,""))</f>
        <v/>
      </c>
      <c r="BD120" s="0" t="str">
        <f aca="false">IF($A120="","",MAX($BD$5:BD119)+1)</f>
        <v/>
      </c>
      <c r="BE120" s="0" t="str">
        <f aca="false">IF($A120="","",RANK($AC120,$AC$6:$AC$255)+COUNTIFS($AC$6:$AC120,$AC120,$A$6:$A120,"&lt;&gt;")-1)</f>
        <v/>
      </c>
      <c r="BF120" s="0" t="str">
        <f aca="false">IF($A120="","",IF($AW120&lt;&gt;"",MAX($BF$5:BF119)+1,""))</f>
        <v/>
      </c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9"/>
      <c r="S121" s="19"/>
      <c r="T121" s="19"/>
      <c r="U121" s="19"/>
      <c r="V121" s="19"/>
      <c r="W121" s="19"/>
      <c r="X121" s="19"/>
      <c r="Y121" s="20"/>
      <c r="Z121" s="19"/>
      <c r="AA121" s="19" t="str">
        <f aca="false">IF($A121="","",IFERROR(ROUND(($R121+$S121+$T121+$U121)/MAX(1,$V121),2),""))</f>
        <v/>
      </c>
      <c r="AB121" s="19" t="str">
        <f aca="false">IF($A121="","",IFERROR(ROUND(($W121*$X121*$Y121)/MAX(1,$Z121),1),""))</f>
        <v/>
      </c>
      <c r="AC121" s="19" t="str">
        <f aca="false">IF($A121="","",IFERROR(ROUND(($R121*Config!$F$6+$S121*Config!$F$7+$T121*Config!$F$8+$U121*Config!$F$9+(10-$V121)*Config!$F$10+(10-$AD121)*Config!$F$11+(10-$AE121)*Config!$F$12)*10,0),""))</f>
        <v/>
      </c>
      <c r="AD121" s="19"/>
      <c r="AE121" s="19"/>
      <c r="AF121" s="14"/>
      <c r="AG121" s="14"/>
      <c r="AH121" s="14"/>
      <c r="AI121" s="14"/>
      <c r="AJ121" s="21"/>
      <c r="AK121" s="14"/>
      <c r="AL121" s="21"/>
      <c r="AM121" s="19" t="str">
        <f aca="false">IF($A121="","",COUNTIF(Acceptance_Criteria!$B$6:$B$405,$A121))</f>
        <v/>
      </c>
      <c r="AN121" s="19" t="str">
        <f aca="false">IF($A121="","",COUNTIF(Test_Coverage!$B$6:$B$305,$A121))</f>
        <v/>
      </c>
      <c r="AO121" s="19" t="str">
        <f aca="false">IF($A121="","",COUNTIF(Traceability_Matrix!$B$6:$B$405,$A121))</f>
        <v/>
      </c>
      <c r="AP121" s="19" t="str">
        <f aca="false">IF($A121="","",COUNTIFS(Change_Control!$B$6:$B$155,$A121,Change_Control!$J$6:$J$155,"Open")+COUNTIFS(Change_Control!$B$6:$B$155,$A121,Change_Control!$J$6:$J$155,"In Assessment"))</f>
        <v/>
      </c>
      <c r="AQ121" s="19" t="str">
        <f aca="false">IF($A121="","",COUNTIF(RAID_Decisions!$C$6:$C$155,$A121))</f>
        <v/>
      </c>
      <c r="AR121" s="14" t="str">
        <f aca="false">IF($A121="","",IF(AND($K121&lt;&gt;"",$N121&lt;&gt;"",$AO121&gt;0),"Traced",IF(OR($K121&lt;&gt;"",$N121&lt;&gt;"",$AO121&gt;0),"Partial","Gap")))</f>
        <v/>
      </c>
      <c r="AS121" s="19" t="str">
        <f aca="false">IF($A121="","",ROUND(IF($G121&lt;&gt;"",10,0)+IF($H121&lt;&gt;"",15,0)+IF($O121&lt;&gt;"",10,0)+IF($K121&lt;&gt;"",10,0)+IF($N121&lt;&gt;"",10,0)+IF($Q121&lt;&gt;"",5,0)+IF($AM121&gt;0,15,0)+IF($AN121&gt;0,10,0)+IF($AO121&gt;0,10,0)+IF(OR($AH121="Approved",$AH121="Baselined",$AH121="Not Required"),5,0),0))</f>
        <v/>
      </c>
      <c r="AT121" s="14" t="str">
        <f aca="false">IF($A121="","",IF(AND($AS121&gt;=Config!$C$23,$G121&lt;&gt;"",$H121&lt;&gt;"",$O121&lt;&gt;""),"Ready for Review","Needs Work"))</f>
        <v/>
      </c>
      <c r="AU121" s="14" t="str">
        <f aca="false">IF($A121="","",IF(AND($AS121&gt;=Config!$C$24,$AM121&gt;0,$AN121&gt;0,OR($AH121="Approved",$AH121="Baselined",$AH121="Not Required"),$AP121=0),"Ready for Delivery","Not Ready"))</f>
        <v/>
      </c>
      <c r="AV121" s="14" t="str">
        <f aca="false">IF($A121="","",IF($AG121="Rejected","Rejected",IF($AU121="Ready for Delivery","Pass","Action Required")))</f>
        <v/>
      </c>
      <c r="AW121" s="14" t="str">
        <f aca="false">IF($A121="","",IF(RIGHT($BA121,2)="; ",LEFT($BA121,LEN($BA121)-2),$BA121))</f>
        <v/>
      </c>
      <c r="AX121" s="21"/>
      <c r="AY121" s="14"/>
      <c r="AZ121" s="14"/>
      <c r="BA121" s="0" t="str">
        <f aca="false">IF($A121="","",IF($G121="","Missing title; ","")&amp;IF($H121="","Missing statement; ","")&amp;IF($O121="","Missing owner; ","")&amp;IF($K121="","No objective; ","")&amp;IF($N121="","No source; ","")&amp;IF($AM121=0,"No AC; ","")&amp;IF($AN121=0,"No test; ","")&amp;IF($AO121=0,"No trace link; ","")&amp;IF(AND(Config!$C$15="Yes",$AM121=0),"AC required; ","")&amp;IF(AND(Config!$C$14="Yes",$AN121=0),"Test required; ","")&amp;IF(AND(Config!$C$13="Yes",NOT(OR($AH121="Approved",$AH121="Baselined",$AH121="Not Required"))),"Approval pending; ","")&amp;IF($AP121&gt;0,"Open change; ",""))</f>
        <v/>
      </c>
      <c r="BB121" s="0" t="str">
        <f aca="false">IF($A121="","",IF(OR($C121="Agile",$C121="Hybrid"),MAX($BB$5:BB120)+1,""))</f>
        <v/>
      </c>
      <c r="BC121" s="0" t="str">
        <f aca="false">IF($A121="","",IF(OR($C121="Waterfall",$C121="Hybrid"),MAX($BC$5:BC120)+1,""))</f>
        <v/>
      </c>
      <c r="BD121" s="0" t="str">
        <f aca="false">IF($A121="","",MAX($BD$5:BD120)+1)</f>
        <v/>
      </c>
      <c r="BE121" s="0" t="str">
        <f aca="false">IF($A121="","",RANK($AC121,$AC$6:$AC$255)+COUNTIFS($AC$6:$AC121,$AC121,$A$6:$A121,"&lt;&gt;")-1)</f>
        <v/>
      </c>
      <c r="BF121" s="0" t="str">
        <f aca="false">IF($A121="","",IF($AW121&lt;&gt;"",MAX($BF$5:BF120)+1,""))</f>
        <v/>
      </c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9"/>
      <c r="S122" s="19"/>
      <c r="T122" s="19"/>
      <c r="U122" s="19"/>
      <c r="V122" s="19"/>
      <c r="W122" s="19"/>
      <c r="X122" s="19"/>
      <c r="Y122" s="20"/>
      <c r="Z122" s="19"/>
      <c r="AA122" s="19" t="str">
        <f aca="false">IF($A122="","",IFERROR(ROUND(($R122+$S122+$T122+$U122)/MAX(1,$V122),2),""))</f>
        <v/>
      </c>
      <c r="AB122" s="19" t="str">
        <f aca="false">IF($A122="","",IFERROR(ROUND(($W122*$X122*$Y122)/MAX(1,$Z122),1),""))</f>
        <v/>
      </c>
      <c r="AC122" s="19" t="str">
        <f aca="false">IF($A122="","",IFERROR(ROUND(($R122*Config!$F$6+$S122*Config!$F$7+$T122*Config!$F$8+$U122*Config!$F$9+(10-$V122)*Config!$F$10+(10-$AD122)*Config!$F$11+(10-$AE122)*Config!$F$12)*10,0),""))</f>
        <v/>
      </c>
      <c r="AD122" s="19"/>
      <c r="AE122" s="19"/>
      <c r="AF122" s="14"/>
      <c r="AG122" s="14"/>
      <c r="AH122" s="14"/>
      <c r="AI122" s="14"/>
      <c r="AJ122" s="21"/>
      <c r="AK122" s="14"/>
      <c r="AL122" s="21"/>
      <c r="AM122" s="19" t="str">
        <f aca="false">IF($A122="","",COUNTIF(Acceptance_Criteria!$B$6:$B$405,$A122))</f>
        <v/>
      </c>
      <c r="AN122" s="19" t="str">
        <f aca="false">IF($A122="","",COUNTIF(Test_Coverage!$B$6:$B$305,$A122))</f>
        <v/>
      </c>
      <c r="AO122" s="19" t="str">
        <f aca="false">IF($A122="","",COUNTIF(Traceability_Matrix!$B$6:$B$405,$A122))</f>
        <v/>
      </c>
      <c r="AP122" s="19" t="str">
        <f aca="false">IF($A122="","",COUNTIFS(Change_Control!$B$6:$B$155,$A122,Change_Control!$J$6:$J$155,"Open")+COUNTIFS(Change_Control!$B$6:$B$155,$A122,Change_Control!$J$6:$J$155,"In Assessment"))</f>
        <v/>
      </c>
      <c r="AQ122" s="19" t="str">
        <f aca="false">IF($A122="","",COUNTIF(RAID_Decisions!$C$6:$C$155,$A122))</f>
        <v/>
      </c>
      <c r="AR122" s="14" t="str">
        <f aca="false">IF($A122="","",IF(AND($K122&lt;&gt;"",$N122&lt;&gt;"",$AO122&gt;0),"Traced",IF(OR($K122&lt;&gt;"",$N122&lt;&gt;"",$AO122&gt;0),"Partial","Gap")))</f>
        <v/>
      </c>
      <c r="AS122" s="19" t="str">
        <f aca="false">IF($A122="","",ROUND(IF($G122&lt;&gt;"",10,0)+IF($H122&lt;&gt;"",15,0)+IF($O122&lt;&gt;"",10,0)+IF($K122&lt;&gt;"",10,0)+IF($N122&lt;&gt;"",10,0)+IF($Q122&lt;&gt;"",5,0)+IF($AM122&gt;0,15,0)+IF($AN122&gt;0,10,0)+IF($AO122&gt;0,10,0)+IF(OR($AH122="Approved",$AH122="Baselined",$AH122="Not Required"),5,0),0))</f>
        <v/>
      </c>
      <c r="AT122" s="14" t="str">
        <f aca="false">IF($A122="","",IF(AND($AS122&gt;=Config!$C$23,$G122&lt;&gt;"",$H122&lt;&gt;"",$O122&lt;&gt;""),"Ready for Review","Needs Work"))</f>
        <v/>
      </c>
      <c r="AU122" s="14" t="str">
        <f aca="false">IF($A122="","",IF(AND($AS122&gt;=Config!$C$24,$AM122&gt;0,$AN122&gt;0,OR($AH122="Approved",$AH122="Baselined",$AH122="Not Required"),$AP122=0),"Ready for Delivery","Not Ready"))</f>
        <v/>
      </c>
      <c r="AV122" s="14" t="str">
        <f aca="false">IF($A122="","",IF($AG122="Rejected","Rejected",IF($AU122="Ready for Delivery","Pass","Action Required")))</f>
        <v/>
      </c>
      <c r="AW122" s="14" t="str">
        <f aca="false">IF($A122="","",IF(RIGHT($BA122,2)="; ",LEFT($BA122,LEN($BA122)-2),$BA122))</f>
        <v/>
      </c>
      <c r="AX122" s="21"/>
      <c r="AY122" s="14"/>
      <c r="AZ122" s="14"/>
      <c r="BA122" s="0" t="str">
        <f aca="false">IF($A122="","",IF($G122="","Missing title; ","")&amp;IF($H122="","Missing statement; ","")&amp;IF($O122="","Missing owner; ","")&amp;IF($K122="","No objective; ","")&amp;IF($N122="","No source; ","")&amp;IF($AM122=0,"No AC; ","")&amp;IF($AN122=0,"No test; ","")&amp;IF($AO122=0,"No trace link; ","")&amp;IF(AND(Config!$C$15="Yes",$AM122=0),"AC required; ","")&amp;IF(AND(Config!$C$14="Yes",$AN122=0),"Test required; ","")&amp;IF(AND(Config!$C$13="Yes",NOT(OR($AH122="Approved",$AH122="Baselined",$AH122="Not Required"))),"Approval pending; ","")&amp;IF($AP122&gt;0,"Open change; ",""))</f>
        <v/>
      </c>
      <c r="BB122" s="0" t="str">
        <f aca="false">IF($A122="","",IF(OR($C122="Agile",$C122="Hybrid"),MAX($BB$5:BB121)+1,""))</f>
        <v/>
      </c>
      <c r="BC122" s="0" t="str">
        <f aca="false">IF($A122="","",IF(OR($C122="Waterfall",$C122="Hybrid"),MAX($BC$5:BC121)+1,""))</f>
        <v/>
      </c>
      <c r="BD122" s="0" t="str">
        <f aca="false">IF($A122="","",MAX($BD$5:BD121)+1)</f>
        <v/>
      </c>
      <c r="BE122" s="0" t="str">
        <f aca="false">IF($A122="","",RANK($AC122,$AC$6:$AC$255)+COUNTIFS($AC$6:$AC122,$AC122,$A$6:$A122,"&lt;&gt;")-1)</f>
        <v/>
      </c>
      <c r="BF122" s="0" t="str">
        <f aca="false">IF($A122="","",IF($AW122&lt;&gt;"",MAX($BF$5:BF121)+1,""))</f>
        <v/>
      </c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9"/>
      <c r="S123" s="19"/>
      <c r="T123" s="19"/>
      <c r="U123" s="19"/>
      <c r="V123" s="19"/>
      <c r="W123" s="19"/>
      <c r="X123" s="19"/>
      <c r="Y123" s="20"/>
      <c r="Z123" s="19"/>
      <c r="AA123" s="19" t="str">
        <f aca="false">IF($A123="","",IFERROR(ROUND(($R123+$S123+$T123+$U123)/MAX(1,$V123),2),""))</f>
        <v/>
      </c>
      <c r="AB123" s="19" t="str">
        <f aca="false">IF($A123="","",IFERROR(ROUND(($W123*$X123*$Y123)/MAX(1,$Z123),1),""))</f>
        <v/>
      </c>
      <c r="AC123" s="19" t="str">
        <f aca="false">IF($A123="","",IFERROR(ROUND(($R123*Config!$F$6+$S123*Config!$F$7+$T123*Config!$F$8+$U123*Config!$F$9+(10-$V123)*Config!$F$10+(10-$AD123)*Config!$F$11+(10-$AE123)*Config!$F$12)*10,0),""))</f>
        <v/>
      </c>
      <c r="AD123" s="19"/>
      <c r="AE123" s="19"/>
      <c r="AF123" s="14"/>
      <c r="AG123" s="14"/>
      <c r="AH123" s="14"/>
      <c r="AI123" s="14"/>
      <c r="AJ123" s="21"/>
      <c r="AK123" s="14"/>
      <c r="AL123" s="21"/>
      <c r="AM123" s="19" t="str">
        <f aca="false">IF($A123="","",COUNTIF(Acceptance_Criteria!$B$6:$B$405,$A123))</f>
        <v/>
      </c>
      <c r="AN123" s="19" t="str">
        <f aca="false">IF($A123="","",COUNTIF(Test_Coverage!$B$6:$B$305,$A123))</f>
        <v/>
      </c>
      <c r="AO123" s="19" t="str">
        <f aca="false">IF($A123="","",COUNTIF(Traceability_Matrix!$B$6:$B$405,$A123))</f>
        <v/>
      </c>
      <c r="AP123" s="19" t="str">
        <f aca="false">IF($A123="","",COUNTIFS(Change_Control!$B$6:$B$155,$A123,Change_Control!$J$6:$J$155,"Open")+COUNTIFS(Change_Control!$B$6:$B$155,$A123,Change_Control!$J$6:$J$155,"In Assessment"))</f>
        <v/>
      </c>
      <c r="AQ123" s="19" t="str">
        <f aca="false">IF($A123="","",COUNTIF(RAID_Decisions!$C$6:$C$155,$A123))</f>
        <v/>
      </c>
      <c r="AR123" s="14" t="str">
        <f aca="false">IF($A123="","",IF(AND($K123&lt;&gt;"",$N123&lt;&gt;"",$AO123&gt;0),"Traced",IF(OR($K123&lt;&gt;"",$N123&lt;&gt;"",$AO123&gt;0),"Partial","Gap")))</f>
        <v/>
      </c>
      <c r="AS123" s="19" t="str">
        <f aca="false">IF($A123="","",ROUND(IF($G123&lt;&gt;"",10,0)+IF($H123&lt;&gt;"",15,0)+IF($O123&lt;&gt;"",10,0)+IF($K123&lt;&gt;"",10,0)+IF($N123&lt;&gt;"",10,0)+IF($Q123&lt;&gt;"",5,0)+IF($AM123&gt;0,15,0)+IF($AN123&gt;0,10,0)+IF($AO123&gt;0,10,0)+IF(OR($AH123="Approved",$AH123="Baselined",$AH123="Not Required"),5,0),0))</f>
        <v/>
      </c>
      <c r="AT123" s="14" t="str">
        <f aca="false">IF($A123="","",IF(AND($AS123&gt;=Config!$C$23,$G123&lt;&gt;"",$H123&lt;&gt;"",$O123&lt;&gt;""),"Ready for Review","Needs Work"))</f>
        <v/>
      </c>
      <c r="AU123" s="14" t="str">
        <f aca="false">IF($A123="","",IF(AND($AS123&gt;=Config!$C$24,$AM123&gt;0,$AN123&gt;0,OR($AH123="Approved",$AH123="Baselined",$AH123="Not Required"),$AP123=0),"Ready for Delivery","Not Ready"))</f>
        <v/>
      </c>
      <c r="AV123" s="14" t="str">
        <f aca="false">IF($A123="","",IF($AG123="Rejected","Rejected",IF($AU123="Ready for Delivery","Pass","Action Required")))</f>
        <v/>
      </c>
      <c r="AW123" s="14" t="str">
        <f aca="false">IF($A123="","",IF(RIGHT($BA123,2)="; ",LEFT($BA123,LEN($BA123)-2),$BA123))</f>
        <v/>
      </c>
      <c r="AX123" s="21"/>
      <c r="AY123" s="14"/>
      <c r="AZ123" s="14"/>
      <c r="BA123" s="0" t="str">
        <f aca="false">IF($A123="","",IF($G123="","Missing title; ","")&amp;IF($H123="","Missing statement; ","")&amp;IF($O123="","Missing owner; ","")&amp;IF($K123="","No objective; ","")&amp;IF($N123="","No source; ","")&amp;IF($AM123=0,"No AC; ","")&amp;IF($AN123=0,"No test; ","")&amp;IF($AO123=0,"No trace link; ","")&amp;IF(AND(Config!$C$15="Yes",$AM123=0),"AC required; ","")&amp;IF(AND(Config!$C$14="Yes",$AN123=0),"Test required; ","")&amp;IF(AND(Config!$C$13="Yes",NOT(OR($AH123="Approved",$AH123="Baselined",$AH123="Not Required"))),"Approval pending; ","")&amp;IF($AP123&gt;0,"Open change; ",""))</f>
        <v/>
      </c>
      <c r="BB123" s="0" t="str">
        <f aca="false">IF($A123="","",IF(OR($C123="Agile",$C123="Hybrid"),MAX($BB$5:BB122)+1,""))</f>
        <v/>
      </c>
      <c r="BC123" s="0" t="str">
        <f aca="false">IF($A123="","",IF(OR($C123="Waterfall",$C123="Hybrid"),MAX($BC$5:BC122)+1,""))</f>
        <v/>
      </c>
      <c r="BD123" s="0" t="str">
        <f aca="false">IF($A123="","",MAX($BD$5:BD122)+1)</f>
        <v/>
      </c>
      <c r="BE123" s="0" t="str">
        <f aca="false">IF($A123="","",RANK($AC123,$AC$6:$AC$255)+COUNTIFS($AC$6:$AC123,$AC123,$A$6:$A123,"&lt;&gt;")-1)</f>
        <v/>
      </c>
      <c r="BF123" s="0" t="str">
        <f aca="false">IF($A123="","",IF($AW123&lt;&gt;"",MAX($BF$5:BF122)+1,""))</f>
        <v/>
      </c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9"/>
      <c r="S124" s="19"/>
      <c r="T124" s="19"/>
      <c r="U124" s="19"/>
      <c r="V124" s="19"/>
      <c r="W124" s="19"/>
      <c r="X124" s="19"/>
      <c r="Y124" s="20"/>
      <c r="Z124" s="19"/>
      <c r="AA124" s="19" t="str">
        <f aca="false">IF($A124="","",IFERROR(ROUND(($R124+$S124+$T124+$U124)/MAX(1,$V124),2),""))</f>
        <v/>
      </c>
      <c r="AB124" s="19" t="str">
        <f aca="false">IF($A124="","",IFERROR(ROUND(($W124*$X124*$Y124)/MAX(1,$Z124),1),""))</f>
        <v/>
      </c>
      <c r="AC124" s="19" t="str">
        <f aca="false">IF($A124="","",IFERROR(ROUND(($R124*Config!$F$6+$S124*Config!$F$7+$T124*Config!$F$8+$U124*Config!$F$9+(10-$V124)*Config!$F$10+(10-$AD124)*Config!$F$11+(10-$AE124)*Config!$F$12)*10,0),""))</f>
        <v/>
      </c>
      <c r="AD124" s="19"/>
      <c r="AE124" s="19"/>
      <c r="AF124" s="14"/>
      <c r="AG124" s="14"/>
      <c r="AH124" s="14"/>
      <c r="AI124" s="14"/>
      <c r="AJ124" s="21"/>
      <c r="AK124" s="14"/>
      <c r="AL124" s="21"/>
      <c r="AM124" s="19" t="str">
        <f aca="false">IF($A124="","",COUNTIF(Acceptance_Criteria!$B$6:$B$405,$A124))</f>
        <v/>
      </c>
      <c r="AN124" s="19" t="str">
        <f aca="false">IF($A124="","",COUNTIF(Test_Coverage!$B$6:$B$305,$A124))</f>
        <v/>
      </c>
      <c r="AO124" s="19" t="str">
        <f aca="false">IF($A124="","",COUNTIF(Traceability_Matrix!$B$6:$B$405,$A124))</f>
        <v/>
      </c>
      <c r="AP124" s="19" t="str">
        <f aca="false">IF($A124="","",COUNTIFS(Change_Control!$B$6:$B$155,$A124,Change_Control!$J$6:$J$155,"Open")+COUNTIFS(Change_Control!$B$6:$B$155,$A124,Change_Control!$J$6:$J$155,"In Assessment"))</f>
        <v/>
      </c>
      <c r="AQ124" s="19" t="str">
        <f aca="false">IF($A124="","",COUNTIF(RAID_Decisions!$C$6:$C$155,$A124))</f>
        <v/>
      </c>
      <c r="AR124" s="14" t="str">
        <f aca="false">IF($A124="","",IF(AND($K124&lt;&gt;"",$N124&lt;&gt;"",$AO124&gt;0),"Traced",IF(OR($K124&lt;&gt;"",$N124&lt;&gt;"",$AO124&gt;0),"Partial","Gap")))</f>
        <v/>
      </c>
      <c r="AS124" s="19" t="str">
        <f aca="false">IF($A124="","",ROUND(IF($G124&lt;&gt;"",10,0)+IF($H124&lt;&gt;"",15,0)+IF($O124&lt;&gt;"",10,0)+IF($K124&lt;&gt;"",10,0)+IF($N124&lt;&gt;"",10,0)+IF($Q124&lt;&gt;"",5,0)+IF($AM124&gt;0,15,0)+IF($AN124&gt;0,10,0)+IF($AO124&gt;0,10,0)+IF(OR($AH124="Approved",$AH124="Baselined",$AH124="Not Required"),5,0),0))</f>
        <v/>
      </c>
      <c r="AT124" s="14" t="str">
        <f aca="false">IF($A124="","",IF(AND($AS124&gt;=Config!$C$23,$G124&lt;&gt;"",$H124&lt;&gt;"",$O124&lt;&gt;""),"Ready for Review","Needs Work"))</f>
        <v/>
      </c>
      <c r="AU124" s="14" t="str">
        <f aca="false">IF($A124="","",IF(AND($AS124&gt;=Config!$C$24,$AM124&gt;0,$AN124&gt;0,OR($AH124="Approved",$AH124="Baselined",$AH124="Not Required"),$AP124=0),"Ready for Delivery","Not Ready"))</f>
        <v/>
      </c>
      <c r="AV124" s="14" t="str">
        <f aca="false">IF($A124="","",IF($AG124="Rejected","Rejected",IF($AU124="Ready for Delivery","Pass","Action Required")))</f>
        <v/>
      </c>
      <c r="AW124" s="14" t="str">
        <f aca="false">IF($A124="","",IF(RIGHT($BA124,2)="; ",LEFT($BA124,LEN($BA124)-2),$BA124))</f>
        <v/>
      </c>
      <c r="AX124" s="21"/>
      <c r="AY124" s="14"/>
      <c r="AZ124" s="14"/>
      <c r="BA124" s="0" t="str">
        <f aca="false">IF($A124="","",IF($G124="","Missing title; ","")&amp;IF($H124="","Missing statement; ","")&amp;IF($O124="","Missing owner; ","")&amp;IF($K124="","No objective; ","")&amp;IF($N124="","No source; ","")&amp;IF($AM124=0,"No AC; ","")&amp;IF($AN124=0,"No test; ","")&amp;IF($AO124=0,"No trace link; ","")&amp;IF(AND(Config!$C$15="Yes",$AM124=0),"AC required; ","")&amp;IF(AND(Config!$C$14="Yes",$AN124=0),"Test required; ","")&amp;IF(AND(Config!$C$13="Yes",NOT(OR($AH124="Approved",$AH124="Baselined",$AH124="Not Required"))),"Approval pending; ","")&amp;IF($AP124&gt;0,"Open change; ",""))</f>
        <v/>
      </c>
      <c r="BB124" s="0" t="str">
        <f aca="false">IF($A124="","",IF(OR($C124="Agile",$C124="Hybrid"),MAX($BB$5:BB123)+1,""))</f>
        <v/>
      </c>
      <c r="BC124" s="0" t="str">
        <f aca="false">IF($A124="","",IF(OR($C124="Waterfall",$C124="Hybrid"),MAX($BC$5:BC123)+1,""))</f>
        <v/>
      </c>
      <c r="BD124" s="0" t="str">
        <f aca="false">IF($A124="","",MAX($BD$5:BD123)+1)</f>
        <v/>
      </c>
      <c r="BE124" s="0" t="str">
        <f aca="false">IF($A124="","",RANK($AC124,$AC$6:$AC$255)+COUNTIFS($AC$6:$AC124,$AC124,$A$6:$A124,"&lt;&gt;")-1)</f>
        <v/>
      </c>
      <c r="BF124" s="0" t="str">
        <f aca="false">IF($A124="","",IF($AW124&lt;&gt;"",MAX($BF$5:BF123)+1,""))</f>
        <v/>
      </c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9"/>
      <c r="S125" s="19"/>
      <c r="T125" s="19"/>
      <c r="U125" s="19"/>
      <c r="V125" s="19"/>
      <c r="W125" s="19"/>
      <c r="X125" s="19"/>
      <c r="Y125" s="20"/>
      <c r="Z125" s="19"/>
      <c r="AA125" s="19" t="str">
        <f aca="false">IF($A125="","",IFERROR(ROUND(($R125+$S125+$T125+$U125)/MAX(1,$V125),2),""))</f>
        <v/>
      </c>
      <c r="AB125" s="19" t="str">
        <f aca="false">IF($A125="","",IFERROR(ROUND(($W125*$X125*$Y125)/MAX(1,$Z125),1),""))</f>
        <v/>
      </c>
      <c r="AC125" s="19" t="str">
        <f aca="false">IF($A125="","",IFERROR(ROUND(($R125*Config!$F$6+$S125*Config!$F$7+$T125*Config!$F$8+$U125*Config!$F$9+(10-$V125)*Config!$F$10+(10-$AD125)*Config!$F$11+(10-$AE125)*Config!$F$12)*10,0),""))</f>
        <v/>
      </c>
      <c r="AD125" s="19"/>
      <c r="AE125" s="19"/>
      <c r="AF125" s="14"/>
      <c r="AG125" s="14"/>
      <c r="AH125" s="14"/>
      <c r="AI125" s="14"/>
      <c r="AJ125" s="21"/>
      <c r="AK125" s="14"/>
      <c r="AL125" s="21"/>
      <c r="AM125" s="19" t="str">
        <f aca="false">IF($A125="","",COUNTIF(Acceptance_Criteria!$B$6:$B$405,$A125))</f>
        <v/>
      </c>
      <c r="AN125" s="19" t="str">
        <f aca="false">IF($A125="","",COUNTIF(Test_Coverage!$B$6:$B$305,$A125))</f>
        <v/>
      </c>
      <c r="AO125" s="19" t="str">
        <f aca="false">IF($A125="","",COUNTIF(Traceability_Matrix!$B$6:$B$405,$A125))</f>
        <v/>
      </c>
      <c r="AP125" s="19" t="str">
        <f aca="false">IF($A125="","",COUNTIFS(Change_Control!$B$6:$B$155,$A125,Change_Control!$J$6:$J$155,"Open")+COUNTIFS(Change_Control!$B$6:$B$155,$A125,Change_Control!$J$6:$J$155,"In Assessment"))</f>
        <v/>
      </c>
      <c r="AQ125" s="19" t="str">
        <f aca="false">IF($A125="","",COUNTIF(RAID_Decisions!$C$6:$C$155,$A125))</f>
        <v/>
      </c>
      <c r="AR125" s="14" t="str">
        <f aca="false">IF($A125="","",IF(AND($K125&lt;&gt;"",$N125&lt;&gt;"",$AO125&gt;0),"Traced",IF(OR($K125&lt;&gt;"",$N125&lt;&gt;"",$AO125&gt;0),"Partial","Gap")))</f>
        <v/>
      </c>
      <c r="AS125" s="19" t="str">
        <f aca="false">IF($A125="","",ROUND(IF($G125&lt;&gt;"",10,0)+IF($H125&lt;&gt;"",15,0)+IF($O125&lt;&gt;"",10,0)+IF($K125&lt;&gt;"",10,0)+IF($N125&lt;&gt;"",10,0)+IF($Q125&lt;&gt;"",5,0)+IF($AM125&gt;0,15,0)+IF($AN125&gt;0,10,0)+IF($AO125&gt;0,10,0)+IF(OR($AH125="Approved",$AH125="Baselined",$AH125="Not Required"),5,0),0))</f>
        <v/>
      </c>
      <c r="AT125" s="14" t="str">
        <f aca="false">IF($A125="","",IF(AND($AS125&gt;=Config!$C$23,$G125&lt;&gt;"",$H125&lt;&gt;"",$O125&lt;&gt;""),"Ready for Review","Needs Work"))</f>
        <v/>
      </c>
      <c r="AU125" s="14" t="str">
        <f aca="false">IF($A125="","",IF(AND($AS125&gt;=Config!$C$24,$AM125&gt;0,$AN125&gt;0,OR($AH125="Approved",$AH125="Baselined",$AH125="Not Required"),$AP125=0),"Ready for Delivery","Not Ready"))</f>
        <v/>
      </c>
      <c r="AV125" s="14" t="str">
        <f aca="false">IF($A125="","",IF($AG125="Rejected","Rejected",IF($AU125="Ready for Delivery","Pass","Action Required")))</f>
        <v/>
      </c>
      <c r="AW125" s="14" t="str">
        <f aca="false">IF($A125="","",IF(RIGHT($BA125,2)="; ",LEFT($BA125,LEN($BA125)-2),$BA125))</f>
        <v/>
      </c>
      <c r="AX125" s="21"/>
      <c r="AY125" s="14"/>
      <c r="AZ125" s="14"/>
      <c r="BA125" s="0" t="str">
        <f aca="false">IF($A125="","",IF($G125="","Missing title; ","")&amp;IF($H125="","Missing statement; ","")&amp;IF($O125="","Missing owner; ","")&amp;IF($K125="","No objective; ","")&amp;IF($N125="","No source; ","")&amp;IF($AM125=0,"No AC; ","")&amp;IF($AN125=0,"No test; ","")&amp;IF($AO125=0,"No trace link; ","")&amp;IF(AND(Config!$C$15="Yes",$AM125=0),"AC required; ","")&amp;IF(AND(Config!$C$14="Yes",$AN125=0),"Test required; ","")&amp;IF(AND(Config!$C$13="Yes",NOT(OR($AH125="Approved",$AH125="Baselined",$AH125="Not Required"))),"Approval pending; ","")&amp;IF($AP125&gt;0,"Open change; ",""))</f>
        <v/>
      </c>
      <c r="BB125" s="0" t="str">
        <f aca="false">IF($A125="","",IF(OR($C125="Agile",$C125="Hybrid"),MAX($BB$5:BB124)+1,""))</f>
        <v/>
      </c>
      <c r="BC125" s="0" t="str">
        <f aca="false">IF($A125="","",IF(OR($C125="Waterfall",$C125="Hybrid"),MAX($BC$5:BC124)+1,""))</f>
        <v/>
      </c>
      <c r="BD125" s="0" t="str">
        <f aca="false">IF($A125="","",MAX($BD$5:BD124)+1)</f>
        <v/>
      </c>
      <c r="BE125" s="0" t="str">
        <f aca="false">IF($A125="","",RANK($AC125,$AC$6:$AC$255)+COUNTIFS($AC$6:$AC125,$AC125,$A$6:$A125,"&lt;&gt;")-1)</f>
        <v/>
      </c>
      <c r="BF125" s="0" t="str">
        <f aca="false">IF($A125="","",IF($AW125&lt;&gt;"",MAX($BF$5:BF124)+1,""))</f>
        <v/>
      </c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9"/>
      <c r="S126" s="19"/>
      <c r="T126" s="19"/>
      <c r="U126" s="19"/>
      <c r="V126" s="19"/>
      <c r="W126" s="19"/>
      <c r="X126" s="19"/>
      <c r="Y126" s="20"/>
      <c r="Z126" s="19"/>
      <c r="AA126" s="19" t="str">
        <f aca="false">IF($A126="","",IFERROR(ROUND(($R126+$S126+$T126+$U126)/MAX(1,$V126),2),""))</f>
        <v/>
      </c>
      <c r="AB126" s="19" t="str">
        <f aca="false">IF($A126="","",IFERROR(ROUND(($W126*$X126*$Y126)/MAX(1,$Z126),1),""))</f>
        <v/>
      </c>
      <c r="AC126" s="19" t="str">
        <f aca="false">IF($A126="","",IFERROR(ROUND(($R126*Config!$F$6+$S126*Config!$F$7+$T126*Config!$F$8+$U126*Config!$F$9+(10-$V126)*Config!$F$10+(10-$AD126)*Config!$F$11+(10-$AE126)*Config!$F$12)*10,0),""))</f>
        <v/>
      </c>
      <c r="AD126" s="19"/>
      <c r="AE126" s="19"/>
      <c r="AF126" s="14"/>
      <c r="AG126" s="14"/>
      <c r="AH126" s="14"/>
      <c r="AI126" s="14"/>
      <c r="AJ126" s="21"/>
      <c r="AK126" s="14"/>
      <c r="AL126" s="21"/>
      <c r="AM126" s="19" t="str">
        <f aca="false">IF($A126="","",COUNTIF(Acceptance_Criteria!$B$6:$B$405,$A126))</f>
        <v/>
      </c>
      <c r="AN126" s="19" t="str">
        <f aca="false">IF($A126="","",COUNTIF(Test_Coverage!$B$6:$B$305,$A126))</f>
        <v/>
      </c>
      <c r="AO126" s="19" t="str">
        <f aca="false">IF($A126="","",COUNTIF(Traceability_Matrix!$B$6:$B$405,$A126))</f>
        <v/>
      </c>
      <c r="AP126" s="19" t="str">
        <f aca="false">IF($A126="","",COUNTIFS(Change_Control!$B$6:$B$155,$A126,Change_Control!$J$6:$J$155,"Open")+COUNTIFS(Change_Control!$B$6:$B$155,$A126,Change_Control!$J$6:$J$155,"In Assessment"))</f>
        <v/>
      </c>
      <c r="AQ126" s="19" t="str">
        <f aca="false">IF($A126="","",COUNTIF(RAID_Decisions!$C$6:$C$155,$A126))</f>
        <v/>
      </c>
      <c r="AR126" s="14" t="str">
        <f aca="false">IF($A126="","",IF(AND($K126&lt;&gt;"",$N126&lt;&gt;"",$AO126&gt;0),"Traced",IF(OR($K126&lt;&gt;"",$N126&lt;&gt;"",$AO126&gt;0),"Partial","Gap")))</f>
        <v/>
      </c>
      <c r="AS126" s="19" t="str">
        <f aca="false">IF($A126="","",ROUND(IF($G126&lt;&gt;"",10,0)+IF($H126&lt;&gt;"",15,0)+IF($O126&lt;&gt;"",10,0)+IF($K126&lt;&gt;"",10,0)+IF($N126&lt;&gt;"",10,0)+IF($Q126&lt;&gt;"",5,0)+IF($AM126&gt;0,15,0)+IF($AN126&gt;0,10,0)+IF($AO126&gt;0,10,0)+IF(OR($AH126="Approved",$AH126="Baselined",$AH126="Not Required"),5,0),0))</f>
        <v/>
      </c>
      <c r="AT126" s="14" t="str">
        <f aca="false">IF($A126="","",IF(AND($AS126&gt;=Config!$C$23,$G126&lt;&gt;"",$H126&lt;&gt;"",$O126&lt;&gt;""),"Ready for Review","Needs Work"))</f>
        <v/>
      </c>
      <c r="AU126" s="14" t="str">
        <f aca="false">IF($A126="","",IF(AND($AS126&gt;=Config!$C$24,$AM126&gt;0,$AN126&gt;0,OR($AH126="Approved",$AH126="Baselined",$AH126="Not Required"),$AP126=0),"Ready for Delivery","Not Ready"))</f>
        <v/>
      </c>
      <c r="AV126" s="14" t="str">
        <f aca="false">IF($A126="","",IF($AG126="Rejected","Rejected",IF($AU126="Ready for Delivery","Pass","Action Required")))</f>
        <v/>
      </c>
      <c r="AW126" s="14" t="str">
        <f aca="false">IF($A126="","",IF(RIGHT($BA126,2)="; ",LEFT($BA126,LEN($BA126)-2),$BA126))</f>
        <v/>
      </c>
      <c r="AX126" s="21"/>
      <c r="AY126" s="14"/>
      <c r="AZ126" s="14"/>
      <c r="BA126" s="0" t="str">
        <f aca="false">IF($A126="","",IF($G126="","Missing title; ","")&amp;IF($H126="","Missing statement; ","")&amp;IF($O126="","Missing owner; ","")&amp;IF($K126="","No objective; ","")&amp;IF($N126="","No source; ","")&amp;IF($AM126=0,"No AC; ","")&amp;IF($AN126=0,"No test; ","")&amp;IF($AO126=0,"No trace link; ","")&amp;IF(AND(Config!$C$15="Yes",$AM126=0),"AC required; ","")&amp;IF(AND(Config!$C$14="Yes",$AN126=0),"Test required; ","")&amp;IF(AND(Config!$C$13="Yes",NOT(OR($AH126="Approved",$AH126="Baselined",$AH126="Not Required"))),"Approval pending; ","")&amp;IF($AP126&gt;0,"Open change; ",""))</f>
        <v/>
      </c>
      <c r="BB126" s="0" t="str">
        <f aca="false">IF($A126="","",IF(OR($C126="Agile",$C126="Hybrid"),MAX($BB$5:BB125)+1,""))</f>
        <v/>
      </c>
      <c r="BC126" s="0" t="str">
        <f aca="false">IF($A126="","",IF(OR($C126="Waterfall",$C126="Hybrid"),MAX($BC$5:BC125)+1,""))</f>
        <v/>
      </c>
      <c r="BD126" s="0" t="str">
        <f aca="false">IF($A126="","",MAX($BD$5:BD125)+1)</f>
        <v/>
      </c>
      <c r="BE126" s="0" t="str">
        <f aca="false">IF($A126="","",RANK($AC126,$AC$6:$AC$255)+COUNTIFS($AC$6:$AC126,$AC126,$A$6:$A126,"&lt;&gt;")-1)</f>
        <v/>
      </c>
      <c r="BF126" s="0" t="str">
        <f aca="false">IF($A126="","",IF($AW126&lt;&gt;"",MAX($BF$5:BF125)+1,""))</f>
        <v/>
      </c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9"/>
      <c r="S127" s="19"/>
      <c r="T127" s="19"/>
      <c r="U127" s="19"/>
      <c r="V127" s="19"/>
      <c r="W127" s="19"/>
      <c r="X127" s="19"/>
      <c r="Y127" s="20"/>
      <c r="Z127" s="19"/>
      <c r="AA127" s="19" t="str">
        <f aca="false">IF($A127="","",IFERROR(ROUND(($R127+$S127+$T127+$U127)/MAX(1,$V127),2),""))</f>
        <v/>
      </c>
      <c r="AB127" s="19" t="str">
        <f aca="false">IF($A127="","",IFERROR(ROUND(($W127*$X127*$Y127)/MAX(1,$Z127),1),""))</f>
        <v/>
      </c>
      <c r="AC127" s="19" t="str">
        <f aca="false">IF($A127="","",IFERROR(ROUND(($R127*Config!$F$6+$S127*Config!$F$7+$T127*Config!$F$8+$U127*Config!$F$9+(10-$V127)*Config!$F$10+(10-$AD127)*Config!$F$11+(10-$AE127)*Config!$F$12)*10,0),""))</f>
        <v/>
      </c>
      <c r="AD127" s="19"/>
      <c r="AE127" s="19"/>
      <c r="AF127" s="14"/>
      <c r="AG127" s="14"/>
      <c r="AH127" s="14"/>
      <c r="AI127" s="14"/>
      <c r="AJ127" s="21"/>
      <c r="AK127" s="14"/>
      <c r="AL127" s="21"/>
      <c r="AM127" s="19" t="str">
        <f aca="false">IF($A127="","",COUNTIF(Acceptance_Criteria!$B$6:$B$405,$A127))</f>
        <v/>
      </c>
      <c r="AN127" s="19" t="str">
        <f aca="false">IF($A127="","",COUNTIF(Test_Coverage!$B$6:$B$305,$A127))</f>
        <v/>
      </c>
      <c r="AO127" s="19" t="str">
        <f aca="false">IF($A127="","",COUNTIF(Traceability_Matrix!$B$6:$B$405,$A127))</f>
        <v/>
      </c>
      <c r="AP127" s="19" t="str">
        <f aca="false">IF($A127="","",COUNTIFS(Change_Control!$B$6:$B$155,$A127,Change_Control!$J$6:$J$155,"Open")+COUNTIFS(Change_Control!$B$6:$B$155,$A127,Change_Control!$J$6:$J$155,"In Assessment"))</f>
        <v/>
      </c>
      <c r="AQ127" s="19" t="str">
        <f aca="false">IF($A127="","",COUNTIF(RAID_Decisions!$C$6:$C$155,$A127))</f>
        <v/>
      </c>
      <c r="AR127" s="14" t="str">
        <f aca="false">IF($A127="","",IF(AND($K127&lt;&gt;"",$N127&lt;&gt;"",$AO127&gt;0),"Traced",IF(OR($K127&lt;&gt;"",$N127&lt;&gt;"",$AO127&gt;0),"Partial","Gap")))</f>
        <v/>
      </c>
      <c r="AS127" s="19" t="str">
        <f aca="false">IF($A127="","",ROUND(IF($G127&lt;&gt;"",10,0)+IF($H127&lt;&gt;"",15,0)+IF($O127&lt;&gt;"",10,0)+IF($K127&lt;&gt;"",10,0)+IF($N127&lt;&gt;"",10,0)+IF($Q127&lt;&gt;"",5,0)+IF($AM127&gt;0,15,0)+IF($AN127&gt;0,10,0)+IF($AO127&gt;0,10,0)+IF(OR($AH127="Approved",$AH127="Baselined",$AH127="Not Required"),5,0),0))</f>
        <v/>
      </c>
      <c r="AT127" s="14" t="str">
        <f aca="false">IF($A127="","",IF(AND($AS127&gt;=Config!$C$23,$G127&lt;&gt;"",$H127&lt;&gt;"",$O127&lt;&gt;""),"Ready for Review","Needs Work"))</f>
        <v/>
      </c>
      <c r="AU127" s="14" t="str">
        <f aca="false">IF($A127="","",IF(AND($AS127&gt;=Config!$C$24,$AM127&gt;0,$AN127&gt;0,OR($AH127="Approved",$AH127="Baselined",$AH127="Not Required"),$AP127=0),"Ready for Delivery","Not Ready"))</f>
        <v/>
      </c>
      <c r="AV127" s="14" t="str">
        <f aca="false">IF($A127="","",IF($AG127="Rejected","Rejected",IF($AU127="Ready for Delivery","Pass","Action Required")))</f>
        <v/>
      </c>
      <c r="AW127" s="14" t="str">
        <f aca="false">IF($A127="","",IF(RIGHT($BA127,2)="; ",LEFT($BA127,LEN($BA127)-2),$BA127))</f>
        <v/>
      </c>
      <c r="AX127" s="21"/>
      <c r="AY127" s="14"/>
      <c r="AZ127" s="14"/>
      <c r="BA127" s="0" t="str">
        <f aca="false">IF($A127="","",IF($G127="","Missing title; ","")&amp;IF($H127="","Missing statement; ","")&amp;IF($O127="","Missing owner; ","")&amp;IF($K127="","No objective; ","")&amp;IF($N127="","No source; ","")&amp;IF($AM127=0,"No AC; ","")&amp;IF($AN127=0,"No test; ","")&amp;IF($AO127=0,"No trace link; ","")&amp;IF(AND(Config!$C$15="Yes",$AM127=0),"AC required; ","")&amp;IF(AND(Config!$C$14="Yes",$AN127=0),"Test required; ","")&amp;IF(AND(Config!$C$13="Yes",NOT(OR($AH127="Approved",$AH127="Baselined",$AH127="Not Required"))),"Approval pending; ","")&amp;IF($AP127&gt;0,"Open change; ",""))</f>
        <v/>
      </c>
      <c r="BB127" s="0" t="str">
        <f aca="false">IF($A127="","",IF(OR($C127="Agile",$C127="Hybrid"),MAX($BB$5:BB126)+1,""))</f>
        <v/>
      </c>
      <c r="BC127" s="0" t="str">
        <f aca="false">IF($A127="","",IF(OR($C127="Waterfall",$C127="Hybrid"),MAX($BC$5:BC126)+1,""))</f>
        <v/>
      </c>
      <c r="BD127" s="0" t="str">
        <f aca="false">IF($A127="","",MAX($BD$5:BD126)+1)</f>
        <v/>
      </c>
      <c r="BE127" s="0" t="str">
        <f aca="false">IF($A127="","",RANK($AC127,$AC$6:$AC$255)+COUNTIFS($AC$6:$AC127,$AC127,$A$6:$A127,"&lt;&gt;")-1)</f>
        <v/>
      </c>
      <c r="BF127" s="0" t="str">
        <f aca="false">IF($A127="","",IF($AW127&lt;&gt;"",MAX($BF$5:BF126)+1,""))</f>
        <v/>
      </c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9"/>
      <c r="S128" s="19"/>
      <c r="T128" s="19"/>
      <c r="U128" s="19"/>
      <c r="V128" s="19"/>
      <c r="W128" s="19"/>
      <c r="X128" s="19"/>
      <c r="Y128" s="20"/>
      <c r="Z128" s="19"/>
      <c r="AA128" s="19" t="str">
        <f aca="false">IF($A128="","",IFERROR(ROUND(($R128+$S128+$T128+$U128)/MAX(1,$V128),2),""))</f>
        <v/>
      </c>
      <c r="AB128" s="19" t="str">
        <f aca="false">IF($A128="","",IFERROR(ROUND(($W128*$X128*$Y128)/MAX(1,$Z128),1),""))</f>
        <v/>
      </c>
      <c r="AC128" s="19" t="str">
        <f aca="false">IF($A128="","",IFERROR(ROUND(($R128*Config!$F$6+$S128*Config!$F$7+$T128*Config!$F$8+$U128*Config!$F$9+(10-$V128)*Config!$F$10+(10-$AD128)*Config!$F$11+(10-$AE128)*Config!$F$12)*10,0),""))</f>
        <v/>
      </c>
      <c r="AD128" s="19"/>
      <c r="AE128" s="19"/>
      <c r="AF128" s="14"/>
      <c r="AG128" s="14"/>
      <c r="AH128" s="14"/>
      <c r="AI128" s="14"/>
      <c r="AJ128" s="21"/>
      <c r="AK128" s="14"/>
      <c r="AL128" s="21"/>
      <c r="AM128" s="19" t="str">
        <f aca="false">IF($A128="","",COUNTIF(Acceptance_Criteria!$B$6:$B$405,$A128))</f>
        <v/>
      </c>
      <c r="AN128" s="19" t="str">
        <f aca="false">IF($A128="","",COUNTIF(Test_Coverage!$B$6:$B$305,$A128))</f>
        <v/>
      </c>
      <c r="AO128" s="19" t="str">
        <f aca="false">IF($A128="","",COUNTIF(Traceability_Matrix!$B$6:$B$405,$A128))</f>
        <v/>
      </c>
      <c r="AP128" s="19" t="str">
        <f aca="false">IF($A128="","",COUNTIFS(Change_Control!$B$6:$B$155,$A128,Change_Control!$J$6:$J$155,"Open")+COUNTIFS(Change_Control!$B$6:$B$155,$A128,Change_Control!$J$6:$J$155,"In Assessment"))</f>
        <v/>
      </c>
      <c r="AQ128" s="19" t="str">
        <f aca="false">IF($A128="","",COUNTIF(RAID_Decisions!$C$6:$C$155,$A128))</f>
        <v/>
      </c>
      <c r="AR128" s="14" t="str">
        <f aca="false">IF($A128="","",IF(AND($K128&lt;&gt;"",$N128&lt;&gt;"",$AO128&gt;0),"Traced",IF(OR($K128&lt;&gt;"",$N128&lt;&gt;"",$AO128&gt;0),"Partial","Gap")))</f>
        <v/>
      </c>
      <c r="AS128" s="19" t="str">
        <f aca="false">IF($A128="","",ROUND(IF($G128&lt;&gt;"",10,0)+IF($H128&lt;&gt;"",15,0)+IF($O128&lt;&gt;"",10,0)+IF($K128&lt;&gt;"",10,0)+IF($N128&lt;&gt;"",10,0)+IF($Q128&lt;&gt;"",5,0)+IF($AM128&gt;0,15,0)+IF($AN128&gt;0,10,0)+IF($AO128&gt;0,10,0)+IF(OR($AH128="Approved",$AH128="Baselined",$AH128="Not Required"),5,0),0))</f>
        <v/>
      </c>
      <c r="AT128" s="14" t="str">
        <f aca="false">IF($A128="","",IF(AND($AS128&gt;=Config!$C$23,$G128&lt;&gt;"",$H128&lt;&gt;"",$O128&lt;&gt;""),"Ready for Review","Needs Work"))</f>
        <v/>
      </c>
      <c r="AU128" s="14" t="str">
        <f aca="false">IF($A128="","",IF(AND($AS128&gt;=Config!$C$24,$AM128&gt;0,$AN128&gt;0,OR($AH128="Approved",$AH128="Baselined",$AH128="Not Required"),$AP128=0),"Ready for Delivery","Not Ready"))</f>
        <v/>
      </c>
      <c r="AV128" s="14" t="str">
        <f aca="false">IF($A128="","",IF($AG128="Rejected","Rejected",IF($AU128="Ready for Delivery","Pass","Action Required")))</f>
        <v/>
      </c>
      <c r="AW128" s="14" t="str">
        <f aca="false">IF($A128="","",IF(RIGHT($BA128,2)="; ",LEFT($BA128,LEN($BA128)-2),$BA128))</f>
        <v/>
      </c>
      <c r="AX128" s="21"/>
      <c r="AY128" s="14"/>
      <c r="AZ128" s="14"/>
      <c r="BA128" s="0" t="str">
        <f aca="false">IF($A128="","",IF($G128="","Missing title; ","")&amp;IF($H128="","Missing statement; ","")&amp;IF($O128="","Missing owner; ","")&amp;IF($K128="","No objective; ","")&amp;IF($N128="","No source; ","")&amp;IF($AM128=0,"No AC; ","")&amp;IF($AN128=0,"No test; ","")&amp;IF($AO128=0,"No trace link; ","")&amp;IF(AND(Config!$C$15="Yes",$AM128=0),"AC required; ","")&amp;IF(AND(Config!$C$14="Yes",$AN128=0),"Test required; ","")&amp;IF(AND(Config!$C$13="Yes",NOT(OR($AH128="Approved",$AH128="Baselined",$AH128="Not Required"))),"Approval pending; ","")&amp;IF($AP128&gt;0,"Open change; ",""))</f>
        <v/>
      </c>
      <c r="BB128" s="0" t="str">
        <f aca="false">IF($A128="","",IF(OR($C128="Agile",$C128="Hybrid"),MAX($BB$5:BB127)+1,""))</f>
        <v/>
      </c>
      <c r="BC128" s="0" t="str">
        <f aca="false">IF($A128="","",IF(OR($C128="Waterfall",$C128="Hybrid"),MAX($BC$5:BC127)+1,""))</f>
        <v/>
      </c>
      <c r="BD128" s="0" t="str">
        <f aca="false">IF($A128="","",MAX($BD$5:BD127)+1)</f>
        <v/>
      </c>
      <c r="BE128" s="0" t="str">
        <f aca="false">IF($A128="","",RANK($AC128,$AC$6:$AC$255)+COUNTIFS($AC$6:$AC128,$AC128,$A$6:$A128,"&lt;&gt;")-1)</f>
        <v/>
      </c>
      <c r="BF128" s="0" t="str">
        <f aca="false">IF($A128="","",IF($AW128&lt;&gt;"",MAX($BF$5:BF127)+1,""))</f>
        <v/>
      </c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9"/>
      <c r="S129" s="19"/>
      <c r="T129" s="19"/>
      <c r="U129" s="19"/>
      <c r="V129" s="19"/>
      <c r="W129" s="19"/>
      <c r="X129" s="19"/>
      <c r="Y129" s="20"/>
      <c r="Z129" s="19"/>
      <c r="AA129" s="19" t="str">
        <f aca="false">IF($A129="","",IFERROR(ROUND(($R129+$S129+$T129+$U129)/MAX(1,$V129),2),""))</f>
        <v/>
      </c>
      <c r="AB129" s="19" t="str">
        <f aca="false">IF($A129="","",IFERROR(ROUND(($W129*$X129*$Y129)/MAX(1,$Z129),1),""))</f>
        <v/>
      </c>
      <c r="AC129" s="19" t="str">
        <f aca="false">IF($A129="","",IFERROR(ROUND(($R129*Config!$F$6+$S129*Config!$F$7+$T129*Config!$F$8+$U129*Config!$F$9+(10-$V129)*Config!$F$10+(10-$AD129)*Config!$F$11+(10-$AE129)*Config!$F$12)*10,0),""))</f>
        <v/>
      </c>
      <c r="AD129" s="19"/>
      <c r="AE129" s="19"/>
      <c r="AF129" s="14"/>
      <c r="AG129" s="14"/>
      <c r="AH129" s="14"/>
      <c r="AI129" s="14"/>
      <c r="AJ129" s="21"/>
      <c r="AK129" s="14"/>
      <c r="AL129" s="21"/>
      <c r="AM129" s="19" t="str">
        <f aca="false">IF($A129="","",COUNTIF(Acceptance_Criteria!$B$6:$B$405,$A129))</f>
        <v/>
      </c>
      <c r="AN129" s="19" t="str">
        <f aca="false">IF($A129="","",COUNTIF(Test_Coverage!$B$6:$B$305,$A129))</f>
        <v/>
      </c>
      <c r="AO129" s="19" t="str">
        <f aca="false">IF($A129="","",COUNTIF(Traceability_Matrix!$B$6:$B$405,$A129))</f>
        <v/>
      </c>
      <c r="AP129" s="19" t="str">
        <f aca="false">IF($A129="","",COUNTIFS(Change_Control!$B$6:$B$155,$A129,Change_Control!$J$6:$J$155,"Open")+COUNTIFS(Change_Control!$B$6:$B$155,$A129,Change_Control!$J$6:$J$155,"In Assessment"))</f>
        <v/>
      </c>
      <c r="AQ129" s="19" t="str">
        <f aca="false">IF($A129="","",COUNTIF(RAID_Decisions!$C$6:$C$155,$A129))</f>
        <v/>
      </c>
      <c r="AR129" s="14" t="str">
        <f aca="false">IF($A129="","",IF(AND($K129&lt;&gt;"",$N129&lt;&gt;"",$AO129&gt;0),"Traced",IF(OR($K129&lt;&gt;"",$N129&lt;&gt;"",$AO129&gt;0),"Partial","Gap")))</f>
        <v/>
      </c>
      <c r="AS129" s="19" t="str">
        <f aca="false">IF($A129="","",ROUND(IF($G129&lt;&gt;"",10,0)+IF($H129&lt;&gt;"",15,0)+IF($O129&lt;&gt;"",10,0)+IF($K129&lt;&gt;"",10,0)+IF($N129&lt;&gt;"",10,0)+IF($Q129&lt;&gt;"",5,0)+IF($AM129&gt;0,15,0)+IF($AN129&gt;0,10,0)+IF($AO129&gt;0,10,0)+IF(OR($AH129="Approved",$AH129="Baselined",$AH129="Not Required"),5,0),0))</f>
        <v/>
      </c>
      <c r="AT129" s="14" t="str">
        <f aca="false">IF($A129="","",IF(AND($AS129&gt;=Config!$C$23,$G129&lt;&gt;"",$H129&lt;&gt;"",$O129&lt;&gt;""),"Ready for Review","Needs Work"))</f>
        <v/>
      </c>
      <c r="AU129" s="14" t="str">
        <f aca="false">IF($A129="","",IF(AND($AS129&gt;=Config!$C$24,$AM129&gt;0,$AN129&gt;0,OR($AH129="Approved",$AH129="Baselined",$AH129="Not Required"),$AP129=0),"Ready for Delivery","Not Ready"))</f>
        <v/>
      </c>
      <c r="AV129" s="14" t="str">
        <f aca="false">IF($A129="","",IF($AG129="Rejected","Rejected",IF($AU129="Ready for Delivery","Pass","Action Required")))</f>
        <v/>
      </c>
      <c r="AW129" s="14" t="str">
        <f aca="false">IF($A129="","",IF(RIGHT($BA129,2)="; ",LEFT($BA129,LEN($BA129)-2),$BA129))</f>
        <v/>
      </c>
      <c r="AX129" s="21"/>
      <c r="AY129" s="14"/>
      <c r="AZ129" s="14"/>
      <c r="BA129" s="0" t="str">
        <f aca="false">IF($A129="","",IF($G129="","Missing title; ","")&amp;IF($H129="","Missing statement; ","")&amp;IF($O129="","Missing owner; ","")&amp;IF($K129="","No objective; ","")&amp;IF($N129="","No source; ","")&amp;IF($AM129=0,"No AC; ","")&amp;IF($AN129=0,"No test; ","")&amp;IF($AO129=0,"No trace link; ","")&amp;IF(AND(Config!$C$15="Yes",$AM129=0),"AC required; ","")&amp;IF(AND(Config!$C$14="Yes",$AN129=0),"Test required; ","")&amp;IF(AND(Config!$C$13="Yes",NOT(OR($AH129="Approved",$AH129="Baselined",$AH129="Not Required"))),"Approval pending; ","")&amp;IF($AP129&gt;0,"Open change; ",""))</f>
        <v/>
      </c>
      <c r="BB129" s="0" t="str">
        <f aca="false">IF($A129="","",IF(OR($C129="Agile",$C129="Hybrid"),MAX($BB$5:BB128)+1,""))</f>
        <v/>
      </c>
      <c r="BC129" s="0" t="str">
        <f aca="false">IF($A129="","",IF(OR($C129="Waterfall",$C129="Hybrid"),MAX($BC$5:BC128)+1,""))</f>
        <v/>
      </c>
      <c r="BD129" s="0" t="str">
        <f aca="false">IF($A129="","",MAX($BD$5:BD128)+1)</f>
        <v/>
      </c>
      <c r="BE129" s="0" t="str">
        <f aca="false">IF($A129="","",RANK($AC129,$AC$6:$AC$255)+COUNTIFS($AC$6:$AC129,$AC129,$A$6:$A129,"&lt;&gt;")-1)</f>
        <v/>
      </c>
      <c r="BF129" s="0" t="str">
        <f aca="false">IF($A129="","",IF($AW129&lt;&gt;"",MAX($BF$5:BF128)+1,""))</f>
        <v/>
      </c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9"/>
      <c r="S130" s="19"/>
      <c r="T130" s="19"/>
      <c r="U130" s="19"/>
      <c r="V130" s="19"/>
      <c r="W130" s="19"/>
      <c r="X130" s="19"/>
      <c r="Y130" s="20"/>
      <c r="Z130" s="19"/>
      <c r="AA130" s="19" t="str">
        <f aca="false">IF($A130="","",IFERROR(ROUND(($R130+$S130+$T130+$U130)/MAX(1,$V130),2),""))</f>
        <v/>
      </c>
      <c r="AB130" s="19" t="str">
        <f aca="false">IF($A130="","",IFERROR(ROUND(($W130*$X130*$Y130)/MAX(1,$Z130),1),""))</f>
        <v/>
      </c>
      <c r="AC130" s="19" t="str">
        <f aca="false">IF($A130="","",IFERROR(ROUND(($R130*Config!$F$6+$S130*Config!$F$7+$T130*Config!$F$8+$U130*Config!$F$9+(10-$V130)*Config!$F$10+(10-$AD130)*Config!$F$11+(10-$AE130)*Config!$F$12)*10,0),""))</f>
        <v/>
      </c>
      <c r="AD130" s="19"/>
      <c r="AE130" s="19"/>
      <c r="AF130" s="14"/>
      <c r="AG130" s="14"/>
      <c r="AH130" s="14"/>
      <c r="AI130" s="14"/>
      <c r="AJ130" s="21"/>
      <c r="AK130" s="14"/>
      <c r="AL130" s="21"/>
      <c r="AM130" s="19" t="str">
        <f aca="false">IF($A130="","",COUNTIF(Acceptance_Criteria!$B$6:$B$405,$A130))</f>
        <v/>
      </c>
      <c r="AN130" s="19" t="str">
        <f aca="false">IF($A130="","",COUNTIF(Test_Coverage!$B$6:$B$305,$A130))</f>
        <v/>
      </c>
      <c r="AO130" s="19" t="str">
        <f aca="false">IF($A130="","",COUNTIF(Traceability_Matrix!$B$6:$B$405,$A130))</f>
        <v/>
      </c>
      <c r="AP130" s="19" t="str">
        <f aca="false">IF($A130="","",COUNTIFS(Change_Control!$B$6:$B$155,$A130,Change_Control!$J$6:$J$155,"Open")+COUNTIFS(Change_Control!$B$6:$B$155,$A130,Change_Control!$J$6:$J$155,"In Assessment"))</f>
        <v/>
      </c>
      <c r="AQ130" s="19" t="str">
        <f aca="false">IF($A130="","",COUNTIF(RAID_Decisions!$C$6:$C$155,$A130))</f>
        <v/>
      </c>
      <c r="AR130" s="14" t="str">
        <f aca="false">IF($A130="","",IF(AND($K130&lt;&gt;"",$N130&lt;&gt;"",$AO130&gt;0),"Traced",IF(OR($K130&lt;&gt;"",$N130&lt;&gt;"",$AO130&gt;0),"Partial","Gap")))</f>
        <v/>
      </c>
      <c r="AS130" s="19" t="str">
        <f aca="false">IF($A130="","",ROUND(IF($G130&lt;&gt;"",10,0)+IF($H130&lt;&gt;"",15,0)+IF($O130&lt;&gt;"",10,0)+IF($K130&lt;&gt;"",10,0)+IF($N130&lt;&gt;"",10,0)+IF($Q130&lt;&gt;"",5,0)+IF($AM130&gt;0,15,0)+IF($AN130&gt;0,10,0)+IF($AO130&gt;0,10,0)+IF(OR($AH130="Approved",$AH130="Baselined",$AH130="Not Required"),5,0),0))</f>
        <v/>
      </c>
      <c r="AT130" s="14" t="str">
        <f aca="false">IF($A130="","",IF(AND($AS130&gt;=Config!$C$23,$G130&lt;&gt;"",$H130&lt;&gt;"",$O130&lt;&gt;""),"Ready for Review","Needs Work"))</f>
        <v/>
      </c>
      <c r="AU130" s="14" t="str">
        <f aca="false">IF($A130="","",IF(AND($AS130&gt;=Config!$C$24,$AM130&gt;0,$AN130&gt;0,OR($AH130="Approved",$AH130="Baselined",$AH130="Not Required"),$AP130=0),"Ready for Delivery","Not Ready"))</f>
        <v/>
      </c>
      <c r="AV130" s="14" t="str">
        <f aca="false">IF($A130="","",IF($AG130="Rejected","Rejected",IF($AU130="Ready for Delivery","Pass","Action Required")))</f>
        <v/>
      </c>
      <c r="AW130" s="14" t="str">
        <f aca="false">IF($A130="","",IF(RIGHT($BA130,2)="; ",LEFT($BA130,LEN($BA130)-2),$BA130))</f>
        <v/>
      </c>
      <c r="AX130" s="21"/>
      <c r="AY130" s="14"/>
      <c r="AZ130" s="14"/>
      <c r="BA130" s="0" t="str">
        <f aca="false">IF($A130="","",IF($G130="","Missing title; ","")&amp;IF($H130="","Missing statement; ","")&amp;IF($O130="","Missing owner; ","")&amp;IF($K130="","No objective; ","")&amp;IF($N130="","No source; ","")&amp;IF($AM130=0,"No AC; ","")&amp;IF($AN130=0,"No test; ","")&amp;IF($AO130=0,"No trace link; ","")&amp;IF(AND(Config!$C$15="Yes",$AM130=0),"AC required; ","")&amp;IF(AND(Config!$C$14="Yes",$AN130=0),"Test required; ","")&amp;IF(AND(Config!$C$13="Yes",NOT(OR($AH130="Approved",$AH130="Baselined",$AH130="Not Required"))),"Approval pending; ","")&amp;IF($AP130&gt;0,"Open change; ",""))</f>
        <v/>
      </c>
      <c r="BB130" s="0" t="str">
        <f aca="false">IF($A130="","",IF(OR($C130="Agile",$C130="Hybrid"),MAX($BB$5:BB129)+1,""))</f>
        <v/>
      </c>
      <c r="BC130" s="0" t="str">
        <f aca="false">IF($A130="","",IF(OR($C130="Waterfall",$C130="Hybrid"),MAX($BC$5:BC129)+1,""))</f>
        <v/>
      </c>
      <c r="BD130" s="0" t="str">
        <f aca="false">IF($A130="","",MAX($BD$5:BD129)+1)</f>
        <v/>
      </c>
      <c r="BE130" s="0" t="str">
        <f aca="false">IF($A130="","",RANK($AC130,$AC$6:$AC$255)+COUNTIFS($AC$6:$AC130,$AC130,$A$6:$A130,"&lt;&gt;")-1)</f>
        <v/>
      </c>
      <c r="BF130" s="0" t="str">
        <f aca="false">IF($A130="","",IF($AW130&lt;&gt;"",MAX($BF$5:BF129)+1,""))</f>
        <v/>
      </c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9"/>
      <c r="S131" s="19"/>
      <c r="T131" s="19"/>
      <c r="U131" s="19"/>
      <c r="V131" s="19"/>
      <c r="W131" s="19"/>
      <c r="X131" s="19"/>
      <c r="Y131" s="20"/>
      <c r="Z131" s="19"/>
      <c r="AA131" s="19" t="str">
        <f aca="false">IF($A131="","",IFERROR(ROUND(($R131+$S131+$T131+$U131)/MAX(1,$V131),2),""))</f>
        <v/>
      </c>
      <c r="AB131" s="19" t="str">
        <f aca="false">IF($A131="","",IFERROR(ROUND(($W131*$X131*$Y131)/MAX(1,$Z131),1),""))</f>
        <v/>
      </c>
      <c r="AC131" s="19" t="str">
        <f aca="false">IF($A131="","",IFERROR(ROUND(($R131*Config!$F$6+$S131*Config!$F$7+$T131*Config!$F$8+$U131*Config!$F$9+(10-$V131)*Config!$F$10+(10-$AD131)*Config!$F$11+(10-$AE131)*Config!$F$12)*10,0),""))</f>
        <v/>
      </c>
      <c r="AD131" s="19"/>
      <c r="AE131" s="19"/>
      <c r="AF131" s="14"/>
      <c r="AG131" s="14"/>
      <c r="AH131" s="14"/>
      <c r="AI131" s="14"/>
      <c r="AJ131" s="21"/>
      <c r="AK131" s="14"/>
      <c r="AL131" s="21"/>
      <c r="AM131" s="19" t="str">
        <f aca="false">IF($A131="","",COUNTIF(Acceptance_Criteria!$B$6:$B$405,$A131))</f>
        <v/>
      </c>
      <c r="AN131" s="19" t="str">
        <f aca="false">IF($A131="","",COUNTIF(Test_Coverage!$B$6:$B$305,$A131))</f>
        <v/>
      </c>
      <c r="AO131" s="19" t="str">
        <f aca="false">IF($A131="","",COUNTIF(Traceability_Matrix!$B$6:$B$405,$A131))</f>
        <v/>
      </c>
      <c r="AP131" s="19" t="str">
        <f aca="false">IF($A131="","",COUNTIFS(Change_Control!$B$6:$B$155,$A131,Change_Control!$J$6:$J$155,"Open")+COUNTIFS(Change_Control!$B$6:$B$155,$A131,Change_Control!$J$6:$J$155,"In Assessment"))</f>
        <v/>
      </c>
      <c r="AQ131" s="19" t="str">
        <f aca="false">IF($A131="","",COUNTIF(RAID_Decisions!$C$6:$C$155,$A131))</f>
        <v/>
      </c>
      <c r="AR131" s="14" t="str">
        <f aca="false">IF($A131="","",IF(AND($K131&lt;&gt;"",$N131&lt;&gt;"",$AO131&gt;0),"Traced",IF(OR($K131&lt;&gt;"",$N131&lt;&gt;"",$AO131&gt;0),"Partial","Gap")))</f>
        <v/>
      </c>
      <c r="AS131" s="19" t="str">
        <f aca="false">IF($A131="","",ROUND(IF($G131&lt;&gt;"",10,0)+IF($H131&lt;&gt;"",15,0)+IF($O131&lt;&gt;"",10,0)+IF($K131&lt;&gt;"",10,0)+IF($N131&lt;&gt;"",10,0)+IF($Q131&lt;&gt;"",5,0)+IF($AM131&gt;0,15,0)+IF($AN131&gt;0,10,0)+IF($AO131&gt;0,10,0)+IF(OR($AH131="Approved",$AH131="Baselined",$AH131="Not Required"),5,0),0))</f>
        <v/>
      </c>
      <c r="AT131" s="14" t="str">
        <f aca="false">IF($A131="","",IF(AND($AS131&gt;=Config!$C$23,$G131&lt;&gt;"",$H131&lt;&gt;"",$O131&lt;&gt;""),"Ready for Review","Needs Work"))</f>
        <v/>
      </c>
      <c r="AU131" s="14" t="str">
        <f aca="false">IF($A131="","",IF(AND($AS131&gt;=Config!$C$24,$AM131&gt;0,$AN131&gt;0,OR($AH131="Approved",$AH131="Baselined",$AH131="Not Required"),$AP131=0),"Ready for Delivery","Not Ready"))</f>
        <v/>
      </c>
      <c r="AV131" s="14" t="str">
        <f aca="false">IF($A131="","",IF($AG131="Rejected","Rejected",IF($AU131="Ready for Delivery","Pass","Action Required")))</f>
        <v/>
      </c>
      <c r="AW131" s="14" t="str">
        <f aca="false">IF($A131="","",IF(RIGHT($BA131,2)="; ",LEFT($BA131,LEN($BA131)-2),$BA131))</f>
        <v/>
      </c>
      <c r="AX131" s="21"/>
      <c r="AY131" s="14"/>
      <c r="AZ131" s="14"/>
      <c r="BA131" s="0" t="str">
        <f aca="false">IF($A131="","",IF($G131="","Missing title; ","")&amp;IF($H131="","Missing statement; ","")&amp;IF($O131="","Missing owner; ","")&amp;IF($K131="","No objective; ","")&amp;IF($N131="","No source; ","")&amp;IF($AM131=0,"No AC; ","")&amp;IF($AN131=0,"No test; ","")&amp;IF($AO131=0,"No trace link; ","")&amp;IF(AND(Config!$C$15="Yes",$AM131=0),"AC required; ","")&amp;IF(AND(Config!$C$14="Yes",$AN131=0),"Test required; ","")&amp;IF(AND(Config!$C$13="Yes",NOT(OR($AH131="Approved",$AH131="Baselined",$AH131="Not Required"))),"Approval pending; ","")&amp;IF($AP131&gt;0,"Open change; ",""))</f>
        <v/>
      </c>
      <c r="BB131" s="0" t="str">
        <f aca="false">IF($A131="","",IF(OR($C131="Agile",$C131="Hybrid"),MAX($BB$5:BB130)+1,""))</f>
        <v/>
      </c>
      <c r="BC131" s="0" t="str">
        <f aca="false">IF($A131="","",IF(OR($C131="Waterfall",$C131="Hybrid"),MAX($BC$5:BC130)+1,""))</f>
        <v/>
      </c>
      <c r="BD131" s="0" t="str">
        <f aca="false">IF($A131="","",MAX($BD$5:BD130)+1)</f>
        <v/>
      </c>
      <c r="BE131" s="0" t="str">
        <f aca="false">IF($A131="","",RANK($AC131,$AC$6:$AC$255)+COUNTIFS($AC$6:$AC131,$AC131,$A$6:$A131,"&lt;&gt;")-1)</f>
        <v/>
      </c>
      <c r="BF131" s="0" t="str">
        <f aca="false">IF($A131="","",IF($AW131&lt;&gt;"",MAX($BF$5:BF130)+1,""))</f>
        <v/>
      </c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9"/>
      <c r="S132" s="19"/>
      <c r="T132" s="19"/>
      <c r="U132" s="19"/>
      <c r="V132" s="19"/>
      <c r="W132" s="19"/>
      <c r="X132" s="19"/>
      <c r="Y132" s="20"/>
      <c r="Z132" s="19"/>
      <c r="AA132" s="19" t="str">
        <f aca="false">IF($A132="","",IFERROR(ROUND(($R132+$S132+$T132+$U132)/MAX(1,$V132),2),""))</f>
        <v/>
      </c>
      <c r="AB132" s="19" t="str">
        <f aca="false">IF($A132="","",IFERROR(ROUND(($W132*$X132*$Y132)/MAX(1,$Z132),1),""))</f>
        <v/>
      </c>
      <c r="AC132" s="19" t="str">
        <f aca="false">IF($A132="","",IFERROR(ROUND(($R132*Config!$F$6+$S132*Config!$F$7+$T132*Config!$F$8+$U132*Config!$F$9+(10-$V132)*Config!$F$10+(10-$AD132)*Config!$F$11+(10-$AE132)*Config!$F$12)*10,0),""))</f>
        <v/>
      </c>
      <c r="AD132" s="19"/>
      <c r="AE132" s="19"/>
      <c r="AF132" s="14"/>
      <c r="AG132" s="14"/>
      <c r="AH132" s="14"/>
      <c r="AI132" s="14"/>
      <c r="AJ132" s="21"/>
      <c r="AK132" s="14"/>
      <c r="AL132" s="21"/>
      <c r="AM132" s="19" t="str">
        <f aca="false">IF($A132="","",COUNTIF(Acceptance_Criteria!$B$6:$B$405,$A132))</f>
        <v/>
      </c>
      <c r="AN132" s="19" t="str">
        <f aca="false">IF($A132="","",COUNTIF(Test_Coverage!$B$6:$B$305,$A132))</f>
        <v/>
      </c>
      <c r="AO132" s="19" t="str">
        <f aca="false">IF($A132="","",COUNTIF(Traceability_Matrix!$B$6:$B$405,$A132))</f>
        <v/>
      </c>
      <c r="AP132" s="19" t="str">
        <f aca="false">IF($A132="","",COUNTIFS(Change_Control!$B$6:$B$155,$A132,Change_Control!$J$6:$J$155,"Open")+COUNTIFS(Change_Control!$B$6:$B$155,$A132,Change_Control!$J$6:$J$155,"In Assessment"))</f>
        <v/>
      </c>
      <c r="AQ132" s="19" t="str">
        <f aca="false">IF($A132="","",COUNTIF(RAID_Decisions!$C$6:$C$155,$A132))</f>
        <v/>
      </c>
      <c r="AR132" s="14" t="str">
        <f aca="false">IF($A132="","",IF(AND($K132&lt;&gt;"",$N132&lt;&gt;"",$AO132&gt;0),"Traced",IF(OR($K132&lt;&gt;"",$N132&lt;&gt;"",$AO132&gt;0),"Partial","Gap")))</f>
        <v/>
      </c>
      <c r="AS132" s="19" t="str">
        <f aca="false">IF($A132="","",ROUND(IF($G132&lt;&gt;"",10,0)+IF($H132&lt;&gt;"",15,0)+IF($O132&lt;&gt;"",10,0)+IF($K132&lt;&gt;"",10,0)+IF($N132&lt;&gt;"",10,0)+IF($Q132&lt;&gt;"",5,0)+IF($AM132&gt;0,15,0)+IF($AN132&gt;0,10,0)+IF($AO132&gt;0,10,0)+IF(OR($AH132="Approved",$AH132="Baselined",$AH132="Not Required"),5,0),0))</f>
        <v/>
      </c>
      <c r="AT132" s="14" t="str">
        <f aca="false">IF($A132="","",IF(AND($AS132&gt;=Config!$C$23,$G132&lt;&gt;"",$H132&lt;&gt;"",$O132&lt;&gt;""),"Ready for Review","Needs Work"))</f>
        <v/>
      </c>
      <c r="AU132" s="14" t="str">
        <f aca="false">IF($A132="","",IF(AND($AS132&gt;=Config!$C$24,$AM132&gt;0,$AN132&gt;0,OR($AH132="Approved",$AH132="Baselined",$AH132="Not Required"),$AP132=0),"Ready for Delivery","Not Ready"))</f>
        <v/>
      </c>
      <c r="AV132" s="14" t="str">
        <f aca="false">IF($A132="","",IF($AG132="Rejected","Rejected",IF($AU132="Ready for Delivery","Pass","Action Required")))</f>
        <v/>
      </c>
      <c r="AW132" s="14" t="str">
        <f aca="false">IF($A132="","",IF(RIGHT($BA132,2)="; ",LEFT($BA132,LEN($BA132)-2),$BA132))</f>
        <v/>
      </c>
      <c r="AX132" s="21"/>
      <c r="AY132" s="14"/>
      <c r="AZ132" s="14"/>
      <c r="BA132" s="0" t="str">
        <f aca="false">IF($A132="","",IF($G132="","Missing title; ","")&amp;IF($H132="","Missing statement; ","")&amp;IF($O132="","Missing owner; ","")&amp;IF($K132="","No objective; ","")&amp;IF($N132="","No source; ","")&amp;IF($AM132=0,"No AC; ","")&amp;IF($AN132=0,"No test; ","")&amp;IF($AO132=0,"No trace link; ","")&amp;IF(AND(Config!$C$15="Yes",$AM132=0),"AC required; ","")&amp;IF(AND(Config!$C$14="Yes",$AN132=0),"Test required; ","")&amp;IF(AND(Config!$C$13="Yes",NOT(OR($AH132="Approved",$AH132="Baselined",$AH132="Not Required"))),"Approval pending; ","")&amp;IF($AP132&gt;0,"Open change; ",""))</f>
        <v/>
      </c>
      <c r="BB132" s="0" t="str">
        <f aca="false">IF($A132="","",IF(OR($C132="Agile",$C132="Hybrid"),MAX($BB$5:BB131)+1,""))</f>
        <v/>
      </c>
      <c r="BC132" s="0" t="str">
        <f aca="false">IF($A132="","",IF(OR($C132="Waterfall",$C132="Hybrid"),MAX($BC$5:BC131)+1,""))</f>
        <v/>
      </c>
      <c r="BD132" s="0" t="str">
        <f aca="false">IF($A132="","",MAX($BD$5:BD131)+1)</f>
        <v/>
      </c>
      <c r="BE132" s="0" t="str">
        <f aca="false">IF($A132="","",RANK($AC132,$AC$6:$AC$255)+COUNTIFS($AC$6:$AC132,$AC132,$A$6:$A132,"&lt;&gt;")-1)</f>
        <v/>
      </c>
      <c r="BF132" s="0" t="str">
        <f aca="false">IF($A132="","",IF($AW132&lt;&gt;"",MAX($BF$5:BF131)+1,""))</f>
        <v/>
      </c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9"/>
      <c r="S133" s="19"/>
      <c r="T133" s="19"/>
      <c r="U133" s="19"/>
      <c r="V133" s="19"/>
      <c r="W133" s="19"/>
      <c r="X133" s="19"/>
      <c r="Y133" s="20"/>
      <c r="Z133" s="19"/>
      <c r="AA133" s="19" t="str">
        <f aca="false">IF($A133="","",IFERROR(ROUND(($R133+$S133+$T133+$U133)/MAX(1,$V133),2),""))</f>
        <v/>
      </c>
      <c r="AB133" s="19" t="str">
        <f aca="false">IF($A133="","",IFERROR(ROUND(($W133*$X133*$Y133)/MAX(1,$Z133),1),""))</f>
        <v/>
      </c>
      <c r="AC133" s="19" t="str">
        <f aca="false">IF($A133="","",IFERROR(ROUND(($R133*Config!$F$6+$S133*Config!$F$7+$T133*Config!$F$8+$U133*Config!$F$9+(10-$V133)*Config!$F$10+(10-$AD133)*Config!$F$11+(10-$AE133)*Config!$F$12)*10,0),""))</f>
        <v/>
      </c>
      <c r="AD133" s="19"/>
      <c r="AE133" s="19"/>
      <c r="AF133" s="14"/>
      <c r="AG133" s="14"/>
      <c r="AH133" s="14"/>
      <c r="AI133" s="14"/>
      <c r="AJ133" s="21"/>
      <c r="AK133" s="14"/>
      <c r="AL133" s="21"/>
      <c r="AM133" s="19" t="str">
        <f aca="false">IF($A133="","",COUNTIF(Acceptance_Criteria!$B$6:$B$405,$A133))</f>
        <v/>
      </c>
      <c r="AN133" s="19" t="str">
        <f aca="false">IF($A133="","",COUNTIF(Test_Coverage!$B$6:$B$305,$A133))</f>
        <v/>
      </c>
      <c r="AO133" s="19" t="str">
        <f aca="false">IF($A133="","",COUNTIF(Traceability_Matrix!$B$6:$B$405,$A133))</f>
        <v/>
      </c>
      <c r="AP133" s="19" t="str">
        <f aca="false">IF($A133="","",COUNTIFS(Change_Control!$B$6:$B$155,$A133,Change_Control!$J$6:$J$155,"Open")+COUNTIFS(Change_Control!$B$6:$B$155,$A133,Change_Control!$J$6:$J$155,"In Assessment"))</f>
        <v/>
      </c>
      <c r="AQ133" s="19" t="str">
        <f aca="false">IF($A133="","",COUNTIF(RAID_Decisions!$C$6:$C$155,$A133))</f>
        <v/>
      </c>
      <c r="AR133" s="14" t="str">
        <f aca="false">IF($A133="","",IF(AND($K133&lt;&gt;"",$N133&lt;&gt;"",$AO133&gt;0),"Traced",IF(OR($K133&lt;&gt;"",$N133&lt;&gt;"",$AO133&gt;0),"Partial","Gap")))</f>
        <v/>
      </c>
      <c r="AS133" s="19" t="str">
        <f aca="false">IF($A133="","",ROUND(IF($G133&lt;&gt;"",10,0)+IF($H133&lt;&gt;"",15,0)+IF($O133&lt;&gt;"",10,0)+IF($K133&lt;&gt;"",10,0)+IF($N133&lt;&gt;"",10,0)+IF($Q133&lt;&gt;"",5,0)+IF($AM133&gt;0,15,0)+IF($AN133&gt;0,10,0)+IF($AO133&gt;0,10,0)+IF(OR($AH133="Approved",$AH133="Baselined",$AH133="Not Required"),5,0),0))</f>
        <v/>
      </c>
      <c r="AT133" s="14" t="str">
        <f aca="false">IF($A133="","",IF(AND($AS133&gt;=Config!$C$23,$G133&lt;&gt;"",$H133&lt;&gt;"",$O133&lt;&gt;""),"Ready for Review","Needs Work"))</f>
        <v/>
      </c>
      <c r="AU133" s="14" t="str">
        <f aca="false">IF($A133="","",IF(AND($AS133&gt;=Config!$C$24,$AM133&gt;0,$AN133&gt;0,OR($AH133="Approved",$AH133="Baselined",$AH133="Not Required"),$AP133=0),"Ready for Delivery","Not Ready"))</f>
        <v/>
      </c>
      <c r="AV133" s="14" t="str">
        <f aca="false">IF($A133="","",IF($AG133="Rejected","Rejected",IF($AU133="Ready for Delivery","Pass","Action Required")))</f>
        <v/>
      </c>
      <c r="AW133" s="14" t="str">
        <f aca="false">IF($A133="","",IF(RIGHT($BA133,2)="; ",LEFT($BA133,LEN($BA133)-2),$BA133))</f>
        <v/>
      </c>
      <c r="AX133" s="21"/>
      <c r="AY133" s="14"/>
      <c r="AZ133" s="14"/>
      <c r="BA133" s="0" t="str">
        <f aca="false">IF($A133="","",IF($G133="","Missing title; ","")&amp;IF($H133="","Missing statement; ","")&amp;IF($O133="","Missing owner; ","")&amp;IF($K133="","No objective; ","")&amp;IF($N133="","No source; ","")&amp;IF($AM133=0,"No AC; ","")&amp;IF($AN133=0,"No test; ","")&amp;IF($AO133=0,"No trace link; ","")&amp;IF(AND(Config!$C$15="Yes",$AM133=0),"AC required; ","")&amp;IF(AND(Config!$C$14="Yes",$AN133=0),"Test required; ","")&amp;IF(AND(Config!$C$13="Yes",NOT(OR($AH133="Approved",$AH133="Baselined",$AH133="Not Required"))),"Approval pending; ","")&amp;IF($AP133&gt;0,"Open change; ",""))</f>
        <v/>
      </c>
      <c r="BB133" s="0" t="str">
        <f aca="false">IF($A133="","",IF(OR($C133="Agile",$C133="Hybrid"),MAX($BB$5:BB132)+1,""))</f>
        <v/>
      </c>
      <c r="BC133" s="0" t="str">
        <f aca="false">IF($A133="","",IF(OR($C133="Waterfall",$C133="Hybrid"),MAX($BC$5:BC132)+1,""))</f>
        <v/>
      </c>
      <c r="BD133" s="0" t="str">
        <f aca="false">IF($A133="","",MAX($BD$5:BD132)+1)</f>
        <v/>
      </c>
      <c r="BE133" s="0" t="str">
        <f aca="false">IF($A133="","",RANK($AC133,$AC$6:$AC$255)+COUNTIFS($AC$6:$AC133,$AC133,$A$6:$A133,"&lt;&gt;")-1)</f>
        <v/>
      </c>
      <c r="BF133" s="0" t="str">
        <f aca="false">IF($A133="","",IF($AW133&lt;&gt;"",MAX($BF$5:BF132)+1,""))</f>
        <v/>
      </c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9"/>
      <c r="S134" s="19"/>
      <c r="T134" s="19"/>
      <c r="U134" s="19"/>
      <c r="V134" s="19"/>
      <c r="W134" s="19"/>
      <c r="X134" s="19"/>
      <c r="Y134" s="20"/>
      <c r="Z134" s="19"/>
      <c r="AA134" s="19" t="str">
        <f aca="false">IF($A134="","",IFERROR(ROUND(($R134+$S134+$T134+$U134)/MAX(1,$V134),2),""))</f>
        <v/>
      </c>
      <c r="AB134" s="19" t="str">
        <f aca="false">IF($A134="","",IFERROR(ROUND(($W134*$X134*$Y134)/MAX(1,$Z134),1),""))</f>
        <v/>
      </c>
      <c r="AC134" s="19" t="str">
        <f aca="false">IF($A134="","",IFERROR(ROUND(($R134*Config!$F$6+$S134*Config!$F$7+$T134*Config!$F$8+$U134*Config!$F$9+(10-$V134)*Config!$F$10+(10-$AD134)*Config!$F$11+(10-$AE134)*Config!$F$12)*10,0),""))</f>
        <v/>
      </c>
      <c r="AD134" s="19"/>
      <c r="AE134" s="19"/>
      <c r="AF134" s="14"/>
      <c r="AG134" s="14"/>
      <c r="AH134" s="14"/>
      <c r="AI134" s="14"/>
      <c r="AJ134" s="21"/>
      <c r="AK134" s="14"/>
      <c r="AL134" s="21"/>
      <c r="AM134" s="19" t="str">
        <f aca="false">IF($A134="","",COUNTIF(Acceptance_Criteria!$B$6:$B$405,$A134))</f>
        <v/>
      </c>
      <c r="AN134" s="19" t="str">
        <f aca="false">IF($A134="","",COUNTIF(Test_Coverage!$B$6:$B$305,$A134))</f>
        <v/>
      </c>
      <c r="AO134" s="19" t="str">
        <f aca="false">IF($A134="","",COUNTIF(Traceability_Matrix!$B$6:$B$405,$A134))</f>
        <v/>
      </c>
      <c r="AP134" s="19" t="str">
        <f aca="false">IF($A134="","",COUNTIFS(Change_Control!$B$6:$B$155,$A134,Change_Control!$J$6:$J$155,"Open")+COUNTIFS(Change_Control!$B$6:$B$155,$A134,Change_Control!$J$6:$J$155,"In Assessment"))</f>
        <v/>
      </c>
      <c r="AQ134" s="19" t="str">
        <f aca="false">IF($A134="","",COUNTIF(RAID_Decisions!$C$6:$C$155,$A134))</f>
        <v/>
      </c>
      <c r="AR134" s="14" t="str">
        <f aca="false">IF($A134="","",IF(AND($K134&lt;&gt;"",$N134&lt;&gt;"",$AO134&gt;0),"Traced",IF(OR($K134&lt;&gt;"",$N134&lt;&gt;"",$AO134&gt;0),"Partial","Gap")))</f>
        <v/>
      </c>
      <c r="AS134" s="19" t="str">
        <f aca="false">IF($A134="","",ROUND(IF($G134&lt;&gt;"",10,0)+IF($H134&lt;&gt;"",15,0)+IF($O134&lt;&gt;"",10,0)+IF($K134&lt;&gt;"",10,0)+IF($N134&lt;&gt;"",10,0)+IF($Q134&lt;&gt;"",5,0)+IF($AM134&gt;0,15,0)+IF($AN134&gt;0,10,0)+IF($AO134&gt;0,10,0)+IF(OR($AH134="Approved",$AH134="Baselined",$AH134="Not Required"),5,0),0))</f>
        <v/>
      </c>
      <c r="AT134" s="14" t="str">
        <f aca="false">IF($A134="","",IF(AND($AS134&gt;=Config!$C$23,$G134&lt;&gt;"",$H134&lt;&gt;"",$O134&lt;&gt;""),"Ready for Review","Needs Work"))</f>
        <v/>
      </c>
      <c r="AU134" s="14" t="str">
        <f aca="false">IF($A134="","",IF(AND($AS134&gt;=Config!$C$24,$AM134&gt;0,$AN134&gt;0,OR($AH134="Approved",$AH134="Baselined",$AH134="Not Required"),$AP134=0),"Ready for Delivery","Not Ready"))</f>
        <v/>
      </c>
      <c r="AV134" s="14" t="str">
        <f aca="false">IF($A134="","",IF($AG134="Rejected","Rejected",IF($AU134="Ready for Delivery","Pass","Action Required")))</f>
        <v/>
      </c>
      <c r="AW134" s="14" t="str">
        <f aca="false">IF($A134="","",IF(RIGHT($BA134,2)="; ",LEFT($BA134,LEN($BA134)-2),$BA134))</f>
        <v/>
      </c>
      <c r="AX134" s="21"/>
      <c r="AY134" s="14"/>
      <c r="AZ134" s="14"/>
      <c r="BA134" s="0" t="str">
        <f aca="false">IF($A134="","",IF($G134="","Missing title; ","")&amp;IF($H134="","Missing statement; ","")&amp;IF($O134="","Missing owner; ","")&amp;IF($K134="","No objective; ","")&amp;IF($N134="","No source; ","")&amp;IF($AM134=0,"No AC; ","")&amp;IF($AN134=0,"No test; ","")&amp;IF($AO134=0,"No trace link; ","")&amp;IF(AND(Config!$C$15="Yes",$AM134=0),"AC required; ","")&amp;IF(AND(Config!$C$14="Yes",$AN134=0),"Test required; ","")&amp;IF(AND(Config!$C$13="Yes",NOT(OR($AH134="Approved",$AH134="Baselined",$AH134="Not Required"))),"Approval pending; ","")&amp;IF($AP134&gt;0,"Open change; ",""))</f>
        <v/>
      </c>
      <c r="BB134" s="0" t="str">
        <f aca="false">IF($A134="","",IF(OR($C134="Agile",$C134="Hybrid"),MAX($BB$5:BB133)+1,""))</f>
        <v/>
      </c>
      <c r="BC134" s="0" t="str">
        <f aca="false">IF($A134="","",IF(OR($C134="Waterfall",$C134="Hybrid"),MAX($BC$5:BC133)+1,""))</f>
        <v/>
      </c>
      <c r="BD134" s="0" t="str">
        <f aca="false">IF($A134="","",MAX($BD$5:BD133)+1)</f>
        <v/>
      </c>
      <c r="BE134" s="0" t="str">
        <f aca="false">IF($A134="","",RANK($AC134,$AC$6:$AC$255)+COUNTIFS($AC$6:$AC134,$AC134,$A$6:$A134,"&lt;&gt;")-1)</f>
        <v/>
      </c>
      <c r="BF134" s="0" t="str">
        <f aca="false">IF($A134="","",IF($AW134&lt;&gt;"",MAX($BF$5:BF133)+1,""))</f>
        <v/>
      </c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9"/>
      <c r="S135" s="19"/>
      <c r="T135" s="19"/>
      <c r="U135" s="19"/>
      <c r="V135" s="19"/>
      <c r="W135" s="19"/>
      <c r="X135" s="19"/>
      <c r="Y135" s="20"/>
      <c r="Z135" s="19"/>
      <c r="AA135" s="19" t="str">
        <f aca="false">IF($A135="","",IFERROR(ROUND(($R135+$S135+$T135+$U135)/MAX(1,$V135),2),""))</f>
        <v/>
      </c>
      <c r="AB135" s="19" t="str">
        <f aca="false">IF($A135="","",IFERROR(ROUND(($W135*$X135*$Y135)/MAX(1,$Z135),1),""))</f>
        <v/>
      </c>
      <c r="AC135" s="19" t="str">
        <f aca="false">IF($A135="","",IFERROR(ROUND(($R135*Config!$F$6+$S135*Config!$F$7+$T135*Config!$F$8+$U135*Config!$F$9+(10-$V135)*Config!$F$10+(10-$AD135)*Config!$F$11+(10-$AE135)*Config!$F$12)*10,0),""))</f>
        <v/>
      </c>
      <c r="AD135" s="19"/>
      <c r="AE135" s="19"/>
      <c r="AF135" s="14"/>
      <c r="AG135" s="14"/>
      <c r="AH135" s="14"/>
      <c r="AI135" s="14"/>
      <c r="AJ135" s="21"/>
      <c r="AK135" s="14"/>
      <c r="AL135" s="21"/>
      <c r="AM135" s="19" t="str">
        <f aca="false">IF($A135="","",COUNTIF(Acceptance_Criteria!$B$6:$B$405,$A135))</f>
        <v/>
      </c>
      <c r="AN135" s="19" t="str">
        <f aca="false">IF($A135="","",COUNTIF(Test_Coverage!$B$6:$B$305,$A135))</f>
        <v/>
      </c>
      <c r="AO135" s="19" t="str">
        <f aca="false">IF($A135="","",COUNTIF(Traceability_Matrix!$B$6:$B$405,$A135))</f>
        <v/>
      </c>
      <c r="AP135" s="19" t="str">
        <f aca="false">IF($A135="","",COUNTIFS(Change_Control!$B$6:$B$155,$A135,Change_Control!$J$6:$J$155,"Open")+COUNTIFS(Change_Control!$B$6:$B$155,$A135,Change_Control!$J$6:$J$155,"In Assessment"))</f>
        <v/>
      </c>
      <c r="AQ135" s="19" t="str">
        <f aca="false">IF($A135="","",COUNTIF(RAID_Decisions!$C$6:$C$155,$A135))</f>
        <v/>
      </c>
      <c r="AR135" s="14" t="str">
        <f aca="false">IF($A135="","",IF(AND($K135&lt;&gt;"",$N135&lt;&gt;"",$AO135&gt;0),"Traced",IF(OR($K135&lt;&gt;"",$N135&lt;&gt;"",$AO135&gt;0),"Partial","Gap")))</f>
        <v/>
      </c>
      <c r="AS135" s="19" t="str">
        <f aca="false">IF($A135="","",ROUND(IF($G135&lt;&gt;"",10,0)+IF($H135&lt;&gt;"",15,0)+IF($O135&lt;&gt;"",10,0)+IF($K135&lt;&gt;"",10,0)+IF($N135&lt;&gt;"",10,0)+IF($Q135&lt;&gt;"",5,0)+IF($AM135&gt;0,15,0)+IF($AN135&gt;0,10,0)+IF($AO135&gt;0,10,0)+IF(OR($AH135="Approved",$AH135="Baselined",$AH135="Not Required"),5,0),0))</f>
        <v/>
      </c>
      <c r="AT135" s="14" t="str">
        <f aca="false">IF($A135="","",IF(AND($AS135&gt;=Config!$C$23,$G135&lt;&gt;"",$H135&lt;&gt;"",$O135&lt;&gt;""),"Ready for Review","Needs Work"))</f>
        <v/>
      </c>
      <c r="AU135" s="14" t="str">
        <f aca="false">IF($A135="","",IF(AND($AS135&gt;=Config!$C$24,$AM135&gt;0,$AN135&gt;0,OR($AH135="Approved",$AH135="Baselined",$AH135="Not Required"),$AP135=0),"Ready for Delivery","Not Ready"))</f>
        <v/>
      </c>
      <c r="AV135" s="14" t="str">
        <f aca="false">IF($A135="","",IF($AG135="Rejected","Rejected",IF($AU135="Ready for Delivery","Pass","Action Required")))</f>
        <v/>
      </c>
      <c r="AW135" s="14" t="str">
        <f aca="false">IF($A135="","",IF(RIGHT($BA135,2)="; ",LEFT($BA135,LEN($BA135)-2),$BA135))</f>
        <v/>
      </c>
      <c r="AX135" s="21"/>
      <c r="AY135" s="14"/>
      <c r="AZ135" s="14"/>
      <c r="BA135" s="0" t="str">
        <f aca="false">IF($A135="","",IF($G135="","Missing title; ","")&amp;IF($H135="","Missing statement; ","")&amp;IF($O135="","Missing owner; ","")&amp;IF($K135="","No objective; ","")&amp;IF($N135="","No source; ","")&amp;IF($AM135=0,"No AC; ","")&amp;IF($AN135=0,"No test; ","")&amp;IF($AO135=0,"No trace link; ","")&amp;IF(AND(Config!$C$15="Yes",$AM135=0),"AC required; ","")&amp;IF(AND(Config!$C$14="Yes",$AN135=0),"Test required; ","")&amp;IF(AND(Config!$C$13="Yes",NOT(OR($AH135="Approved",$AH135="Baselined",$AH135="Not Required"))),"Approval pending; ","")&amp;IF($AP135&gt;0,"Open change; ",""))</f>
        <v/>
      </c>
      <c r="BB135" s="0" t="str">
        <f aca="false">IF($A135="","",IF(OR($C135="Agile",$C135="Hybrid"),MAX($BB$5:BB134)+1,""))</f>
        <v/>
      </c>
      <c r="BC135" s="0" t="str">
        <f aca="false">IF($A135="","",IF(OR($C135="Waterfall",$C135="Hybrid"),MAX($BC$5:BC134)+1,""))</f>
        <v/>
      </c>
      <c r="BD135" s="0" t="str">
        <f aca="false">IF($A135="","",MAX($BD$5:BD134)+1)</f>
        <v/>
      </c>
      <c r="BE135" s="0" t="str">
        <f aca="false">IF($A135="","",RANK($AC135,$AC$6:$AC$255)+COUNTIFS($AC$6:$AC135,$AC135,$A$6:$A135,"&lt;&gt;")-1)</f>
        <v/>
      </c>
      <c r="BF135" s="0" t="str">
        <f aca="false">IF($A135="","",IF($AW135&lt;&gt;"",MAX($BF$5:BF134)+1,""))</f>
        <v/>
      </c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9"/>
      <c r="S136" s="19"/>
      <c r="T136" s="19"/>
      <c r="U136" s="19"/>
      <c r="V136" s="19"/>
      <c r="W136" s="19"/>
      <c r="X136" s="19"/>
      <c r="Y136" s="20"/>
      <c r="Z136" s="19"/>
      <c r="AA136" s="19" t="str">
        <f aca="false">IF($A136="","",IFERROR(ROUND(($R136+$S136+$T136+$U136)/MAX(1,$V136),2),""))</f>
        <v/>
      </c>
      <c r="AB136" s="19" t="str">
        <f aca="false">IF($A136="","",IFERROR(ROUND(($W136*$X136*$Y136)/MAX(1,$Z136),1),""))</f>
        <v/>
      </c>
      <c r="AC136" s="19" t="str">
        <f aca="false">IF($A136="","",IFERROR(ROUND(($R136*Config!$F$6+$S136*Config!$F$7+$T136*Config!$F$8+$U136*Config!$F$9+(10-$V136)*Config!$F$10+(10-$AD136)*Config!$F$11+(10-$AE136)*Config!$F$12)*10,0),""))</f>
        <v/>
      </c>
      <c r="AD136" s="19"/>
      <c r="AE136" s="19"/>
      <c r="AF136" s="14"/>
      <c r="AG136" s="14"/>
      <c r="AH136" s="14"/>
      <c r="AI136" s="14"/>
      <c r="AJ136" s="21"/>
      <c r="AK136" s="14"/>
      <c r="AL136" s="21"/>
      <c r="AM136" s="19" t="str">
        <f aca="false">IF($A136="","",COUNTIF(Acceptance_Criteria!$B$6:$B$405,$A136))</f>
        <v/>
      </c>
      <c r="AN136" s="19" t="str">
        <f aca="false">IF($A136="","",COUNTIF(Test_Coverage!$B$6:$B$305,$A136))</f>
        <v/>
      </c>
      <c r="AO136" s="19" t="str">
        <f aca="false">IF($A136="","",COUNTIF(Traceability_Matrix!$B$6:$B$405,$A136))</f>
        <v/>
      </c>
      <c r="AP136" s="19" t="str">
        <f aca="false">IF($A136="","",COUNTIFS(Change_Control!$B$6:$B$155,$A136,Change_Control!$J$6:$J$155,"Open")+COUNTIFS(Change_Control!$B$6:$B$155,$A136,Change_Control!$J$6:$J$155,"In Assessment"))</f>
        <v/>
      </c>
      <c r="AQ136" s="19" t="str">
        <f aca="false">IF($A136="","",COUNTIF(RAID_Decisions!$C$6:$C$155,$A136))</f>
        <v/>
      </c>
      <c r="AR136" s="14" t="str">
        <f aca="false">IF($A136="","",IF(AND($K136&lt;&gt;"",$N136&lt;&gt;"",$AO136&gt;0),"Traced",IF(OR($K136&lt;&gt;"",$N136&lt;&gt;"",$AO136&gt;0),"Partial","Gap")))</f>
        <v/>
      </c>
      <c r="AS136" s="19" t="str">
        <f aca="false">IF($A136="","",ROUND(IF($G136&lt;&gt;"",10,0)+IF($H136&lt;&gt;"",15,0)+IF($O136&lt;&gt;"",10,0)+IF($K136&lt;&gt;"",10,0)+IF($N136&lt;&gt;"",10,0)+IF($Q136&lt;&gt;"",5,0)+IF($AM136&gt;0,15,0)+IF($AN136&gt;0,10,0)+IF($AO136&gt;0,10,0)+IF(OR($AH136="Approved",$AH136="Baselined",$AH136="Not Required"),5,0),0))</f>
        <v/>
      </c>
      <c r="AT136" s="14" t="str">
        <f aca="false">IF($A136="","",IF(AND($AS136&gt;=Config!$C$23,$G136&lt;&gt;"",$H136&lt;&gt;"",$O136&lt;&gt;""),"Ready for Review","Needs Work"))</f>
        <v/>
      </c>
      <c r="AU136" s="14" t="str">
        <f aca="false">IF($A136="","",IF(AND($AS136&gt;=Config!$C$24,$AM136&gt;0,$AN136&gt;0,OR($AH136="Approved",$AH136="Baselined",$AH136="Not Required"),$AP136=0),"Ready for Delivery","Not Ready"))</f>
        <v/>
      </c>
      <c r="AV136" s="14" t="str">
        <f aca="false">IF($A136="","",IF($AG136="Rejected","Rejected",IF($AU136="Ready for Delivery","Pass","Action Required")))</f>
        <v/>
      </c>
      <c r="AW136" s="14" t="str">
        <f aca="false">IF($A136="","",IF(RIGHT($BA136,2)="; ",LEFT($BA136,LEN($BA136)-2),$BA136))</f>
        <v/>
      </c>
      <c r="AX136" s="21"/>
      <c r="AY136" s="14"/>
      <c r="AZ136" s="14"/>
      <c r="BA136" s="0" t="str">
        <f aca="false">IF($A136="","",IF($G136="","Missing title; ","")&amp;IF($H136="","Missing statement; ","")&amp;IF($O136="","Missing owner; ","")&amp;IF($K136="","No objective; ","")&amp;IF($N136="","No source; ","")&amp;IF($AM136=0,"No AC; ","")&amp;IF($AN136=0,"No test; ","")&amp;IF($AO136=0,"No trace link; ","")&amp;IF(AND(Config!$C$15="Yes",$AM136=0),"AC required; ","")&amp;IF(AND(Config!$C$14="Yes",$AN136=0),"Test required; ","")&amp;IF(AND(Config!$C$13="Yes",NOT(OR($AH136="Approved",$AH136="Baselined",$AH136="Not Required"))),"Approval pending; ","")&amp;IF($AP136&gt;0,"Open change; ",""))</f>
        <v/>
      </c>
      <c r="BB136" s="0" t="str">
        <f aca="false">IF($A136="","",IF(OR($C136="Agile",$C136="Hybrid"),MAX($BB$5:BB135)+1,""))</f>
        <v/>
      </c>
      <c r="BC136" s="0" t="str">
        <f aca="false">IF($A136="","",IF(OR($C136="Waterfall",$C136="Hybrid"),MAX($BC$5:BC135)+1,""))</f>
        <v/>
      </c>
      <c r="BD136" s="0" t="str">
        <f aca="false">IF($A136="","",MAX($BD$5:BD135)+1)</f>
        <v/>
      </c>
      <c r="BE136" s="0" t="str">
        <f aca="false">IF($A136="","",RANK($AC136,$AC$6:$AC$255)+COUNTIFS($AC$6:$AC136,$AC136,$A$6:$A136,"&lt;&gt;")-1)</f>
        <v/>
      </c>
      <c r="BF136" s="0" t="str">
        <f aca="false">IF($A136="","",IF($AW136&lt;&gt;"",MAX($BF$5:BF135)+1,""))</f>
        <v/>
      </c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9"/>
      <c r="S137" s="19"/>
      <c r="T137" s="19"/>
      <c r="U137" s="19"/>
      <c r="V137" s="19"/>
      <c r="W137" s="19"/>
      <c r="X137" s="19"/>
      <c r="Y137" s="20"/>
      <c r="Z137" s="19"/>
      <c r="AA137" s="19" t="str">
        <f aca="false">IF($A137="","",IFERROR(ROUND(($R137+$S137+$T137+$U137)/MAX(1,$V137),2),""))</f>
        <v/>
      </c>
      <c r="AB137" s="19" t="str">
        <f aca="false">IF($A137="","",IFERROR(ROUND(($W137*$X137*$Y137)/MAX(1,$Z137),1),""))</f>
        <v/>
      </c>
      <c r="AC137" s="19" t="str">
        <f aca="false">IF($A137="","",IFERROR(ROUND(($R137*Config!$F$6+$S137*Config!$F$7+$T137*Config!$F$8+$U137*Config!$F$9+(10-$V137)*Config!$F$10+(10-$AD137)*Config!$F$11+(10-$AE137)*Config!$F$12)*10,0),""))</f>
        <v/>
      </c>
      <c r="AD137" s="19"/>
      <c r="AE137" s="19"/>
      <c r="AF137" s="14"/>
      <c r="AG137" s="14"/>
      <c r="AH137" s="14"/>
      <c r="AI137" s="14"/>
      <c r="AJ137" s="21"/>
      <c r="AK137" s="14"/>
      <c r="AL137" s="21"/>
      <c r="AM137" s="19" t="str">
        <f aca="false">IF($A137="","",COUNTIF(Acceptance_Criteria!$B$6:$B$405,$A137))</f>
        <v/>
      </c>
      <c r="AN137" s="19" t="str">
        <f aca="false">IF($A137="","",COUNTIF(Test_Coverage!$B$6:$B$305,$A137))</f>
        <v/>
      </c>
      <c r="AO137" s="19" t="str">
        <f aca="false">IF($A137="","",COUNTIF(Traceability_Matrix!$B$6:$B$405,$A137))</f>
        <v/>
      </c>
      <c r="AP137" s="19" t="str">
        <f aca="false">IF($A137="","",COUNTIFS(Change_Control!$B$6:$B$155,$A137,Change_Control!$J$6:$J$155,"Open")+COUNTIFS(Change_Control!$B$6:$B$155,$A137,Change_Control!$J$6:$J$155,"In Assessment"))</f>
        <v/>
      </c>
      <c r="AQ137" s="19" t="str">
        <f aca="false">IF($A137="","",COUNTIF(RAID_Decisions!$C$6:$C$155,$A137))</f>
        <v/>
      </c>
      <c r="AR137" s="14" t="str">
        <f aca="false">IF($A137="","",IF(AND($K137&lt;&gt;"",$N137&lt;&gt;"",$AO137&gt;0),"Traced",IF(OR($K137&lt;&gt;"",$N137&lt;&gt;"",$AO137&gt;0),"Partial","Gap")))</f>
        <v/>
      </c>
      <c r="AS137" s="19" t="str">
        <f aca="false">IF($A137="","",ROUND(IF($G137&lt;&gt;"",10,0)+IF($H137&lt;&gt;"",15,0)+IF($O137&lt;&gt;"",10,0)+IF($K137&lt;&gt;"",10,0)+IF($N137&lt;&gt;"",10,0)+IF($Q137&lt;&gt;"",5,0)+IF($AM137&gt;0,15,0)+IF($AN137&gt;0,10,0)+IF($AO137&gt;0,10,0)+IF(OR($AH137="Approved",$AH137="Baselined",$AH137="Not Required"),5,0),0))</f>
        <v/>
      </c>
      <c r="AT137" s="14" t="str">
        <f aca="false">IF($A137="","",IF(AND($AS137&gt;=Config!$C$23,$G137&lt;&gt;"",$H137&lt;&gt;"",$O137&lt;&gt;""),"Ready for Review","Needs Work"))</f>
        <v/>
      </c>
      <c r="AU137" s="14" t="str">
        <f aca="false">IF($A137="","",IF(AND($AS137&gt;=Config!$C$24,$AM137&gt;0,$AN137&gt;0,OR($AH137="Approved",$AH137="Baselined",$AH137="Not Required"),$AP137=0),"Ready for Delivery","Not Ready"))</f>
        <v/>
      </c>
      <c r="AV137" s="14" t="str">
        <f aca="false">IF($A137="","",IF($AG137="Rejected","Rejected",IF($AU137="Ready for Delivery","Pass","Action Required")))</f>
        <v/>
      </c>
      <c r="AW137" s="14" t="str">
        <f aca="false">IF($A137="","",IF(RIGHT($BA137,2)="; ",LEFT($BA137,LEN($BA137)-2),$BA137))</f>
        <v/>
      </c>
      <c r="AX137" s="21"/>
      <c r="AY137" s="14"/>
      <c r="AZ137" s="14"/>
      <c r="BA137" s="0" t="str">
        <f aca="false">IF($A137="","",IF($G137="","Missing title; ","")&amp;IF($H137="","Missing statement; ","")&amp;IF($O137="","Missing owner; ","")&amp;IF($K137="","No objective; ","")&amp;IF($N137="","No source; ","")&amp;IF($AM137=0,"No AC; ","")&amp;IF($AN137=0,"No test; ","")&amp;IF($AO137=0,"No trace link; ","")&amp;IF(AND(Config!$C$15="Yes",$AM137=0),"AC required; ","")&amp;IF(AND(Config!$C$14="Yes",$AN137=0),"Test required; ","")&amp;IF(AND(Config!$C$13="Yes",NOT(OR($AH137="Approved",$AH137="Baselined",$AH137="Not Required"))),"Approval pending; ","")&amp;IF($AP137&gt;0,"Open change; ",""))</f>
        <v/>
      </c>
      <c r="BB137" s="0" t="str">
        <f aca="false">IF($A137="","",IF(OR($C137="Agile",$C137="Hybrid"),MAX($BB$5:BB136)+1,""))</f>
        <v/>
      </c>
      <c r="BC137" s="0" t="str">
        <f aca="false">IF($A137="","",IF(OR($C137="Waterfall",$C137="Hybrid"),MAX($BC$5:BC136)+1,""))</f>
        <v/>
      </c>
      <c r="BD137" s="0" t="str">
        <f aca="false">IF($A137="","",MAX($BD$5:BD136)+1)</f>
        <v/>
      </c>
      <c r="BE137" s="0" t="str">
        <f aca="false">IF($A137="","",RANK($AC137,$AC$6:$AC$255)+COUNTIFS($AC$6:$AC137,$AC137,$A$6:$A137,"&lt;&gt;")-1)</f>
        <v/>
      </c>
      <c r="BF137" s="0" t="str">
        <f aca="false">IF($A137="","",IF($AW137&lt;&gt;"",MAX($BF$5:BF136)+1,""))</f>
        <v/>
      </c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9"/>
      <c r="S138" s="19"/>
      <c r="T138" s="19"/>
      <c r="U138" s="19"/>
      <c r="V138" s="19"/>
      <c r="W138" s="19"/>
      <c r="X138" s="19"/>
      <c r="Y138" s="20"/>
      <c r="Z138" s="19"/>
      <c r="AA138" s="19" t="str">
        <f aca="false">IF($A138="","",IFERROR(ROUND(($R138+$S138+$T138+$U138)/MAX(1,$V138),2),""))</f>
        <v/>
      </c>
      <c r="AB138" s="19" t="str">
        <f aca="false">IF($A138="","",IFERROR(ROUND(($W138*$X138*$Y138)/MAX(1,$Z138),1),""))</f>
        <v/>
      </c>
      <c r="AC138" s="19" t="str">
        <f aca="false">IF($A138="","",IFERROR(ROUND(($R138*Config!$F$6+$S138*Config!$F$7+$T138*Config!$F$8+$U138*Config!$F$9+(10-$V138)*Config!$F$10+(10-$AD138)*Config!$F$11+(10-$AE138)*Config!$F$12)*10,0),""))</f>
        <v/>
      </c>
      <c r="AD138" s="19"/>
      <c r="AE138" s="19"/>
      <c r="AF138" s="14"/>
      <c r="AG138" s="14"/>
      <c r="AH138" s="14"/>
      <c r="AI138" s="14"/>
      <c r="AJ138" s="21"/>
      <c r="AK138" s="14"/>
      <c r="AL138" s="21"/>
      <c r="AM138" s="19" t="str">
        <f aca="false">IF($A138="","",COUNTIF(Acceptance_Criteria!$B$6:$B$405,$A138))</f>
        <v/>
      </c>
      <c r="AN138" s="19" t="str">
        <f aca="false">IF($A138="","",COUNTIF(Test_Coverage!$B$6:$B$305,$A138))</f>
        <v/>
      </c>
      <c r="AO138" s="19" t="str">
        <f aca="false">IF($A138="","",COUNTIF(Traceability_Matrix!$B$6:$B$405,$A138))</f>
        <v/>
      </c>
      <c r="AP138" s="19" t="str">
        <f aca="false">IF($A138="","",COUNTIFS(Change_Control!$B$6:$B$155,$A138,Change_Control!$J$6:$J$155,"Open")+COUNTIFS(Change_Control!$B$6:$B$155,$A138,Change_Control!$J$6:$J$155,"In Assessment"))</f>
        <v/>
      </c>
      <c r="AQ138" s="19" t="str">
        <f aca="false">IF($A138="","",COUNTIF(RAID_Decisions!$C$6:$C$155,$A138))</f>
        <v/>
      </c>
      <c r="AR138" s="14" t="str">
        <f aca="false">IF($A138="","",IF(AND($K138&lt;&gt;"",$N138&lt;&gt;"",$AO138&gt;0),"Traced",IF(OR($K138&lt;&gt;"",$N138&lt;&gt;"",$AO138&gt;0),"Partial","Gap")))</f>
        <v/>
      </c>
      <c r="AS138" s="19" t="str">
        <f aca="false">IF($A138="","",ROUND(IF($G138&lt;&gt;"",10,0)+IF($H138&lt;&gt;"",15,0)+IF($O138&lt;&gt;"",10,0)+IF($K138&lt;&gt;"",10,0)+IF($N138&lt;&gt;"",10,0)+IF($Q138&lt;&gt;"",5,0)+IF($AM138&gt;0,15,0)+IF($AN138&gt;0,10,0)+IF($AO138&gt;0,10,0)+IF(OR($AH138="Approved",$AH138="Baselined",$AH138="Not Required"),5,0),0))</f>
        <v/>
      </c>
      <c r="AT138" s="14" t="str">
        <f aca="false">IF($A138="","",IF(AND($AS138&gt;=Config!$C$23,$G138&lt;&gt;"",$H138&lt;&gt;"",$O138&lt;&gt;""),"Ready for Review","Needs Work"))</f>
        <v/>
      </c>
      <c r="AU138" s="14" t="str">
        <f aca="false">IF($A138="","",IF(AND($AS138&gt;=Config!$C$24,$AM138&gt;0,$AN138&gt;0,OR($AH138="Approved",$AH138="Baselined",$AH138="Not Required"),$AP138=0),"Ready for Delivery","Not Ready"))</f>
        <v/>
      </c>
      <c r="AV138" s="14" t="str">
        <f aca="false">IF($A138="","",IF($AG138="Rejected","Rejected",IF($AU138="Ready for Delivery","Pass","Action Required")))</f>
        <v/>
      </c>
      <c r="AW138" s="14" t="str">
        <f aca="false">IF($A138="","",IF(RIGHT($BA138,2)="; ",LEFT($BA138,LEN($BA138)-2),$BA138))</f>
        <v/>
      </c>
      <c r="AX138" s="21"/>
      <c r="AY138" s="14"/>
      <c r="AZ138" s="14"/>
      <c r="BA138" s="0" t="str">
        <f aca="false">IF($A138="","",IF($G138="","Missing title; ","")&amp;IF($H138="","Missing statement; ","")&amp;IF($O138="","Missing owner; ","")&amp;IF($K138="","No objective; ","")&amp;IF($N138="","No source; ","")&amp;IF($AM138=0,"No AC; ","")&amp;IF($AN138=0,"No test; ","")&amp;IF($AO138=0,"No trace link; ","")&amp;IF(AND(Config!$C$15="Yes",$AM138=0),"AC required; ","")&amp;IF(AND(Config!$C$14="Yes",$AN138=0),"Test required; ","")&amp;IF(AND(Config!$C$13="Yes",NOT(OR($AH138="Approved",$AH138="Baselined",$AH138="Not Required"))),"Approval pending; ","")&amp;IF($AP138&gt;0,"Open change; ",""))</f>
        <v/>
      </c>
      <c r="BB138" s="0" t="str">
        <f aca="false">IF($A138="","",IF(OR($C138="Agile",$C138="Hybrid"),MAX($BB$5:BB137)+1,""))</f>
        <v/>
      </c>
      <c r="BC138" s="0" t="str">
        <f aca="false">IF($A138="","",IF(OR($C138="Waterfall",$C138="Hybrid"),MAX($BC$5:BC137)+1,""))</f>
        <v/>
      </c>
      <c r="BD138" s="0" t="str">
        <f aca="false">IF($A138="","",MAX($BD$5:BD137)+1)</f>
        <v/>
      </c>
      <c r="BE138" s="0" t="str">
        <f aca="false">IF($A138="","",RANK($AC138,$AC$6:$AC$255)+COUNTIFS($AC$6:$AC138,$AC138,$A$6:$A138,"&lt;&gt;")-1)</f>
        <v/>
      </c>
      <c r="BF138" s="0" t="str">
        <f aca="false">IF($A138="","",IF($AW138&lt;&gt;"",MAX($BF$5:BF137)+1,""))</f>
        <v/>
      </c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9"/>
      <c r="S139" s="19"/>
      <c r="T139" s="19"/>
      <c r="U139" s="19"/>
      <c r="V139" s="19"/>
      <c r="W139" s="19"/>
      <c r="X139" s="19"/>
      <c r="Y139" s="20"/>
      <c r="Z139" s="19"/>
      <c r="AA139" s="19" t="str">
        <f aca="false">IF($A139="","",IFERROR(ROUND(($R139+$S139+$T139+$U139)/MAX(1,$V139),2),""))</f>
        <v/>
      </c>
      <c r="AB139" s="19" t="str">
        <f aca="false">IF($A139="","",IFERROR(ROUND(($W139*$X139*$Y139)/MAX(1,$Z139),1),""))</f>
        <v/>
      </c>
      <c r="AC139" s="19" t="str">
        <f aca="false">IF($A139="","",IFERROR(ROUND(($R139*Config!$F$6+$S139*Config!$F$7+$T139*Config!$F$8+$U139*Config!$F$9+(10-$V139)*Config!$F$10+(10-$AD139)*Config!$F$11+(10-$AE139)*Config!$F$12)*10,0),""))</f>
        <v/>
      </c>
      <c r="AD139" s="19"/>
      <c r="AE139" s="19"/>
      <c r="AF139" s="14"/>
      <c r="AG139" s="14"/>
      <c r="AH139" s="14"/>
      <c r="AI139" s="14"/>
      <c r="AJ139" s="21"/>
      <c r="AK139" s="14"/>
      <c r="AL139" s="21"/>
      <c r="AM139" s="19" t="str">
        <f aca="false">IF($A139="","",COUNTIF(Acceptance_Criteria!$B$6:$B$405,$A139))</f>
        <v/>
      </c>
      <c r="AN139" s="19" t="str">
        <f aca="false">IF($A139="","",COUNTIF(Test_Coverage!$B$6:$B$305,$A139))</f>
        <v/>
      </c>
      <c r="AO139" s="19" t="str">
        <f aca="false">IF($A139="","",COUNTIF(Traceability_Matrix!$B$6:$B$405,$A139))</f>
        <v/>
      </c>
      <c r="AP139" s="19" t="str">
        <f aca="false">IF($A139="","",COUNTIFS(Change_Control!$B$6:$B$155,$A139,Change_Control!$J$6:$J$155,"Open")+COUNTIFS(Change_Control!$B$6:$B$155,$A139,Change_Control!$J$6:$J$155,"In Assessment"))</f>
        <v/>
      </c>
      <c r="AQ139" s="19" t="str">
        <f aca="false">IF($A139="","",COUNTIF(RAID_Decisions!$C$6:$C$155,$A139))</f>
        <v/>
      </c>
      <c r="AR139" s="14" t="str">
        <f aca="false">IF($A139="","",IF(AND($K139&lt;&gt;"",$N139&lt;&gt;"",$AO139&gt;0),"Traced",IF(OR($K139&lt;&gt;"",$N139&lt;&gt;"",$AO139&gt;0),"Partial","Gap")))</f>
        <v/>
      </c>
      <c r="AS139" s="19" t="str">
        <f aca="false">IF($A139="","",ROUND(IF($G139&lt;&gt;"",10,0)+IF($H139&lt;&gt;"",15,0)+IF($O139&lt;&gt;"",10,0)+IF($K139&lt;&gt;"",10,0)+IF($N139&lt;&gt;"",10,0)+IF($Q139&lt;&gt;"",5,0)+IF($AM139&gt;0,15,0)+IF($AN139&gt;0,10,0)+IF($AO139&gt;0,10,0)+IF(OR($AH139="Approved",$AH139="Baselined",$AH139="Not Required"),5,0),0))</f>
        <v/>
      </c>
      <c r="AT139" s="14" t="str">
        <f aca="false">IF($A139="","",IF(AND($AS139&gt;=Config!$C$23,$G139&lt;&gt;"",$H139&lt;&gt;"",$O139&lt;&gt;""),"Ready for Review","Needs Work"))</f>
        <v/>
      </c>
      <c r="AU139" s="14" t="str">
        <f aca="false">IF($A139="","",IF(AND($AS139&gt;=Config!$C$24,$AM139&gt;0,$AN139&gt;0,OR($AH139="Approved",$AH139="Baselined",$AH139="Not Required"),$AP139=0),"Ready for Delivery","Not Ready"))</f>
        <v/>
      </c>
      <c r="AV139" s="14" t="str">
        <f aca="false">IF($A139="","",IF($AG139="Rejected","Rejected",IF($AU139="Ready for Delivery","Pass","Action Required")))</f>
        <v/>
      </c>
      <c r="AW139" s="14" t="str">
        <f aca="false">IF($A139="","",IF(RIGHT($BA139,2)="; ",LEFT($BA139,LEN($BA139)-2),$BA139))</f>
        <v/>
      </c>
      <c r="AX139" s="21"/>
      <c r="AY139" s="14"/>
      <c r="AZ139" s="14"/>
      <c r="BA139" s="0" t="str">
        <f aca="false">IF($A139="","",IF($G139="","Missing title; ","")&amp;IF($H139="","Missing statement; ","")&amp;IF($O139="","Missing owner; ","")&amp;IF($K139="","No objective; ","")&amp;IF($N139="","No source; ","")&amp;IF($AM139=0,"No AC; ","")&amp;IF($AN139=0,"No test; ","")&amp;IF($AO139=0,"No trace link; ","")&amp;IF(AND(Config!$C$15="Yes",$AM139=0),"AC required; ","")&amp;IF(AND(Config!$C$14="Yes",$AN139=0),"Test required; ","")&amp;IF(AND(Config!$C$13="Yes",NOT(OR($AH139="Approved",$AH139="Baselined",$AH139="Not Required"))),"Approval pending; ","")&amp;IF($AP139&gt;0,"Open change; ",""))</f>
        <v/>
      </c>
      <c r="BB139" s="0" t="str">
        <f aca="false">IF($A139="","",IF(OR($C139="Agile",$C139="Hybrid"),MAX($BB$5:BB138)+1,""))</f>
        <v/>
      </c>
      <c r="BC139" s="0" t="str">
        <f aca="false">IF($A139="","",IF(OR($C139="Waterfall",$C139="Hybrid"),MAX($BC$5:BC138)+1,""))</f>
        <v/>
      </c>
      <c r="BD139" s="0" t="str">
        <f aca="false">IF($A139="","",MAX($BD$5:BD138)+1)</f>
        <v/>
      </c>
      <c r="BE139" s="0" t="str">
        <f aca="false">IF($A139="","",RANK($AC139,$AC$6:$AC$255)+COUNTIFS($AC$6:$AC139,$AC139,$A$6:$A139,"&lt;&gt;")-1)</f>
        <v/>
      </c>
      <c r="BF139" s="0" t="str">
        <f aca="false">IF($A139="","",IF($AW139&lt;&gt;"",MAX($BF$5:BF138)+1,""))</f>
        <v/>
      </c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9"/>
      <c r="S140" s="19"/>
      <c r="T140" s="19"/>
      <c r="U140" s="19"/>
      <c r="V140" s="19"/>
      <c r="W140" s="19"/>
      <c r="X140" s="19"/>
      <c r="Y140" s="20"/>
      <c r="Z140" s="19"/>
      <c r="AA140" s="19" t="str">
        <f aca="false">IF($A140="","",IFERROR(ROUND(($R140+$S140+$T140+$U140)/MAX(1,$V140),2),""))</f>
        <v/>
      </c>
      <c r="AB140" s="19" t="str">
        <f aca="false">IF($A140="","",IFERROR(ROUND(($W140*$X140*$Y140)/MAX(1,$Z140),1),""))</f>
        <v/>
      </c>
      <c r="AC140" s="19" t="str">
        <f aca="false">IF($A140="","",IFERROR(ROUND(($R140*Config!$F$6+$S140*Config!$F$7+$T140*Config!$F$8+$U140*Config!$F$9+(10-$V140)*Config!$F$10+(10-$AD140)*Config!$F$11+(10-$AE140)*Config!$F$12)*10,0),""))</f>
        <v/>
      </c>
      <c r="AD140" s="19"/>
      <c r="AE140" s="19"/>
      <c r="AF140" s="14"/>
      <c r="AG140" s="14"/>
      <c r="AH140" s="14"/>
      <c r="AI140" s="14"/>
      <c r="AJ140" s="21"/>
      <c r="AK140" s="14"/>
      <c r="AL140" s="21"/>
      <c r="AM140" s="19" t="str">
        <f aca="false">IF($A140="","",COUNTIF(Acceptance_Criteria!$B$6:$B$405,$A140))</f>
        <v/>
      </c>
      <c r="AN140" s="19" t="str">
        <f aca="false">IF($A140="","",COUNTIF(Test_Coverage!$B$6:$B$305,$A140))</f>
        <v/>
      </c>
      <c r="AO140" s="19" t="str">
        <f aca="false">IF($A140="","",COUNTIF(Traceability_Matrix!$B$6:$B$405,$A140))</f>
        <v/>
      </c>
      <c r="AP140" s="19" t="str">
        <f aca="false">IF($A140="","",COUNTIFS(Change_Control!$B$6:$B$155,$A140,Change_Control!$J$6:$J$155,"Open")+COUNTIFS(Change_Control!$B$6:$B$155,$A140,Change_Control!$J$6:$J$155,"In Assessment"))</f>
        <v/>
      </c>
      <c r="AQ140" s="19" t="str">
        <f aca="false">IF($A140="","",COUNTIF(RAID_Decisions!$C$6:$C$155,$A140))</f>
        <v/>
      </c>
      <c r="AR140" s="14" t="str">
        <f aca="false">IF($A140="","",IF(AND($K140&lt;&gt;"",$N140&lt;&gt;"",$AO140&gt;0),"Traced",IF(OR($K140&lt;&gt;"",$N140&lt;&gt;"",$AO140&gt;0),"Partial","Gap")))</f>
        <v/>
      </c>
      <c r="AS140" s="19" t="str">
        <f aca="false">IF($A140="","",ROUND(IF($G140&lt;&gt;"",10,0)+IF($H140&lt;&gt;"",15,0)+IF($O140&lt;&gt;"",10,0)+IF($K140&lt;&gt;"",10,0)+IF($N140&lt;&gt;"",10,0)+IF($Q140&lt;&gt;"",5,0)+IF($AM140&gt;0,15,0)+IF($AN140&gt;0,10,0)+IF($AO140&gt;0,10,0)+IF(OR($AH140="Approved",$AH140="Baselined",$AH140="Not Required"),5,0),0))</f>
        <v/>
      </c>
      <c r="AT140" s="14" t="str">
        <f aca="false">IF($A140="","",IF(AND($AS140&gt;=Config!$C$23,$G140&lt;&gt;"",$H140&lt;&gt;"",$O140&lt;&gt;""),"Ready for Review","Needs Work"))</f>
        <v/>
      </c>
      <c r="AU140" s="14" t="str">
        <f aca="false">IF($A140="","",IF(AND($AS140&gt;=Config!$C$24,$AM140&gt;0,$AN140&gt;0,OR($AH140="Approved",$AH140="Baselined",$AH140="Not Required"),$AP140=0),"Ready for Delivery","Not Ready"))</f>
        <v/>
      </c>
      <c r="AV140" s="14" t="str">
        <f aca="false">IF($A140="","",IF($AG140="Rejected","Rejected",IF($AU140="Ready for Delivery","Pass","Action Required")))</f>
        <v/>
      </c>
      <c r="AW140" s="14" t="str">
        <f aca="false">IF($A140="","",IF(RIGHT($BA140,2)="; ",LEFT($BA140,LEN($BA140)-2),$BA140))</f>
        <v/>
      </c>
      <c r="AX140" s="21"/>
      <c r="AY140" s="14"/>
      <c r="AZ140" s="14"/>
      <c r="BA140" s="0" t="str">
        <f aca="false">IF($A140="","",IF($G140="","Missing title; ","")&amp;IF($H140="","Missing statement; ","")&amp;IF($O140="","Missing owner; ","")&amp;IF($K140="","No objective; ","")&amp;IF($N140="","No source; ","")&amp;IF($AM140=0,"No AC; ","")&amp;IF($AN140=0,"No test; ","")&amp;IF($AO140=0,"No trace link; ","")&amp;IF(AND(Config!$C$15="Yes",$AM140=0),"AC required; ","")&amp;IF(AND(Config!$C$14="Yes",$AN140=0),"Test required; ","")&amp;IF(AND(Config!$C$13="Yes",NOT(OR($AH140="Approved",$AH140="Baselined",$AH140="Not Required"))),"Approval pending; ","")&amp;IF($AP140&gt;0,"Open change; ",""))</f>
        <v/>
      </c>
      <c r="BB140" s="0" t="str">
        <f aca="false">IF($A140="","",IF(OR($C140="Agile",$C140="Hybrid"),MAX($BB$5:BB139)+1,""))</f>
        <v/>
      </c>
      <c r="BC140" s="0" t="str">
        <f aca="false">IF($A140="","",IF(OR($C140="Waterfall",$C140="Hybrid"),MAX($BC$5:BC139)+1,""))</f>
        <v/>
      </c>
      <c r="BD140" s="0" t="str">
        <f aca="false">IF($A140="","",MAX($BD$5:BD139)+1)</f>
        <v/>
      </c>
      <c r="BE140" s="0" t="str">
        <f aca="false">IF($A140="","",RANK($AC140,$AC$6:$AC$255)+COUNTIFS($AC$6:$AC140,$AC140,$A$6:$A140,"&lt;&gt;")-1)</f>
        <v/>
      </c>
      <c r="BF140" s="0" t="str">
        <f aca="false">IF($A140="","",IF($AW140&lt;&gt;"",MAX($BF$5:BF139)+1,""))</f>
        <v/>
      </c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9"/>
      <c r="S141" s="19"/>
      <c r="T141" s="19"/>
      <c r="U141" s="19"/>
      <c r="V141" s="19"/>
      <c r="W141" s="19"/>
      <c r="X141" s="19"/>
      <c r="Y141" s="20"/>
      <c r="Z141" s="19"/>
      <c r="AA141" s="19" t="str">
        <f aca="false">IF($A141="","",IFERROR(ROUND(($R141+$S141+$T141+$U141)/MAX(1,$V141),2),""))</f>
        <v/>
      </c>
      <c r="AB141" s="19" t="str">
        <f aca="false">IF($A141="","",IFERROR(ROUND(($W141*$X141*$Y141)/MAX(1,$Z141),1),""))</f>
        <v/>
      </c>
      <c r="AC141" s="19" t="str">
        <f aca="false">IF($A141="","",IFERROR(ROUND(($R141*Config!$F$6+$S141*Config!$F$7+$T141*Config!$F$8+$U141*Config!$F$9+(10-$V141)*Config!$F$10+(10-$AD141)*Config!$F$11+(10-$AE141)*Config!$F$12)*10,0),""))</f>
        <v/>
      </c>
      <c r="AD141" s="19"/>
      <c r="AE141" s="19"/>
      <c r="AF141" s="14"/>
      <c r="AG141" s="14"/>
      <c r="AH141" s="14"/>
      <c r="AI141" s="14"/>
      <c r="AJ141" s="21"/>
      <c r="AK141" s="14"/>
      <c r="AL141" s="21"/>
      <c r="AM141" s="19" t="str">
        <f aca="false">IF($A141="","",COUNTIF(Acceptance_Criteria!$B$6:$B$405,$A141))</f>
        <v/>
      </c>
      <c r="AN141" s="19" t="str">
        <f aca="false">IF($A141="","",COUNTIF(Test_Coverage!$B$6:$B$305,$A141))</f>
        <v/>
      </c>
      <c r="AO141" s="19" t="str">
        <f aca="false">IF($A141="","",COUNTIF(Traceability_Matrix!$B$6:$B$405,$A141))</f>
        <v/>
      </c>
      <c r="AP141" s="19" t="str">
        <f aca="false">IF($A141="","",COUNTIFS(Change_Control!$B$6:$B$155,$A141,Change_Control!$J$6:$J$155,"Open")+COUNTIFS(Change_Control!$B$6:$B$155,$A141,Change_Control!$J$6:$J$155,"In Assessment"))</f>
        <v/>
      </c>
      <c r="AQ141" s="19" t="str">
        <f aca="false">IF($A141="","",COUNTIF(RAID_Decisions!$C$6:$C$155,$A141))</f>
        <v/>
      </c>
      <c r="AR141" s="14" t="str">
        <f aca="false">IF($A141="","",IF(AND($K141&lt;&gt;"",$N141&lt;&gt;"",$AO141&gt;0),"Traced",IF(OR($K141&lt;&gt;"",$N141&lt;&gt;"",$AO141&gt;0),"Partial","Gap")))</f>
        <v/>
      </c>
      <c r="AS141" s="19" t="str">
        <f aca="false">IF($A141="","",ROUND(IF($G141&lt;&gt;"",10,0)+IF($H141&lt;&gt;"",15,0)+IF($O141&lt;&gt;"",10,0)+IF($K141&lt;&gt;"",10,0)+IF($N141&lt;&gt;"",10,0)+IF($Q141&lt;&gt;"",5,0)+IF($AM141&gt;0,15,0)+IF($AN141&gt;0,10,0)+IF($AO141&gt;0,10,0)+IF(OR($AH141="Approved",$AH141="Baselined",$AH141="Not Required"),5,0),0))</f>
        <v/>
      </c>
      <c r="AT141" s="14" t="str">
        <f aca="false">IF($A141="","",IF(AND($AS141&gt;=Config!$C$23,$G141&lt;&gt;"",$H141&lt;&gt;"",$O141&lt;&gt;""),"Ready for Review","Needs Work"))</f>
        <v/>
      </c>
      <c r="AU141" s="14" t="str">
        <f aca="false">IF($A141="","",IF(AND($AS141&gt;=Config!$C$24,$AM141&gt;0,$AN141&gt;0,OR($AH141="Approved",$AH141="Baselined",$AH141="Not Required"),$AP141=0),"Ready for Delivery","Not Ready"))</f>
        <v/>
      </c>
      <c r="AV141" s="14" t="str">
        <f aca="false">IF($A141="","",IF($AG141="Rejected","Rejected",IF($AU141="Ready for Delivery","Pass","Action Required")))</f>
        <v/>
      </c>
      <c r="AW141" s="14" t="str">
        <f aca="false">IF($A141="","",IF(RIGHT($BA141,2)="; ",LEFT($BA141,LEN($BA141)-2),$BA141))</f>
        <v/>
      </c>
      <c r="AX141" s="21"/>
      <c r="AY141" s="14"/>
      <c r="AZ141" s="14"/>
      <c r="BA141" s="0" t="str">
        <f aca="false">IF($A141="","",IF($G141="","Missing title; ","")&amp;IF($H141="","Missing statement; ","")&amp;IF($O141="","Missing owner; ","")&amp;IF($K141="","No objective; ","")&amp;IF($N141="","No source; ","")&amp;IF($AM141=0,"No AC; ","")&amp;IF($AN141=0,"No test; ","")&amp;IF($AO141=0,"No trace link; ","")&amp;IF(AND(Config!$C$15="Yes",$AM141=0),"AC required; ","")&amp;IF(AND(Config!$C$14="Yes",$AN141=0),"Test required; ","")&amp;IF(AND(Config!$C$13="Yes",NOT(OR($AH141="Approved",$AH141="Baselined",$AH141="Not Required"))),"Approval pending; ","")&amp;IF($AP141&gt;0,"Open change; ",""))</f>
        <v/>
      </c>
      <c r="BB141" s="0" t="str">
        <f aca="false">IF($A141="","",IF(OR($C141="Agile",$C141="Hybrid"),MAX($BB$5:BB140)+1,""))</f>
        <v/>
      </c>
      <c r="BC141" s="0" t="str">
        <f aca="false">IF($A141="","",IF(OR($C141="Waterfall",$C141="Hybrid"),MAX($BC$5:BC140)+1,""))</f>
        <v/>
      </c>
      <c r="BD141" s="0" t="str">
        <f aca="false">IF($A141="","",MAX($BD$5:BD140)+1)</f>
        <v/>
      </c>
      <c r="BE141" s="0" t="str">
        <f aca="false">IF($A141="","",RANK($AC141,$AC$6:$AC$255)+COUNTIFS($AC$6:$AC141,$AC141,$A$6:$A141,"&lt;&gt;")-1)</f>
        <v/>
      </c>
      <c r="BF141" s="0" t="str">
        <f aca="false">IF($A141="","",IF($AW141&lt;&gt;"",MAX($BF$5:BF140)+1,""))</f>
        <v/>
      </c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9"/>
      <c r="S142" s="19"/>
      <c r="T142" s="19"/>
      <c r="U142" s="19"/>
      <c r="V142" s="19"/>
      <c r="W142" s="19"/>
      <c r="X142" s="19"/>
      <c r="Y142" s="20"/>
      <c r="Z142" s="19"/>
      <c r="AA142" s="19" t="str">
        <f aca="false">IF($A142="","",IFERROR(ROUND(($R142+$S142+$T142+$U142)/MAX(1,$V142),2),""))</f>
        <v/>
      </c>
      <c r="AB142" s="19" t="str">
        <f aca="false">IF($A142="","",IFERROR(ROUND(($W142*$X142*$Y142)/MAX(1,$Z142),1),""))</f>
        <v/>
      </c>
      <c r="AC142" s="19" t="str">
        <f aca="false">IF($A142="","",IFERROR(ROUND(($R142*Config!$F$6+$S142*Config!$F$7+$T142*Config!$F$8+$U142*Config!$F$9+(10-$V142)*Config!$F$10+(10-$AD142)*Config!$F$11+(10-$AE142)*Config!$F$12)*10,0),""))</f>
        <v/>
      </c>
      <c r="AD142" s="19"/>
      <c r="AE142" s="19"/>
      <c r="AF142" s="14"/>
      <c r="AG142" s="14"/>
      <c r="AH142" s="14"/>
      <c r="AI142" s="14"/>
      <c r="AJ142" s="21"/>
      <c r="AK142" s="14"/>
      <c r="AL142" s="21"/>
      <c r="AM142" s="19" t="str">
        <f aca="false">IF($A142="","",COUNTIF(Acceptance_Criteria!$B$6:$B$405,$A142))</f>
        <v/>
      </c>
      <c r="AN142" s="19" t="str">
        <f aca="false">IF($A142="","",COUNTIF(Test_Coverage!$B$6:$B$305,$A142))</f>
        <v/>
      </c>
      <c r="AO142" s="19" t="str">
        <f aca="false">IF($A142="","",COUNTIF(Traceability_Matrix!$B$6:$B$405,$A142))</f>
        <v/>
      </c>
      <c r="AP142" s="19" t="str">
        <f aca="false">IF($A142="","",COUNTIFS(Change_Control!$B$6:$B$155,$A142,Change_Control!$J$6:$J$155,"Open")+COUNTIFS(Change_Control!$B$6:$B$155,$A142,Change_Control!$J$6:$J$155,"In Assessment"))</f>
        <v/>
      </c>
      <c r="AQ142" s="19" t="str">
        <f aca="false">IF($A142="","",COUNTIF(RAID_Decisions!$C$6:$C$155,$A142))</f>
        <v/>
      </c>
      <c r="AR142" s="14" t="str">
        <f aca="false">IF($A142="","",IF(AND($K142&lt;&gt;"",$N142&lt;&gt;"",$AO142&gt;0),"Traced",IF(OR($K142&lt;&gt;"",$N142&lt;&gt;"",$AO142&gt;0),"Partial","Gap")))</f>
        <v/>
      </c>
      <c r="AS142" s="19" t="str">
        <f aca="false">IF($A142="","",ROUND(IF($G142&lt;&gt;"",10,0)+IF($H142&lt;&gt;"",15,0)+IF($O142&lt;&gt;"",10,0)+IF($K142&lt;&gt;"",10,0)+IF($N142&lt;&gt;"",10,0)+IF($Q142&lt;&gt;"",5,0)+IF($AM142&gt;0,15,0)+IF($AN142&gt;0,10,0)+IF($AO142&gt;0,10,0)+IF(OR($AH142="Approved",$AH142="Baselined",$AH142="Not Required"),5,0),0))</f>
        <v/>
      </c>
      <c r="AT142" s="14" t="str">
        <f aca="false">IF($A142="","",IF(AND($AS142&gt;=Config!$C$23,$G142&lt;&gt;"",$H142&lt;&gt;"",$O142&lt;&gt;""),"Ready for Review","Needs Work"))</f>
        <v/>
      </c>
      <c r="AU142" s="14" t="str">
        <f aca="false">IF($A142="","",IF(AND($AS142&gt;=Config!$C$24,$AM142&gt;0,$AN142&gt;0,OR($AH142="Approved",$AH142="Baselined",$AH142="Not Required"),$AP142=0),"Ready for Delivery","Not Ready"))</f>
        <v/>
      </c>
      <c r="AV142" s="14" t="str">
        <f aca="false">IF($A142="","",IF($AG142="Rejected","Rejected",IF($AU142="Ready for Delivery","Pass","Action Required")))</f>
        <v/>
      </c>
      <c r="AW142" s="14" t="str">
        <f aca="false">IF($A142="","",IF(RIGHT($BA142,2)="; ",LEFT($BA142,LEN($BA142)-2),$BA142))</f>
        <v/>
      </c>
      <c r="AX142" s="21"/>
      <c r="AY142" s="14"/>
      <c r="AZ142" s="14"/>
      <c r="BA142" s="0" t="str">
        <f aca="false">IF($A142="","",IF($G142="","Missing title; ","")&amp;IF($H142="","Missing statement; ","")&amp;IF($O142="","Missing owner; ","")&amp;IF($K142="","No objective; ","")&amp;IF($N142="","No source; ","")&amp;IF($AM142=0,"No AC; ","")&amp;IF($AN142=0,"No test; ","")&amp;IF($AO142=0,"No trace link; ","")&amp;IF(AND(Config!$C$15="Yes",$AM142=0),"AC required; ","")&amp;IF(AND(Config!$C$14="Yes",$AN142=0),"Test required; ","")&amp;IF(AND(Config!$C$13="Yes",NOT(OR($AH142="Approved",$AH142="Baselined",$AH142="Not Required"))),"Approval pending; ","")&amp;IF($AP142&gt;0,"Open change; ",""))</f>
        <v/>
      </c>
      <c r="BB142" s="0" t="str">
        <f aca="false">IF($A142="","",IF(OR($C142="Agile",$C142="Hybrid"),MAX($BB$5:BB141)+1,""))</f>
        <v/>
      </c>
      <c r="BC142" s="0" t="str">
        <f aca="false">IF($A142="","",IF(OR($C142="Waterfall",$C142="Hybrid"),MAX($BC$5:BC141)+1,""))</f>
        <v/>
      </c>
      <c r="BD142" s="0" t="str">
        <f aca="false">IF($A142="","",MAX($BD$5:BD141)+1)</f>
        <v/>
      </c>
      <c r="BE142" s="0" t="str">
        <f aca="false">IF($A142="","",RANK($AC142,$AC$6:$AC$255)+COUNTIFS($AC$6:$AC142,$AC142,$A$6:$A142,"&lt;&gt;")-1)</f>
        <v/>
      </c>
      <c r="BF142" s="0" t="str">
        <f aca="false">IF($A142="","",IF($AW142&lt;&gt;"",MAX($BF$5:BF141)+1,""))</f>
        <v/>
      </c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9"/>
      <c r="S143" s="19"/>
      <c r="T143" s="19"/>
      <c r="U143" s="19"/>
      <c r="V143" s="19"/>
      <c r="W143" s="19"/>
      <c r="X143" s="19"/>
      <c r="Y143" s="20"/>
      <c r="Z143" s="19"/>
      <c r="AA143" s="19" t="str">
        <f aca="false">IF($A143="","",IFERROR(ROUND(($R143+$S143+$T143+$U143)/MAX(1,$V143),2),""))</f>
        <v/>
      </c>
      <c r="AB143" s="19" t="str">
        <f aca="false">IF($A143="","",IFERROR(ROUND(($W143*$X143*$Y143)/MAX(1,$Z143),1),""))</f>
        <v/>
      </c>
      <c r="AC143" s="19" t="str">
        <f aca="false">IF($A143="","",IFERROR(ROUND(($R143*Config!$F$6+$S143*Config!$F$7+$T143*Config!$F$8+$U143*Config!$F$9+(10-$V143)*Config!$F$10+(10-$AD143)*Config!$F$11+(10-$AE143)*Config!$F$12)*10,0),""))</f>
        <v/>
      </c>
      <c r="AD143" s="19"/>
      <c r="AE143" s="19"/>
      <c r="AF143" s="14"/>
      <c r="AG143" s="14"/>
      <c r="AH143" s="14"/>
      <c r="AI143" s="14"/>
      <c r="AJ143" s="21"/>
      <c r="AK143" s="14"/>
      <c r="AL143" s="21"/>
      <c r="AM143" s="19" t="str">
        <f aca="false">IF($A143="","",COUNTIF(Acceptance_Criteria!$B$6:$B$405,$A143))</f>
        <v/>
      </c>
      <c r="AN143" s="19" t="str">
        <f aca="false">IF($A143="","",COUNTIF(Test_Coverage!$B$6:$B$305,$A143))</f>
        <v/>
      </c>
      <c r="AO143" s="19" t="str">
        <f aca="false">IF($A143="","",COUNTIF(Traceability_Matrix!$B$6:$B$405,$A143))</f>
        <v/>
      </c>
      <c r="AP143" s="19" t="str">
        <f aca="false">IF($A143="","",COUNTIFS(Change_Control!$B$6:$B$155,$A143,Change_Control!$J$6:$J$155,"Open")+COUNTIFS(Change_Control!$B$6:$B$155,$A143,Change_Control!$J$6:$J$155,"In Assessment"))</f>
        <v/>
      </c>
      <c r="AQ143" s="19" t="str">
        <f aca="false">IF($A143="","",COUNTIF(RAID_Decisions!$C$6:$C$155,$A143))</f>
        <v/>
      </c>
      <c r="AR143" s="14" t="str">
        <f aca="false">IF($A143="","",IF(AND($K143&lt;&gt;"",$N143&lt;&gt;"",$AO143&gt;0),"Traced",IF(OR($K143&lt;&gt;"",$N143&lt;&gt;"",$AO143&gt;0),"Partial","Gap")))</f>
        <v/>
      </c>
      <c r="AS143" s="19" t="str">
        <f aca="false">IF($A143="","",ROUND(IF($G143&lt;&gt;"",10,0)+IF($H143&lt;&gt;"",15,0)+IF($O143&lt;&gt;"",10,0)+IF($K143&lt;&gt;"",10,0)+IF($N143&lt;&gt;"",10,0)+IF($Q143&lt;&gt;"",5,0)+IF($AM143&gt;0,15,0)+IF($AN143&gt;0,10,0)+IF($AO143&gt;0,10,0)+IF(OR($AH143="Approved",$AH143="Baselined",$AH143="Not Required"),5,0),0))</f>
        <v/>
      </c>
      <c r="AT143" s="14" t="str">
        <f aca="false">IF($A143="","",IF(AND($AS143&gt;=Config!$C$23,$G143&lt;&gt;"",$H143&lt;&gt;"",$O143&lt;&gt;""),"Ready for Review","Needs Work"))</f>
        <v/>
      </c>
      <c r="AU143" s="14" t="str">
        <f aca="false">IF($A143="","",IF(AND($AS143&gt;=Config!$C$24,$AM143&gt;0,$AN143&gt;0,OR($AH143="Approved",$AH143="Baselined",$AH143="Not Required"),$AP143=0),"Ready for Delivery","Not Ready"))</f>
        <v/>
      </c>
      <c r="AV143" s="14" t="str">
        <f aca="false">IF($A143="","",IF($AG143="Rejected","Rejected",IF($AU143="Ready for Delivery","Pass","Action Required")))</f>
        <v/>
      </c>
      <c r="AW143" s="14" t="str">
        <f aca="false">IF($A143="","",IF(RIGHT($BA143,2)="; ",LEFT($BA143,LEN($BA143)-2),$BA143))</f>
        <v/>
      </c>
      <c r="AX143" s="21"/>
      <c r="AY143" s="14"/>
      <c r="AZ143" s="14"/>
      <c r="BA143" s="0" t="str">
        <f aca="false">IF($A143="","",IF($G143="","Missing title; ","")&amp;IF($H143="","Missing statement; ","")&amp;IF($O143="","Missing owner; ","")&amp;IF($K143="","No objective; ","")&amp;IF($N143="","No source; ","")&amp;IF($AM143=0,"No AC; ","")&amp;IF($AN143=0,"No test; ","")&amp;IF($AO143=0,"No trace link; ","")&amp;IF(AND(Config!$C$15="Yes",$AM143=0),"AC required; ","")&amp;IF(AND(Config!$C$14="Yes",$AN143=0),"Test required; ","")&amp;IF(AND(Config!$C$13="Yes",NOT(OR($AH143="Approved",$AH143="Baselined",$AH143="Not Required"))),"Approval pending; ","")&amp;IF($AP143&gt;0,"Open change; ",""))</f>
        <v/>
      </c>
      <c r="BB143" s="0" t="str">
        <f aca="false">IF($A143="","",IF(OR($C143="Agile",$C143="Hybrid"),MAX($BB$5:BB142)+1,""))</f>
        <v/>
      </c>
      <c r="BC143" s="0" t="str">
        <f aca="false">IF($A143="","",IF(OR($C143="Waterfall",$C143="Hybrid"),MAX($BC$5:BC142)+1,""))</f>
        <v/>
      </c>
      <c r="BD143" s="0" t="str">
        <f aca="false">IF($A143="","",MAX($BD$5:BD142)+1)</f>
        <v/>
      </c>
      <c r="BE143" s="0" t="str">
        <f aca="false">IF($A143="","",RANK($AC143,$AC$6:$AC$255)+COUNTIFS($AC$6:$AC143,$AC143,$A$6:$A143,"&lt;&gt;")-1)</f>
        <v/>
      </c>
      <c r="BF143" s="0" t="str">
        <f aca="false">IF($A143="","",IF($AW143&lt;&gt;"",MAX($BF$5:BF142)+1,""))</f>
        <v/>
      </c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9"/>
      <c r="S144" s="19"/>
      <c r="T144" s="19"/>
      <c r="U144" s="19"/>
      <c r="V144" s="19"/>
      <c r="W144" s="19"/>
      <c r="X144" s="19"/>
      <c r="Y144" s="20"/>
      <c r="Z144" s="19"/>
      <c r="AA144" s="19" t="str">
        <f aca="false">IF($A144="","",IFERROR(ROUND(($R144+$S144+$T144+$U144)/MAX(1,$V144),2),""))</f>
        <v/>
      </c>
      <c r="AB144" s="19" t="str">
        <f aca="false">IF($A144="","",IFERROR(ROUND(($W144*$X144*$Y144)/MAX(1,$Z144),1),""))</f>
        <v/>
      </c>
      <c r="AC144" s="19" t="str">
        <f aca="false">IF($A144="","",IFERROR(ROUND(($R144*Config!$F$6+$S144*Config!$F$7+$T144*Config!$F$8+$U144*Config!$F$9+(10-$V144)*Config!$F$10+(10-$AD144)*Config!$F$11+(10-$AE144)*Config!$F$12)*10,0),""))</f>
        <v/>
      </c>
      <c r="AD144" s="19"/>
      <c r="AE144" s="19"/>
      <c r="AF144" s="14"/>
      <c r="AG144" s="14"/>
      <c r="AH144" s="14"/>
      <c r="AI144" s="14"/>
      <c r="AJ144" s="21"/>
      <c r="AK144" s="14"/>
      <c r="AL144" s="21"/>
      <c r="AM144" s="19" t="str">
        <f aca="false">IF($A144="","",COUNTIF(Acceptance_Criteria!$B$6:$B$405,$A144))</f>
        <v/>
      </c>
      <c r="AN144" s="19" t="str">
        <f aca="false">IF($A144="","",COUNTIF(Test_Coverage!$B$6:$B$305,$A144))</f>
        <v/>
      </c>
      <c r="AO144" s="19" t="str">
        <f aca="false">IF($A144="","",COUNTIF(Traceability_Matrix!$B$6:$B$405,$A144))</f>
        <v/>
      </c>
      <c r="AP144" s="19" t="str">
        <f aca="false">IF($A144="","",COUNTIFS(Change_Control!$B$6:$B$155,$A144,Change_Control!$J$6:$J$155,"Open")+COUNTIFS(Change_Control!$B$6:$B$155,$A144,Change_Control!$J$6:$J$155,"In Assessment"))</f>
        <v/>
      </c>
      <c r="AQ144" s="19" t="str">
        <f aca="false">IF($A144="","",COUNTIF(RAID_Decisions!$C$6:$C$155,$A144))</f>
        <v/>
      </c>
      <c r="AR144" s="14" t="str">
        <f aca="false">IF($A144="","",IF(AND($K144&lt;&gt;"",$N144&lt;&gt;"",$AO144&gt;0),"Traced",IF(OR($K144&lt;&gt;"",$N144&lt;&gt;"",$AO144&gt;0),"Partial","Gap")))</f>
        <v/>
      </c>
      <c r="AS144" s="19" t="str">
        <f aca="false">IF($A144="","",ROUND(IF($G144&lt;&gt;"",10,0)+IF($H144&lt;&gt;"",15,0)+IF($O144&lt;&gt;"",10,0)+IF($K144&lt;&gt;"",10,0)+IF($N144&lt;&gt;"",10,0)+IF($Q144&lt;&gt;"",5,0)+IF($AM144&gt;0,15,0)+IF($AN144&gt;0,10,0)+IF($AO144&gt;0,10,0)+IF(OR($AH144="Approved",$AH144="Baselined",$AH144="Not Required"),5,0),0))</f>
        <v/>
      </c>
      <c r="AT144" s="14" t="str">
        <f aca="false">IF($A144="","",IF(AND($AS144&gt;=Config!$C$23,$G144&lt;&gt;"",$H144&lt;&gt;"",$O144&lt;&gt;""),"Ready for Review","Needs Work"))</f>
        <v/>
      </c>
      <c r="AU144" s="14" t="str">
        <f aca="false">IF($A144="","",IF(AND($AS144&gt;=Config!$C$24,$AM144&gt;0,$AN144&gt;0,OR($AH144="Approved",$AH144="Baselined",$AH144="Not Required"),$AP144=0),"Ready for Delivery","Not Ready"))</f>
        <v/>
      </c>
      <c r="AV144" s="14" t="str">
        <f aca="false">IF($A144="","",IF($AG144="Rejected","Rejected",IF($AU144="Ready for Delivery","Pass","Action Required")))</f>
        <v/>
      </c>
      <c r="AW144" s="14" t="str">
        <f aca="false">IF($A144="","",IF(RIGHT($BA144,2)="; ",LEFT($BA144,LEN($BA144)-2),$BA144))</f>
        <v/>
      </c>
      <c r="AX144" s="21"/>
      <c r="AY144" s="14"/>
      <c r="AZ144" s="14"/>
      <c r="BA144" s="0" t="str">
        <f aca="false">IF($A144="","",IF($G144="","Missing title; ","")&amp;IF($H144="","Missing statement; ","")&amp;IF($O144="","Missing owner; ","")&amp;IF($K144="","No objective; ","")&amp;IF($N144="","No source; ","")&amp;IF($AM144=0,"No AC; ","")&amp;IF($AN144=0,"No test; ","")&amp;IF($AO144=0,"No trace link; ","")&amp;IF(AND(Config!$C$15="Yes",$AM144=0),"AC required; ","")&amp;IF(AND(Config!$C$14="Yes",$AN144=0),"Test required; ","")&amp;IF(AND(Config!$C$13="Yes",NOT(OR($AH144="Approved",$AH144="Baselined",$AH144="Not Required"))),"Approval pending; ","")&amp;IF($AP144&gt;0,"Open change; ",""))</f>
        <v/>
      </c>
      <c r="BB144" s="0" t="str">
        <f aca="false">IF($A144="","",IF(OR($C144="Agile",$C144="Hybrid"),MAX($BB$5:BB143)+1,""))</f>
        <v/>
      </c>
      <c r="BC144" s="0" t="str">
        <f aca="false">IF($A144="","",IF(OR($C144="Waterfall",$C144="Hybrid"),MAX($BC$5:BC143)+1,""))</f>
        <v/>
      </c>
      <c r="BD144" s="0" t="str">
        <f aca="false">IF($A144="","",MAX($BD$5:BD143)+1)</f>
        <v/>
      </c>
      <c r="BE144" s="0" t="str">
        <f aca="false">IF($A144="","",RANK($AC144,$AC$6:$AC$255)+COUNTIFS($AC$6:$AC144,$AC144,$A$6:$A144,"&lt;&gt;")-1)</f>
        <v/>
      </c>
      <c r="BF144" s="0" t="str">
        <f aca="false">IF($A144="","",IF($AW144&lt;&gt;"",MAX($BF$5:BF143)+1,""))</f>
        <v/>
      </c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9"/>
      <c r="S145" s="19"/>
      <c r="T145" s="19"/>
      <c r="U145" s="19"/>
      <c r="V145" s="19"/>
      <c r="W145" s="19"/>
      <c r="X145" s="19"/>
      <c r="Y145" s="20"/>
      <c r="Z145" s="19"/>
      <c r="AA145" s="19" t="str">
        <f aca="false">IF($A145="","",IFERROR(ROUND(($R145+$S145+$T145+$U145)/MAX(1,$V145),2),""))</f>
        <v/>
      </c>
      <c r="AB145" s="19" t="str">
        <f aca="false">IF($A145="","",IFERROR(ROUND(($W145*$X145*$Y145)/MAX(1,$Z145),1),""))</f>
        <v/>
      </c>
      <c r="AC145" s="19" t="str">
        <f aca="false">IF($A145="","",IFERROR(ROUND(($R145*Config!$F$6+$S145*Config!$F$7+$T145*Config!$F$8+$U145*Config!$F$9+(10-$V145)*Config!$F$10+(10-$AD145)*Config!$F$11+(10-$AE145)*Config!$F$12)*10,0),""))</f>
        <v/>
      </c>
      <c r="AD145" s="19"/>
      <c r="AE145" s="19"/>
      <c r="AF145" s="14"/>
      <c r="AG145" s="14"/>
      <c r="AH145" s="14"/>
      <c r="AI145" s="14"/>
      <c r="AJ145" s="21"/>
      <c r="AK145" s="14"/>
      <c r="AL145" s="21"/>
      <c r="AM145" s="19" t="str">
        <f aca="false">IF($A145="","",COUNTIF(Acceptance_Criteria!$B$6:$B$405,$A145))</f>
        <v/>
      </c>
      <c r="AN145" s="19" t="str">
        <f aca="false">IF($A145="","",COUNTIF(Test_Coverage!$B$6:$B$305,$A145))</f>
        <v/>
      </c>
      <c r="AO145" s="19" t="str">
        <f aca="false">IF($A145="","",COUNTIF(Traceability_Matrix!$B$6:$B$405,$A145))</f>
        <v/>
      </c>
      <c r="AP145" s="19" t="str">
        <f aca="false">IF($A145="","",COUNTIFS(Change_Control!$B$6:$B$155,$A145,Change_Control!$J$6:$J$155,"Open")+COUNTIFS(Change_Control!$B$6:$B$155,$A145,Change_Control!$J$6:$J$155,"In Assessment"))</f>
        <v/>
      </c>
      <c r="AQ145" s="19" t="str">
        <f aca="false">IF($A145="","",COUNTIF(RAID_Decisions!$C$6:$C$155,$A145))</f>
        <v/>
      </c>
      <c r="AR145" s="14" t="str">
        <f aca="false">IF($A145="","",IF(AND($K145&lt;&gt;"",$N145&lt;&gt;"",$AO145&gt;0),"Traced",IF(OR($K145&lt;&gt;"",$N145&lt;&gt;"",$AO145&gt;0),"Partial","Gap")))</f>
        <v/>
      </c>
      <c r="AS145" s="19" t="str">
        <f aca="false">IF($A145="","",ROUND(IF($G145&lt;&gt;"",10,0)+IF($H145&lt;&gt;"",15,0)+IF($O145&lt;&gt;"",10,0)+IF($K145&lt;&gt;"",10,0)+IF($N145&lt;&gt;"",10,0)+IF($Q145&lt;&gt;"",5,0)+IF($AM145&gt;0,15,0)+IF($AN145&gt;0,10,0)+IF($AO145&gt;0,10,0)+IF(OR($AH145="Approved",$AH145="Baselined",$AH145="Not Required"),5,0),0))</f>
        <v/>
      </c>
      <c r="AT145" s="14" t="str">
        <f aca="false">IF($A145="","",IF(AND($AS145&gt;=Config!$C$23,$G145&lt;&gt;"",$H145&lt;&gt;"",$O145&lt;&gt;""),"Ready for Review","Needs Work"))</f>
        <v/>
      </c>
      <c r="AU145" s="14" t="str">
        <f aca="false">IF($A145="","",IF(AND($AS145&gt;=Config!$C$24,$AM145&gt;0,$AN145&gt;0,OR($AH145="Approved",$AH145="Baselined",$AH145="Not Required"),$AP145=0),"Ready for Delivery","Not Ready"))</f>
        <v/>
      </c>
      <c r="AV145" s="14" t="str">
        <f aca="false">IF($A145="","",IF($AG145="Rejected","Rejected",IF($AU145="Ready for Delivery","Pass","Action Required")))</f>
        <v/>
      </c>
      <c r="AW145" s="14" t="str">
        <f aca="false">IF($A145="","",IF(RIGHT($BA145,2)="; ",LEFT($BA145,LEN($BA145)-2),$BA145))</f>
        <v/>
      </c>
      <c r="AX145" s="21"/>
      <c r="AY145" s="14"/>
      <c r="AZ145" s="14"/>
      <c r="BA145" s="0" t="str">
        <f aca="false">IF($A145="","",IF($G145="","Missing title; ","")&amp;IF($H145="","Missing statement; ","")&amp;IF($O145="","Missing owner; ","")&amp;IF($K145="","No objective; ","")&amp;IF($N145="","No source; ","")&amp;IF($AM145=0,"No AC; ","")&amp;IF($AN145=0,"No test; ","")&amp;IF($AO145=0,"No trace link; ","")&amp;IF(AND(Config!$C$15="Yes",$AM145=0),"AC required; ","")&amp;IF(AND(Config!$C$14="Yes",$AN145=0),"Test required; ","")&amp;IF(AND(Config!$C$13="Yes",NOT(OR($AH145="Approved",$AH145="Baselined",$AH145="Not Required"))),"Approval pending; ","")&amp;IF($AP145&gt;0,"Open change; ",""))</f>
        <v/>
      </c>
      <c r="BB145" s="0" t="str">
        <f aca="false">IF($A145="","",IF(OR($C145="Agile",$C145="Hybrid"),MAX($BB$5:BB144)+1,""))</f>
        <v/>
      </c>
      <c r="BC145" s="0" t="str">
        <f aca="false">IF($A145="","",IF(OR($C145="Waterfall",$C145="Hybrid"),MAX($BC$5:BC144)+1,""))</f>
        <v/>
      </c>
      <c r="BD145" s="0" t="str">
        <f aca="false">IF($A145="","",MAX($BD$5:BD144)+1)</f>
        <v/>
      </c>
      <c r="BE145" s="0" t="str">
        <f aca="false">IF($A145="","",RANK($AC145,$AC$6:$AC$255)+COUNTIFS($AC$6:$AC145,$AC145,$A$6:$A145,"&lt;&gt;")-1)</f>
        <v/>
      </c>
      <c r="BF145" s="0" t="str">
        <f aca="false">IF($A145="","",IF($AW145&lt;&gt;"",MAX($BF$5:BF144)+1,""))</f>
        <v/>
      </c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9"/>
      <c r="S146" s="19"/>
      <c r="T146" s="19"/>
      <c r="U146" s="19"/>
      <c r="V146" s="19"/>
      <c r="W146" s="19"/>
      <c r="X146" s="19"/>
      <c r="Y146" s="20"/>
      <c r="Z146" s="19"/>
      <c r="AA146" s="19" t="str">
        <f aca="false">IF($A146="","",IFERROR(ROUND(($R146+$S146+$T146+$U146)/MAX(1,$V146),2),""))</f>
        <v/>
      </c>
      <c r="AB146" s="19" t="str">
        <f aca="false">IF($A146="","",IFERROR(ROUND(($W146*$X146*$Y146)/MAX(1,$Z146),1),""))</f>
        <v/>
      </c>
      <c r="AC146" s="19" t="str">
        <f aca="false">IF($A146="","",IFERROR(ROUND(($R146*Config!$F$6+$S146*Config!$F$7+$T146*Config!$F$8+$U146*Config!$F$9+(10-$V146)*Config!$F$10+(10-$AD146)*Config!$F$11+(10-$AE146)*Config!$F$12)*10,0),""))</f>
        <v/>
      </c>
      <c r="AD146" s="19"/>
      <c r="AE146" s="19"/>
      <c r="AF146" s="14"/>
      <c r="AG146" s="14"/>
      <c r="AH146" s="14"/>
      <c r="AI146" s="14"/>
      <c r="AJ146" s="21"/>
      <c r="AK146" s="14"/>
      <c r="AL146" s="21"/>
      <c r="AM146" s="19" t="str">
        <f aca="false">IF($A146="","",COUNTIF(Acceptance_Criteria!$B$6:$B$405,$A146))</f>
        <v/>
      </c>
      <c r="AN146" s="19" t="str">
        <f aca="false">IF($A146="","",COUNTIF(Test_Coverage!$B$6:$B$305,$A146))</f>
        <v/>
      </c>
      <c r="AO146" s="19" t="str">
        <f aca="false">IF($A146="","",COUNTIF(Traceability_Matrix!$B$6:$B$405,$A146))</f>
        <v/>
      </c>
      <c r="AP146" s="19" t="str">
        <f aca="false">IF($A146="","",COUNTIFS(Change_Control!$B$6:$B$155,$A146,Change_Control!$J$6:$J$155,"Open")+COUNTIFS(Change_Control!$B$6:$B$155,$A146,Change_Control!$J$6:$J$155,"In Assessment"))</f>
        <v/>
      </c>
      <c r="AQ146" s="19" t="str">
        <f aca="false">IF($A146="","",COUNTIF(RAID_Decisions!$C$6:$C$155,$A146))</f>
        <v/>
      </c>
      <c r="AR146" s="14" t="str">
        <f aca="false">IF($A146="","",IF(AND($K146&lt;&gt;"",$N146&lt;&gt;"",$AO146&gt;0),"Traced",IF(OR($K146&lt;&gt;"",$N146&lt;&gt;"",$AO146&gt;0),"Partial","Gap")))</f>
        <v/>
      </c>
      <c r="AS146" s="19" t="str">
        <f aca="false">IF($A146="","",ROUND(IF($G146&lt;&gt;"",10,0)+IF($H146&lt;&gt;"",15,0)+IF($O146&lt;&gt;"",10,0)+IF($K146&lt;&gt;"",10,0)+IF($N146&lt;&gt;"",10,0)+IF($Q146&lt;&gt;"",5,0)+IF($AM146&gt;0,15,0)+IF($AN146&gt;0,10,0)+IF($AO146&gt;0,10,0)+IF(OR($AH146="Approved",$AH146="Baselined",$AH146="Not Required"),5,0),0))</f>
        <v/>
      </c>
      <c r="AT146" s="14" t="str">
        <f aca="false">IF($A146="","",IF(AND($AS146&gt;=Config!$C$23,$G146&lt;&gt;"",$H146&lt;&gt;"",$O146&lt;&gt;""),"Ready for Review","Needs Work"))</f>
        <v/>
      </c>
      <c r="AU146" s="14" t="str">
        <f aca="false">IF($A146="","",IF(AND($AS146&gt;=Config!$C$24,$AM146&gt;0,$AN146&gt;0,OR($AH146="Approved",$AH146="Baselined",$AH146="Not Required"),$AP146=0),"Ready for Delivery","Not Ready"))</f>
        <v/>
      </c>
      <c r="AV146" s="14" t="str">
        <f aca="false">IF($A146="","",IF($AG146="Rejected","Rejected",IF($AU146="Ready for Delivery","Pass","Action Required")))</f>
        <v/>
      </c>
      <c r="AW146" s="14" t="str">
        <f aca="false">IF($A146="","",IF(RIGHT($BA146,2)="; ",LEFT($BA146,LEN($BA146)-2),$BA146))</f>
        <v/>
      </c>
      <c r="AX146" s="21"/>
      <c r="AY146" s="14"/>
      <c r="AZ146" s="14"/>
      <c r="BA146" s="0" t="str">
        <f aca="false">IF($A146="","",IF($G146="","Missing title; ","")&amp;IF($H146="","Missing statement; ","")&amp;IF($O146="","Missing owner; ","")&amp;IF($K146="","No objective; ","")&amp;IF($N146="","No source; ","")&amp;IF($AM146=0,"No AC; ","")&amp;IF($AN146=0,"No test; ","")&amp;IF($AO146=0,"No trace link; ","")&amp;IF(AND(Config!$C$15="Yes",$AM146=0),"AC required; ","")&amp;IF(AND(Config!$C$14="Yes",$AN146=0),"Test required; ","")&amp;IF(AND(Config!$C$13="Yes",NOT(OR($AH146="Approved",$AH146="Baselined",$AH146="Not Required"))),"Approval pending; ","")&amp;IF($AP146&gt;0,"Open change; ",""))</f>
        <v/>
      </c>
      <c r="BB146" s="0" t="str">
        <f aca="false">IF($A146="","",IF(OR($C146="Agile",$C146="Hybrid"),MAX($BB$5:BB145)+1,""))</f>
        <v/>
      </c>
      <c r="BC146" s="0" t="str">
        <f aca="false">IF($A146="","",IF(OR($C146="Waterfall",$C146="Hybrid"),MAX($BC$5:BC145)+1,""))</f>
        <v/>
      </c>
      <c r="BD146" s="0" t="str">
        <f aca="false">IF($A146="","",MAX($BD$5:BD145)+1)</f>
        <v/>
      </c>
      <c r="BE146" s="0" t="str">
        <f aca="false">IF($A146="","",RANK($AC146,$AC$6:$AC$255)+COUNTIFS($AC$6:$AC146,$AC146,$A$6:$A146,"&lt;&gt;")-1)</f>
        <v/>
      </c>
      <c r="BF146" s="0" t="str">
        <f aca="false">IF($A146="","",IF($AW146&lt;&gt;"",MAX($BF$5:BF145)+1,""))</f>
        <v/>
      </c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9"/>
      <c r="S147" s="19"/>
      <c r="T147" s="19"/>
      <c r="U147" s="19"/>
      <c r="V147" s="19"/>
      <c r="W147" s="19"/>
      <c r="X147" s="19"/>
      <c r="Y147" s="20"/>
      <c r="Z147" s="19"/>
      <c r="AA147" s="19" t="str">
        <f aca="false">IF($A147="","",IFERROR(ROUND(($R147+$S147+$T147+$U147)/MAX(1,$V147),2),""))</f>
        <v/>
      </c>
      <c r="AB147" s="19" t="str">
        <f aca="false">IF($A147="","",IFERROR(ROUND(($W147*$X147*$Y147)/MAX(1,$Z147),1),""))</f>
        <v/>
      </c>
      <c r="AC147" s="19" t="str">
        <f aca="false">IF($A147="","",IFERROR(ROUND(($R147*Config!$F$6+$S147*Config!$F$7+$T147*Config!$F$8+$U147*Config!$F$9+(10-$V147)*Config!$F$10+(10-$AD147)*Config!$F$11+(10-$AE147)*Config!$F$12)*10,0),""))</f>
        <v/>
      </c>
      <c r="AD147" s="19"/>
      <c r="AE147" s="19"/>
      <c r="AF147" s="14"/>
      <c r="AG147" s="14"/>
      <c r="AH147" s="14"/>
      <c r="AI147" s="14"/>
      <c r="AJ147" s="21"/>
      <c r="AK147" s="14"/>
      <c r="AL147" s="21"/>
      <c r="AM147" s="19" t="str">
        <f aca="false">IF($A147="","",COUNTIF(Acceptance_Criteria!$B$6:$B$405,$A147))</f>
        <v/>
      </c>
      <c r="AN147" s="19" t="str">
        <f aca="false">IF($A147="","",COUNTIF(Test_Coverage!$B$6:$B$305,$A147))</f>
        <v/>
      </c>
      <c r="AO147" s="19" t="str">
        <f aca="false">IF($A147="","",COUNTIF(Traceability_Matrix!$B$6:$B$405,$A147))</f>
        <v/>
      </c>
      <c r="AP147" s="19" t="str">
        <f aca="false">IF($A147="","",COUNTIFS(Change_Control!$B$6:$B$155,$A147,Change_Control!$J$6:$J$155,"Open")+COUNTIFS(Change_Control!$B$6:$B$155,$A147,Change_Control!$J$6:$J$155,"In Assessment"))</f>
        <v/>
      </c>
      <c r="AQ147" s="19" t="str">
        <f aca="false">IF($A147="","",COUNTIF(RAID_Decisions!$C$6:$C$155,$A147))</f>
        <v/>
      </c>
      <c r="AR147" s="14" t="str">
        <f aca="false">IF($A147="","",IF(AND($K147&lt;&gt;"",$N147&lt;&gt;"",$AO147&gt;0),"Traced",IF(OR($K147&lt;&gt;"",$N147&lt;&gt;"",$AO147&gt;0),"Partial","Gap")))</f>
        <v/>
      </c>
      <c r="AS147" s="19" t="str">
        <f aca="false">IF($A147="","",ROUND(IF($G147&lt;&gt;"",10,0)+IF($H147&lt;&gt;"",15,0)+IF($O147&lt;&gt;"",10,0)+IF($K147&lt;&gt;"",10,0)+IF($N147&lt;&gt;"",10,0)+IF($Q147&lt;&gt;"",5,0)+IF($AM147&gt;0,15,0)+IF($AN147&gt;0,10,0)+IF($AO147&gt;0,10,0)+IF(OR($AH147="Approved",$AH147="Baselined",$AH147="Not Required"),5,0),0))</f>
        <v/>
      </c>
      <c r="AT147" s="14" t="str">
        <f aca="false">IF($A147="","",IF(AND($AS147&gt;=Config!$C$23,$G147&lt;&gt;"",$H147&lt;&gt;"",$O147&lt;&gt;""),"Ready for Review","Needs Work"))</f>
        <v/>
      </c>
      <c r="AU147" s="14" t="str">
        <f aca="false">IF($A147="","",IF(AND($AS147&gt;=Config!$C$24,$AM147&gt;0,$AN147&gt;0,OR($AH147="Approved",$AH147="Baselined",$AH147="Not Required"),$AP147=0),"Ready for Delivery","Not Ready"))</f>
        <v/>
      </c>
      <c r="AV147" s="14" t="str">
        <f aca="false">IF($A147="","",IF($AG147="Rejected","Rejected",IF($AU147="Ready for Delivery","Pass","Action Required")))</f>
        <v/>
      </c>
      <c r="AW147" s="14" t="str">
        <f aca="false">IF($A147="","",IF(RIGHT($BA147,2)="; ",LEFT($BA147,LEN($BA147)-2),$BA147))</f>
        <v/>
      </c>
      <c r="AX147" s="21"/>
      <c r="AY147" s="14"/>
      <c r="AZ147" s="14"/>
      <c r="BA147" s="0" t="str">
        <f aca="false">IF($A147="","",IF($G147="","Missing title; ","")&amp;IF($H147="","Missing statement; ","")&amp;IF($O147="","Missing owner; ","")&amp;IF($K147="","No objective; ","")&amp;IF($N147="","No source; ","")&amp;IF($AM147=0,"No AC; ","")&amp;IF($AN147=0,"No test; ","")&amp;IF($AO147=0,"No trace link; ","")&amp;IF(AND(Config!$C$15="Yes",$AM147=0),"AC required; ","")&amp;IF(AND(Config!$C$14="Yes",$AN147=0),"Test required; ","")&amp;IF(AND(Config!$C$13="Yes",NOT(OR($AH147="Approved",$AH147="Baselined",$AH147="Not Required"))),"Approval pending; ","")&amp;IF($AP147&gt;0,"Open change; ",""))</f>
        <v/>
      </c>
      <c r="BB147" s="0" t="str">
        <f aca="false">IF($A147="","",IF(OR($C147="Agile",$C147="Hybrid"),MAX($BB$5:BB146)+1,""))</f>
        <v/>
      </c>
      <c r="BC147" s="0" t="str">
        <f aca="false">IF($A147="","",IF(OR($C147="Waterfall",$C147="Hybrid"),MAX($BC$5:BC146)+1,""))</f>
        <v/>
      </c>
      <c r="BD147" s="0" t="str">
        <f aca="false">IF($A147="","",MAX($BD$5:BD146)+1)</f>
        <v/>
      </c>
      <c r="BE147" s="0" t="str">
        <f aca="false">IF($A147="","",RANK($AC147,$AC$6:$AC$255)+COUNTIFS($AC$6:$AC147,$AC147,$A$6:$A147,"&lt;&gt;")-1)</f>
        <v/>
      </c>
      <c r="BF147" s="0" t="str">
        <f aca="false">IF($A147="","",IF($AW147&lt;&gt;"",MAX($BF$5:BF146)+1,""))</f>
        <v/>
      </c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9"/>
      <c r="S148" s="19"/>
      <c r="T148" s="19"/>
      <c r="U148" s="19"/>
      <c r="V148" s="19"/>
      <c r="W148" s="19"/>
      <c r="X148" s="19"/>
      <c r="Y148" s="20"/>
      <c r="Z148" s="19"/>
      <c r="AA148" s="19" t="str">
        <f aca="false">IF($A148="","",IFERROR(ROUND(($R148+$S148+$T148+$U148)/MAX(1,$V148),2),""))</f>
        <v/>
      </c>
      <c r="AB148" s="19" t="str">
        <f aca="false">IF($A148="","",IFERROR(ROUND(($W148*$X148*$Y148)/MAX(1,$Z148),1),""))</f>
        <v/>
      </c>
      <c r="AC148" s="19" t="str">
        <f aca="false">IF($A148="","",IFERROR(ROUND(($R148*Config!$F$6+$S148*Config!$F$7+$T148*Config!$F$8+$U148*Config!$F$9+(10-$V148)*Config!$F$10+(10-$AD148)*Config!$F$11+(10-$AE148)*Config!$F$12)*10,0),""))</f>
        <v/>
      </c>
      <c r="AD148" s="19"/>
      <c r="AE148" s="19"/>
      <c r="AF148" s="14"/>
      <c r="AG148" s="14"/>
      <c r="AH148" s="14"/>
      <c r="AI148" s="14"/>
      <c r="AJ148" s="21"/>
      <c r="AK148" s="14"/>
      <c r="AL148" s="21"/>
      <c r="AM148" s="19" t="str">
        <f aca="false">IF($A148="","",COUNTIF(Acceptance_Criteria!$B$6:$B$405,$A148))</f>
        <v/>
      </c>
      <c r="AN148" s="19" t="str">
        <f aca="false">IF($A148="","",COUNTIF(Test_Coverage!$B$6:$B$305,$A148))</f>
        <v/>
      </c>
      <c r="AO148" s="19" t="str">
        <f aca="false">IF($A148="","",COUNTIF(Traceability_Matrix!$B$6:$B$405,$A148))</f>
        <v/>
      </c>
      <c r="AP148" s="19" t="str">
        <f aca="false">IF($A148="","",COUNTIFS(Change_Control!$B$6:$B$155,$A148,Change_Control!$J$6:$J$155,"Open")+COUNTIFS(Change_Control!$B$6:$B$155,$A148,Change_Control!$J$6:$J$155,"In Assessment"))</f>
        <v/>
      </c>
      <c r="AQ148" s="19" t="str">
        <f aca="false">IF($A148="","",COUNTIF(RAID_Decisions!$C$6:$C$155,$A148))</f>
        <v/>
      </c>
      <c r="AR148" s="14" t="str">
        <f aca="false">IF($A148="","",IF(AND($K148&lt;&gt;"",$N148&lt;&gt;"",$AO148&gt;0),"Traced",IF(OR($K148&lt;&gt;"",$N148&lt;&gt;"",$AO148&gt;0),"Partial","Gap")))</f>
        <v/>
      </c>
      <c r="AS148" s="19" t="str">
        <f aca="false">IF($A148="","",ROUND(IF($G148&lt;&gt;"",10,0)+IF($H148&lt;&gt;"",15,0)+IF($O148&lt;&gt;"",10,0)+IF($K148&lt;&gt;"",10,0)+IF($N148&lt;&gt;"",10,0)+IF($Q148&lt;&gt;"",5,0)+IF($AM148&gt;0,15,0)+IF($AN148&gt;0,10,0)+IF($AO148&gt;0,10,0)+IF(OR($AH148="Approved",$AH148="Baselined",$AH148="Not Required"),5,0),0))</f>
        <v/>
      </c>
      <c r="AT148" s="14" t="str">
        <f aca="false">IF($A148="","",IF(AND($AS148&gt;=Config!$C$23,$G148&lt;&gt;"",$H148&lt;&gt;"",$O148&lt;&gt;""),"Ready for Review","Needs Work"))</f>
        <v/>
      </c>
      <c r="AU148" s="14" t="str">
        <f aca="false">IF($A148="","",IF(AND($AS148&gt;=Config!$C$24,$AM148&gt;0,$AN148&gt;0,OR($AH148="Approved",$AH148="Baselined",$AH148="Not Required"),$AP148=0),"Ready for Delivery","Not Ready"))</f>
        <v/>
      </c>
      <c r="AV148" s="14" t="str">
        <f aca="false">IF($A148="","",IF($AG148="Rejected","Rejected",IF($AU148="Ready for Delivery","Pass","Action Required")))</f>
        <v/>
      </c>
      <c r="AW148" s="14" t="str">
        <f aca="false">IF($A148="","",IF(RIGHT($BA148,2)="; ",LEFT($BA148,LEN($BA148)-2),$BA148))</f>
        <v/>
      </c>
      <c r="AX148" s="21"/>
      <c r="AY148" s="14"/>
      <c r="AZ148" s="14"/>
      <c r="BA148" s="0" t="str">
        <f aca="false">IF($A148="","",IF($G148="","Missing title; ","")&amp;IF($H148="","Missing statement; ","")&amp;IF($O148="","Missing owner; ","")&amp;IF($K148="","No objective; ","")&amp;IF($N148="","No source; ","")&amp;IF($AM148=0,"No AC; ","")&amp;IF($AN148=0,"No test; ","")&amp;IF($AO148=0,"No trace link; ","")&amp;IF(AND(Config!$C$15="Yes",$AM148=0),"AC required; ","")&amp;IF(AND(Config!$C$14="Yes",$AN148=0),"Test required; ","")&amp;IF(AND(Config!$C$13="Yes",NOT(OR($AH148="Approved",$AH148="Baselined",$AH148="Not Required"))),"Approval pending; ","")&amp;IF($AP148&gt;0,"Open change; ",""))</f>
        <v/>
      </c>
      <c r="BB148" s="0" t="str">
        <f aca="false">IF($A148="","",IF(OR($C148="Agile",$C148="Hybrid"),MAX($BB$5:BB147)+1,""))</f>
        <v/>
      </c>
      <c r="BC148" s="0" t="str">
        <f aca="false">IF($A148="","",IF(OR($C148="Waterfall",$C148="Hybrid"),MAX($BC$5:BC147)+1,""))</f>
        <v/>
      </c>
      <c r="BD148" s="0" t="str">
        <f aca="false">IF($A148="","",MAX($BD$5:BD147)+1)</f>
        <v/>
      </c>
      <c r="BE148" s="0" t="str">
        <f aca="false">IF($A148="","",RANK($AC148,$AC$6:$AC$255)+COUNTIFS($AC$6:$AC148,$AC148,$A$6:$A148,"&lt;&gt;")-1)</f>
        <v/>
      </c>
      <c r="BF148" s="0" t="str">
        <f aca="false">IF($A148="","",IF($AW148&lt;&gt;"",MAX($BF$5:BF147)+1,""))</f>
        <v/>
      </c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9"/>
      <c r="S149" s="19"/>
      <c r="T149" s="19"/>
      <c r="U149" s="19"/>
      <c r="V149" s="19"/>
      <c r="W149" s="19"/>
      <c r="X149" s="19"/>
      <c r="Y149" s="20"/>
      <c r="Z149" s="19"/>
      <c r="AA149" s="19" t="str">
        <f aca="false">IF($A149="","",IFERROR(ROUND(($R149+$S149+$T149+$U149)/MAX(1,$V149),2),""))</f>
        <v/>
      </c>
      <c r="AB149" s="19" t="str">
        <f aca="false">IF($A149="","",IFERROR(ROUND(($W149*$X149*$Y149)/MAX(1,$Z149),1),""))</f>
        <v/>
      </c>
      <c r="AC149" s="19" t="str">
        <f aca="false">IF($A149="","",IFERROR(ROUND(($R149*Config!$F$6+$S149*Config!$F$7+$T149*Config!$F$8+$U149*Config!$F$9+(10-$V149)*Config!$F$10+(10-$AD149)*Config!$F$11+(10-$AE149)*Config!$F$12)*10,0),""))</f>
        <v/>
      </c>
      <c r="AD149" s="19"/>
      <c r="AE149" s="19"/>
      <c r="AF149" s="14"/>
      <c r="AG149" s="14"/>
      <c r="AH149" s="14"/>
      <c r="AI149" s="14"/>
      <c r="AJ149" s="21"/>
      <c r="AK149" s="14"/>
      <c r="AL149" s="21"/>
      <c r="AM149" s="19" t="str">
        <f aca="false">IF($A149="","",COUNTIF(Acceptance_Criteria!$B$6:$B$405,$A149))</f>
        <v/>
      </c>
      <c r="AN149" s="19" t="str">
        <f aca="false">IF($A149="","",COUNTIF(Test_Coverage!$B$6:$B$305,$A149))</f>
        <v/>
      </c>
      <c r="AO149" s="19" t="str">
        <f aca="false">IF($A149="","",COUNTIF(Traceability_Matrix!$B$6:$B$405,$A149))</f>
        <v/>
      </c>
      <c r="AP149" s="19" t="str">
        <f aca="false">IF($A149="","",COUNTIFS(Change_Control!$B$6:$B$155,$A149,Change_Control!$J$6:$J$155,"Open")+COUNTIFS(Change_Control!$B$6:$B$155,$A149,Change_Control!$J$6:$J$155,"In Assessment"))</f>
        <v/>
      </c>
      <c r="AQ149" s="19" t="str">
        <f aca="false">IF($A149="","",COUNTIF(RAID_Decisions!$C$6:$C$155,$A149))</f>
        <v/>
      </c>
      <c r="AR149" s="14" t="str">
        <f aca="false">IF($A149="","",IF(AND($K149&lt;&gt;"",$N149&lt;&gt;"",$AO149&gt;0),"Traced",IF(OR($K149&lt;&gt;"",$N149&lt;&gt;"",$AO149&gt;0),"Partial","Gap")))</f>
        <v/>
      </c>
      <c r="AS149" s="19" t="str">
        <f aca="false">IF($A149="","",ROUND(IF($G149&lt;&gt;"",10,0)+IF($H149&lt;&gt;"",15,0)+IF($O149&lt;&gt;"",10,0)+IF($K149&lt;&gt;"",10,0)+IF($N149&lt;&gt;"",10,0)+IF($Q149&lt;&gt;"",5,0)+IF($AM149&gt;0,15,0)+IF($AN149&gt;0,10,0)+IF($AO149&gt;0,10,0)+IF(OR($AH149="Approved",$AH149="Baselined",$AH149="Not Required"),5,0),0))</f>
        <v/>
      </c>
      <c r="AT149" s="14" t="str">
        <f aca="false">IF($A149="","",IF(AND($AS149&gt;=Config!$C$23,$G149&lt;&gt;"",$H149&lt;&gt;"",$O149&lt;&gt;""),"Ready for Review","Needs Work"))</f>
        <v/>
      </c>
      <c r="AU149" s="14" t="str">
        <f aca="false">IF($A149="","",IF(AND($AS149&gt;=Config!$C$24,$AM149&gt;0,$AN149&gt;0,OR($AH149="Approved",$AH149="Baselined",$AH149="Not Required"),$AP149=0),"Ready for Delivery","Not Ready"))</f>
        <v/>
      </c>
      <c r="AV149" s="14" t="str">
        <f aca="false">IF($A149="","",IF($AG149="Rejected","Rejected",IF($AU149="Ready for Delivery","Pass","Action Required")))</f>
        <v/>
      </c>
      <c r="AW149" s="14" t="str">
        <f aca="false">IF($A149="","",IF(RIGHT($BA149,2)="; ",LEFT($BA149,LEN($BA149)-2),$BA149))</f>
        <v/>
      </c>
      <c r="AX149" s="21"/>
      <c r="AY149" s="14"/>
      <c r="AZ149" s="14"/>
      <c r="BA149" s="0" t="str">
        <f aca="false">IF($A149="","",IF($G149="","Missing title; ","")&amp;IF($H149="","Missing statement; ","")&amp;IF($O149="","Missing owner; ","")&amp;IF($K149="","No objective; ","")&amp;IF($N149="","No source; ","")&amp;IF($AM149=0,"No AC; ","")&amp;IF($AN149=0,"No test; ","")&amp;IF($AO149=0,"No trace link; ","")&amp;IF(AND(Config!$C$15="Yes",$AM149=0),"AC required; ","")&amp;IF(AND(Config!$C$14="Yes",$AN149=0),"Test required; ","")&amp;IF(AND(Config!$C$13="Yes",NOT(OR($AH149="Approved",$AH149="Baselined",$AH149="Not Required"))),"Approval pending; ","")&amp;IF($AP149&gt;0,"Open change; ",""))</f>
        <v/>
      </c>
      <c r="BB149" s="0" t="str">
        <f aca="false">IF($A149="","",IF(OR($C149="Agile",$C149="Hybrid"),MAX($BB$5:BB148)+1,""))</f>
        <v/>
      </c>
      <c r="BC149" s="0" t="str">
        <f aca="false">IF($A149="","",IF(OR($C149="Waterfall",$C149="Hybrid"),MAX($BC$5:BC148)+1,""))</f>
        <v/>
      </c>
      <c r="BD149" s="0" t="str">
        <f aca="false">IF($A149="","",MAX($BD$5:BD148)+1)</f>
        <v/>
      </c>
      <c r="BE149" s="0" t="str">
        <f aca="false">IF($A149="","",RANK($AC149,$AC$6:$AC$255)+COUNTIFS($AC$6:$AC149,$AC149,$A$6:$A149,"&lt;&gt;")-1)</f>
        <v/>
      </c>
      <c r="BF149" s="0" t="str">
        <f aca="false">IF($A149="","",IF($AW149&lt;&gt;"",MAX($BF$5:BF148)+1,""))</f>
        <v/>
      </c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9"/>
      <c r="S150" s="19"/>
      <c r="T150" s="19"/>
      <c r="U150" s="19"/>
      <c r="V150" s="19"/>
      <c r="W150" s="19"/>
      <c r="X150" s="19"/>
      <c r="Y150" s="20"/>
      <c r="Z150" s="19"/>
      <c r="AA150" s="19" t="str">
        <f aca="false">IF($A150="","",IFERROR(ROUND(($R150+$S150+$T150+$U150)/MAX(1,$V150),2),""))</f>
        <v/>
      </c>
      <c r="AB150" s="19" t="str">
        <f aca="false">IF($A150="","",IFERROR(ROUND(($W150*$X150*$Y150)/MAX(1,$Z150),1),""))</f>
        <v/>
      </c>
      <c r="AC150" s="19" t="str">
        <f aca="false">IF($A150="","",IFERROR(ROUND(($R150*Config!$F$6+$S150*Config!$F$7+$T150*Config!$F$8+$U150*Config!$F$9+(10-$V150)*Config!$F$10+(10-$AD150)*Config!$F$11+(10-$AE150)*Config!$F$12)*10,0),""))</f>
        <v/>
      </c>
      <c r="AD150" s="19"/>
      <c r="AE150" s="19"/>
      <c r="AF150" s="14"/>
      <c r="AG150" s="14"/>
      <c r="AH150" s="14"/>
      <c r="AI150" s="14"/>
      <c r="AJ150" s="21"/>
      <c r="AK150" s="14"/>
      <c r="AL150" s="21"/>
      <c r="AM150" s="19" t="str">
        <f aca="false">IF($A150="","",COUNTIF(Acceptance_Criteria!$B$6:$B$405,$A150))</f>
        <v/>
      </c>
      <c r="AN150" s="19" t="str">
        <f aca="false">IF($A150="","",COUNTIF(Test_Coverage!$B$6:$B$305,$A150))</f>
        <v/>
      </c>
      <c r="AO150" s="19" t="str">
        <f aca="false">IF($A150="","",COUNTIF(Traceability_Matrix!$B$6:$B$405,$A150))</f>
        <v/>
      </c>
      <c r="AP150" s="19" t="str">
        <f aca="false">IF($A150="","",COUNTIFS(Change_Control!$B$6:$B$155,$A150,Change_Control!$J$6:$J$155,"Open")+COUNTIFS(Change_Control!$B$6:$B$155,$A150,Change_Control!$J$6:$J$155,"In Assessment"))</f>
        <v/>
      </c>
      <c r="AQ150" s="19" t="str">
        <f aca="false">IF($A150="","",COUNTIF(RAID_Decisions!$C$6:$C$155,$A150))</f>
        <v/>
      </c>
      <c r="AR150" s="14" t="str">
        <f aca="false">IF($A150="","",IF(AND($K150&lt;&gt;"",$N150&lt;&gt;"",$AO150&gt;0),"Traced",IF(OR($K150&lt;&gt;"",$N150&lt;&gt;"",$AO150&gt;0),"Partial","Gap")))</f>
        <v/>
      </c>
      <c r="AS150" s="19" t="str">
        <f aca="false">IF($A150="","",ROUND(IF($G150&lt;&gt;"",10,0)+IF($H150&lt;&gt;"",15,0)+IF($O150&lt;&gt;"",10,0)+IF($K150&lt;&gt;"",10,0)+IF($N150&lt;&gt;"",10,0)+IF($Q150&lt;&gt;"",5,0)+IF($AM150&gt;0,15,0)+IF($AN150&gt;0,10,0)+IF($AO150&gt;0,10,0)+IF(OR($AH150="Approved",$AH150="Baselined",$AH150="Not Required"),5,0),0))</f>
        <v/>
      </c>
      <c r="AT150" s="14" t="str">
        <f aca="false">IF($A150="","",IF(AND($AS150&gt;=Config!$C$23,$G150&lt;&gt;"",$H150&lt;&gt;"",$O150&lt;&gt;""),"Ready for Review","Needs Work"))</f>
        <v/>
      </c>
      <c r="AU150" s="14" t="str">
        <f aca="false">IF($A150="","",IF(AND($AS150&gt;=Config!$C$24,$AM150&gt;0,$AN150&gt;0,OR($AH150="Approved",$AH150="Baselined",$AH150="Not Required"),$AP150=0),"Ready for Delivery","Not Ready"))</f>
        <v/>
      </c>
      <c r="AV150" s="14" t="str">
        <f aca="false">IF($A150="","",IF($AG150="Rejected","Rejected",IF($AU150="Ready for Delivery","Pass","Action Required")))</f>
        <v/>
      </c>
      <c r="AW150" s="14" t="str">
        <f aca="false">IF($A150="","",IF(RIGHT($BA150,2)="; ",LEFT($BA150,LEN($BA150)-2),$BA150))</f>
        <v/>
      </c>
      <c r="AX150" s="21"/>
      <c r="AY150" s="14"/>
      <c r="AZ150" s="14"/>
      <c r="BA150" s="0" t="str">
        <f aca="false">IF($A150="","",IF($G150="","Missing title; ","")&amp;IF($H150="","Missing statement; ","")&amp;IF($O150="","Missing owner; ","")&amp;IF($K150="","No objective; ","")&amp;IF($N150="","No source; ","")&amp;IF($AM150=0,"No AC; ","")&amp;IF($AN150=0,"No test; ","")&amp;IF($AO150=0,"No trace link; ","")&amp;IF(AND(Config!$C$15="Yes",$AM150=0),"AC required; ","")&amp;IF(AND(Config!$C$14="Yes",$AN150=0),"Test required; ","")&amp;IF(AND(Config!$C$13="Yes",NOT(OR($AH150="Approved",$AH150="Baselined",$AH150="Not Required"))),"Approval pending; ","")&amp;IF($AP150&gt;0,"Open change; ",""))</f>
        <v/>
      </c>
      <c r="BB150" s="0" t="str">
        <f aca="false">IF($A150="","",IF(OR($C150="Agile",$C150="Hybrid"),MAX($BB$5:BB149)+1,""))</f>
        <v/>
      </c>
      <c r="BC150" s="0" t="str">
        <f aca="false">IF($A150="","",IF(OR($C150="Waterfall",$C150="Hybrid"),MAX($BC$5:BC149)+1,""))</f>
        <v/>
      </c>
      <c r="BD150" s="0" t="str">
        <f aca="false">IF($A150="","",MAX($BD$5:BD149)+1)</f>
        <v/>
      </c>
      <c r="BE150" s="0" t="str">
        <f aca="false">IF($A150="","",RANK($AC150,$AC$6:$AC$255)+COUNTIFS($AC$6:$AC150,$AC150,$A$6:$A150,"&lt;&gt;")-1)</f>
        <v/>
      </c>
      <c r="BF150" s="0" t="str">
        <f aca="false">IF($A150="","",IF($AW150&lt;&gt;"",MAX($BF$5:BF149)+1,""))</f>
        <v/>
      </c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9"/>
      <c r="S151" s="19"/>
      <c r="T151" s="19"/>
      <c r="U151" s="19"/>
      <c r="V151" s="19"/>
      <c r="W151" s="19"/>
      <c r="X151" s="19"/>
      <c r="Y151" s="20"/>
      <c r="Z151" s="19"/>
      <c r="AA151" s="19" t="str">
        <f aca="false">IF($A151="","",IFERROR(ROUND(($R151+$S151+$T151+$U151)/MAX(1,$V151),2),""))</f>
        <v/>
      </c>
      <c r="AB151" s="19" t="str">
        <f aca="false">IF($A151="","",IFERROR(ROUND(($W151*$X151*$Y151)/MAX(1,$Z151),1),""))</f>
        <v/>
      </c>
      <c r="AC151" s="19" t="str">
        <f aca="false">IF($A151="","",IFERROR(ROUND(($R151*Config!$F$6+$S151*Config!$F$7+$T151*Config!$F$8+$U151*Config!$F$9+(10-$V151)*Config!$F$10+(10-$AD151)*Config!$F$11+(10-$AE151)*Config!$F$12)*10,0),""))</f>
        <v/>
      </c>
      <c r="AD151" s="19"/>
      <c r="AE151" s="19"/>
      <c r="AF151" s="14"/>
      <c r="AG151" s="14"/>
      <c r="AH151" s="14"/>
      <c r="AI151" s="14"/>
      <c r="AJ151" s="21"/>
      <c r="AK151" s="14"/>
      <c r="AL151" s="21"/>
      <c r="AM151" s="19" t="str">
        <f aca="false">IF($A151="","",COUNTIF(Acceptance_Criteria!$B$6:$B$405,$A151))</f>
        <v/>
      </c>
      <c r="AN151" s="19" t="str">
        <f aca="false">IF($A151="","",COUNTIF(Test_Coverage!$B$6:$B$305,$A151))</f>
        <v/>
      </c>
      <c r="AO151" s="19" t="str">
        <f aca="false">IF($A151="","",COUNTIF(Traceability_Matrix!$B$6:$B$405,$A151))</f>
        <v/>
      </c>
      <c r="AP151" s="19" t="str">
        <f aca="false">IF($A151="","",COUNTIFS(Change_Control!$B$6:$B$155,$A151,Change_Control!$J$6:$J$155,"Open")+COUNTIFS(Change_Control!$B$6:$B$155,$A151,Change_Control!$J$6:$J$155,"In Assessment"))</f>
        <v/>
      </c>
      <c r="AQ151" s="19" t="str">
        <f aca="false">IF($A151="","",COUNTIF(RAID_Decisions!$C$6:$C$155,$A151))</f>
        <v/>
      </c>
      <c r="AR151" s="14" t="str">
        <f aca="false">IF($A151="","",IF(AND($K151&lt;&gt;"",$N151&lt;&gt;"",$AO151&gt;0),"Traced",IF(OR($K151&lt;&gt;"",$N151&lt;&gt;"",$AO151&gt;0),"Partial","Gap")))</f>
        <v/>
      </c>
      <c r="AS151" s="19" t="str">
        <f aca="false">IF($A151="","",ROUND(IF($G151&lt;&gt;"",10,0)+IF($H151&lt;&gt;"",15,0)+IF($O151&lt;&gt;"",10,0)+IF($K151&lt;&gt;"",10,0)+IF($N151&lt;&gt;"",10,0)+IF($Q151&lt;&gt;"",5,0)+IF($AM151&gt;0,15,0)+IF($AN151&gt;0,10,0)+IF($AO151&gt;0,10,0)+IF(OR($AH151="Approved",$AH151="Baselined",$AH151="Not Required"),5,0),0))</f>
        <v/>
      </c>
      <c r="AT151" s="14" t="str">
        <f aca="false">IF($A151="","",IF(AND($AS151&gt;=Config!$C$23,$G151&lt;&gt;"",$H151&lt;&gt;"",$O151&lt;&gt;""),"Ready for Review","Needs Work"))</f>
        <v/>
      </c>
      <c r="AU151" s="14" t="str">
        <f aca="false">IF($A151="","",IF(AND($AS151&gt;=Config!$C$24,$AM151&gt;0,$AN151&gt;0,OR($AH151="Approved",$AH151="Baselined",$AH151="Not Required"),$AP151=0),"Ready for Delivery","Not Ready"))</f>
        <v/>
      </c>
      <c r="AV151" s="14" t="str">
        <f aca="false">IF($A151="","",IF($AG151="Rejected","Rejected",IF($AU151="Ready for Delivery","Pass","Action Required")))</f>
        <v/>
      </c>
      <c r="AW151" s="14" t="str">
        <f aca="false">IF($A151="","",IF(RIGHT($BA151,2)="; ",LEFT($BA151,LEN($BA151)-2),$BA151))</f>
        <v/>
      </c>
      <c r="AX151" s="21"/>
      <c r="AY151" s="14"/>
      <c r="AZ151" s="14"/>
      <c r="BA151" s="0" t="str">
        <f aca="false">IF($A151="","",IF($G151="","Missing title; ","")&amp;IF($H151="","Missing statement; ","")&amp;IF($O151="","Missing owner; ","")&amp;IF($K151="","No objective; ","")&amp;IF($N151="","No source; ","")&amp;IF($AM151=0,"No AC; ","")&amp;IF($AN151=0,"No test; ","")&amp;IF($AO151=0,"No trace link; ","")&amp;IF(AND(Config!$C$15="Yes",$AM151=0),"AC required; ","")&amp;IF(AND(Config!$C$14="Yes",$AN151=0),"Test required; ","")&amp;IF(AND(Config!$C$13="Yes",NOT(OR($AH151="Approved",$AH151="Baselined",$AH151="Not Required"))),"Approval pending; ","")&amp;IF($AP151&gt;0,"Open change; ",""))</f>
        <v/>
      </c>
      <c r="BB151" s="0" t="str">
        <f aca="false">IF($A151="","",IF(OR($C151="Agile",$C151="Hybrid"),MAX($BB$5:BB150)+1,""))</f>
        <v/>
      </c>
      <c r="BC151" s="0" t="str">
        <f aca="false">IF($A151="","",IF(OR($C151="Waterfall",$C151="Hybrid"),MAX($BC$5:BC150)+1,""))</f>
        <v/>
      </c>
      <c r="BD151" s="0" t="str">
        <f aca="false">IF($A151="","",MAX($BD$5:BD150)+1)</f>
        <v/>
      </c>
      <c r="BE151" s="0" t="str">
        <f aca="false">IF($A151="","",RANK($AC151,$AC$6:$AC$255)+COUNTIFS($AC$6:$AC151,$AC151,$A$6:$A151,"&lt;&gt;")-1)</f>
        <v/>
      </c>
      <c r="BF151" s="0" t="str">
        <f aca="false">IF($A151="","",IF($AW151&lt;&gt;"",MAX($BF$5:BF150)+1,""))</f>
        <v/>
      </c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9"/>
      <c r="S152" s="19"/>
      <c r="T152" s="19"/>
      <c r="U152" s="19"/>
      <c r="V152" s="19"/>
      <c r="W152" s="19"/>
      <c r="X152" s="19"/>
      <c r="Y152" s="20"/>
      <c r="Z152" s="19"/>
      <c r="AA152" s="19" t="str">
        <f aca="false">IF($A152="","",IFERROR(ROUND(($R152+$S152+$T152+$U152)/MAX(1,$V152),2),""))</f>
        <v/>
      </c>
      <c r="AB152" s="19" t="str">
        <f aca="false">IF($A152="","",IFERROR(ROUND(($W152*$X152*$Y152)/MAX(1,$Z152),1),""))</f>
        <v/>
      </c>
      <c r="AC152" s="19" t="str">
        <f aca="false">IF($A152="","",IFERROR(ROUND(($R152*Config!$F$6+$S152*Config!$F$7+$T152*Config!$F$8+$U152*Config!$F$9+(10-$V152)*Config!$F$10+(10-$AD152)*Config!$F$11+(10-$AE152)*Config!$F$12)*10,0),""))</f>
        <v/>
      </c>
      <c r="AD152" s="19"/>
      <c r="AE152" s="19"/>
      <c r="AF152" s="14"/>
      <c r="AG152" s="14"/>
      <c r="AH152" s="14"/>
      <c r="AI152" s="14"/>
      <c r="AJ152" s="21"/>
      <c r="AK152" s="14"/>
      <c r="AL152" s="21"/>
      <c r="AM152" s="19" t="str">
        <f aca="false">IF($A152="","",COUNTIF(Acceptance_Criteria!$B$6:$B$405,$A152))</f>
        <v/>
      </c>
      <c r="AN152" s="19" t="str">
        <f aca="false">IF($A152="","",COUNTIF(Test_Coverage!$B$6:$B$305,$A152))</f>
        <v/>
      </c>
      <c r="AO152" s="19" t="str">
        <f aca="false">IF($A152="","",COUNTIF(Traceability_Matrix!$B$6:$B$405,$A152))</f>
        <v/>
      </c>
      <c r="AP152" s="19" t="str">
        <f aca="false">IF($A152="","",COUNTIFS(Change_Control!$B$6:$B$155,$A152,Change_Control!$J$6:$J$155,"Open")+COUNTIFS(Change_Control!$B$6:$B$155,$A152,Change_Control!$J$6:$J$155,"In Assessment"))</f>
        <v/>
      </c>
      <c r="AQ152" s="19" t="str">
        <f aca="false">IF($A152="","",COUNTIF(RAID_Decisions!$C$6:$C$155,$A152))</f>
        <v/>
      </c>
      <c r="AR152" s="14" t="str">
        <f aca="false">IF($A152="","",IF(AND($K152&lt;&gt;"",$N152&lt;&gt;"",$AO152&gt;0),"Traced",IF(OR($K152&lt;&gt;"",$N152&lt;&gt;"",$AO152&gt;0),"Partial","Gap")))</f>
        <v/>
      </c>
      <c r="AS152" s="19" t="str">
        <f aca="false">IF($A152="","",ROUND(IF($G152&lt;&gt;"",10,0)+IF($H152&lt;&gt;"",15,0)+IF($O152&lt;&gt;"",10,0)+IF($K152&lt;&gt;"",10,0)+IF($N152&lt;&gt;"",10,0)+IF($Q152&lt;&gt;"",5,0)+IF($AM152&gt;0,15,0)+IF($AN152&gt;0,10,0)+IF($AO152&gt;0,10,0)+IF(OR($AH152="Approved",$AH152="Baselined",$AH152="Not Required"),5,0),0))</f>
        <v/>
      </c>
      <c r="AT152" s="14" t="str">
        <f aca="false">IF($A152="","",IF(AND($AS152&gt;=Config!$C$23,$G152&lt;&gt;"",$H152&lt;&gt;"",$O152&lt;&gt;""),"Ready for Review","Needs Work"))</f>
        <v/>
      </c>
      <c r="AU152" s="14" t="str">
        <f aca="false">IF($A152="","",IF(AND($AS152&gt;=Config!$C$24,$AM152&gt;0,$AN152&gt;0,OR($AH152="Approved",$AH152="Baselined",$AH152="Not Required"),$AP152=0),"Ready for Delivery","Not Ready"))</f>
        <v/>
      </c>
      <c r="AV152" s="14" t="str">
        <f aca="false">IF($A152="","",IF($AG152="Rejected","Rejected",IF($AU152="Ready for Delivery","Pass","Action Required")))</f>
        <v/>
      </c>
      <c r="AW152" s="14" t="str">
        <f aca="false">IF($A152="","",IF(RIGHT($BA152,2)="; ",LEFT($BA152,LEN($BA152)-2),$BA152))</f>
        <v/>
      </c>
      <c r="AX152" s="21"/>
      <c r="AY152" s="14"/>
      <c r="AZ152" s="14"/>
      <c r="BA152" s="0" t="str">
        <f aca="false">IF($A152="","",IF($G152="","Missing title; ","")&amp;IF($H152="","Missing statement; ","")&amp;IF($O152="","Missing owner; ","")&amp;IF($K152="","No objective; ","")&amp;IF($N152="","No source; ","")&amp;IF($AM152=0,"No AC; ","")&amp;IF($AN152=0,"No test; ","")&amp;IF($AO152=0,"No trace link; ","")&amp;IF(AND(Config!$C$15="Yes",$AM152=0),"AC required; ","")&amp;IF(AND(Config!$C$14="Yes",$AN152=0),"Test required; ","")&amp;IF(AND(Config!$C$13="Yes",NOT(OR($AH152="Approved",$AH152="Baselined",$AH152="Not Required"))),"Approval pending; ","")&amp;IF($AP152&gt;0,"Open change; ",""))</f>
        <v/>
      </c>
      <c r="BB152" s="0" t="str">
        <f aca="false">IF($A152="","",IF(OR($C152="Agile",$C152="Hybrid"),MAX($BB$5:BB151)+1,""))</f>
        <v/>
      </c>
      <c r="BC152" s="0" t="str">
        <f aca="false">IF($A152="","",IF(OR($C152="Waterfall",$C152="Hybrid"),MAX($BC$5:BC151)+1,""))</f>
        <v/>
      </c>
      <c r="BD152" s="0" t="str">
        <f aca="false">IF($A152="","",MAX($BD$5:BD151)+1)</f>
        <v/>
      </c>
      <c r="BE152" s="0" t="str">
        <f aca="false">IF($A152="","",RANK($AC152,$AC$6:$AC$255)+COUNTIFS($AC$6:$AC152,$AC152,$A$6:$A152,"&lt;&gt;")-1)</f>
        <v/>
      </c>
      <c r="BF152" s="0" t="str">
        <f aca="false">IF($A152="","",IF($AW152&lt;&gt;"",MAX($BF$5:BF151)+1,""))</f>
        <v/>
      </c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9"/>
      <c r="S153" s="19"/>
      <c r="T153" s="19"/>
      <c r="U153" s="19"/>
      <c r="V153" s="19"/>
      <c r="W153" s="19"/>
      <c r="X153" s="19"/>
      <c r="Y153" s="20"/>
      <c r="Z153" s="19"/>
      <c r="AA153" s="19" t="str">
        <f aca="false">IF($A153="","",IFERROR(ROUND(($R153+$S153+$T153+$U153)/MAX(1,$V153),2),""))</f>
        <v/>
      </c>
      <c r="AB153" s="19" t="str">
        <f aca="false">IF($A153="","",IFERROR(ROUND(($W153*$X153*$Y153)/MAX(1,$Z153),1),""))</f>
        <v/>
      </c>
      <c r="AC153" s="19" t="str">
        <f aca="false">IF($A153="","",IFERROR(ROUND(($R153*Config!$F$6+$S153*Config!$F$7+$T153*Config!$F$8+$U153*Config!$F$9+(10-$V153)*Config!$F$10+(10-$AD153)*Config!$F$11+(10-$AE153)*Config!$F$12)*10,0),""))</f>
        <v/>
      </c>
      <c r="AD153" s="19"/>
      <c r="AE153" s="19"/>
      <c r="AF153" s="14"/>
      <c r="AG153" s="14"/>
      <c r="AH153" s="14"/>
      <c r="AI153" s="14"/>
      <c r="AJ153" s="21"/>
      <c r="AK153" s="14"/>
      <c r="AL153" s="21"/>
      <c r="AM153" s="19" t="str">
        <f aca="false">IF($A153="","",COUNTIF(Acceptance_Criteria!$B$6:$B$405,$A153))</f>
        <v/>
      </c>
      <c r="AN153" s="19" t="str">
        <f aca="false">IF($A153="","",COUNTIF(Test_Coverage!$B$6:$B$305,$A153))</f>
        <v/>
      </c>
      <c r="AO153" s="19" t="str">
        <f aca="false">IF($A153="","",COUNTIF(Traceability_Matrix!$B$6:$B$405,$A153))</f>
        <v/>
      </c>
      <c r="AP153" s="19" t="str">
        <f aca="false">IF($A153="","",COUNTIFS(Change_Control!$B$6:$B$155,$A153,Change_Control!$J$6:$J$155,"Open")+COUNTIFS(Change_Control!$B$6:$B$155,$A153,Change_Control!$J$6:$J$155,"In Assessment"))</f>
        <v/>
      </c>
      <c r="AQ153" s="19" t="str">
        <f aca="false">IF($A153="","",COUNTIF(RAID_Decisions!$C$6:$C$155,$A153))</f>
        <v/>
      </c>
      <c r="AR153" s="14" t="str">
        <f aca="false">IF($A153="","",IF(AND($K153&lt;&gt;"",$N153&lt;&gt;"",$AO153&gt;0),"Traced",IF(OR($K153&lt;&gt;"",$N153&lt;&gt;"",$AO153&gt;0),"Partial","Gap")))</f>
        <v/>
      </c>
      <c r="AS153" s="19" t="str">
        <f aca="false">IF($A153="","",ROUND(IF($G153&lt;&gt;"",10,0)+IF($H153&lt;&gt;"",15,0)+IF($O153&lt;&gt;"",10,0)+IF($K153&lt;&gt;"",10,0)+IF($N153&lt;&gt;"",10,0)+IF($Q153&lt;&gt;"",5,0)+IF($AM153&gt;0,15,0)+IF($AN153&gt;0,10,0)+IF($AO153&gt;0,10,0)+IF(OR($AH153="Approved",$AH153="Baselined",$AH153="Not Required"),5,0),0))</f>
        <v/>
      </c>
      <c r="AT153" s="14" t="str">
        <f aca="false">IF($A153="","",IF(AND($AS153&gt;=Config!$C$23,$G153&lt;&gt;"",$H153&lt;&gt;"",$O153&lt;&gt;""),"Ready for Review","Needs Work"))</f>
        <v/>
      </c>
      <c r="AU153" s="14" t="str">
        <f aca="false">IF($A153="","",IF(AND($AS153&gt;=Config!$C$24,$AM153&gt;0,$AN153&gt;0,OR($AH153="Approved",$AH153="Baselined",$AH153="Not Required"),$AP153=0),"Ready for Delivery","Not Ready"))</f>
        <v/>
      </c>
      <c r="AV153" s="14" t="str">
        <f aca="false">IF($A153="","",IF($AG153="Rejected","Rejected",IF($AU153="Ready for Delivery","Pass","Action Required")))</f>
        <v/>
      </c>
      <c r="AW153" s="14" t="str">
        <f aca="false">IF($A153="","",IF(RIGHT($BA153,2)="; ",LEFT($BA153,LEN($BA153)-2),$BA153))</f>
        <v/>
      </c>
      <c r="AX153" s="21"/>
      <c r="AY153" s="14"/>
      <c r="AZ153" s="14"/>
      <c r="BA153" s="0" t="str">
        <f aca="false">IF($A153="","",IF($G153="","Missing title; ","")&amp;IF($H153="","Missing statement; ","")&amp;IF($O153="","Missing owner; ","")&amp;IF($K153="","No objective; ","")&amp;IF($N153="","No source; ","")&amp;IF($AM153=0,"No AC; ","")&amp;IF($AN153=0,"No test; ","")&amp;IF($AO153=0,"No trace link; ","")&amp;IF(AND(Config!$C$15="Yes",$AM153=0),"AC required; ","")&amp;IF(AND(Config!$C$14="Yes",$AN153=0),"Test required; ","")&amp;IF(AND(Config!$C$13="Yes",NOT(OR($AH153="Approved",$AH153="Baselined",$AH153="Not Required"))),"Approval pending; ","")&amp;IF($AP153&gt;0,"Open change; ",""))</f>
        <v/>
      </c>
      <c r="BB153" s="0" t="str">
        <f aca="false">IF($A153="","",IF(OR($C153="Agile",$C153="Hybrid"),MAX($BB$5:BB152)+1,""))</f>
        <v/>
      </c>
      <c r="BC153" s="0" t="str">
        <f aca="false">IF($A153="","",IF(OR($C153="Waterfall",$C153="Hybrid"),MAX($BC$5:BC152)+1,""))</f>
        <v/>
      </c>
      <c r="BD153" s="0" t="str">
        <f aca="false">IF($A153="","",MAX($BD$5:BD152)+1)</f>
        <v/>
      </c>
      <c r="BE153" s="0" t="str">
        <f aca="false">IF($A153="","",RANK($AC153,$AC$6:$AC$255)+COUNTIFS($AC$6:$AC153,$AC153,$A$6:$A153,"&lt;&gt;")-1)</f>
        <v/>
      </c>
      <c r="BF153" s="0" t="str">
        <f aca="false">IF($A153="","",IF($AW153&lt;&gt;"",MAX($BF$5:BF152)+1,""))</f>
        <v/>
      </c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9"/>
      <c r="S154" s="19"/>
      <c r="T154" s="19"/>
      <c r="U154" s="19"/>
      <c r="V154" s="19"/>
      <c r="W154" s="19"/>
      <c r="X154" s="19"/>
      <c r="Y154" s="20"/>
      <c r="Z154" s="19"/>
      <c r="AA154" s="19" t="str">
        <f aca="false">IF($A154="","",IFERROR(ROUND(($R154+$S154+$T154+$U154)/MAX(1,$V154),2),""))</f>
        <v/>
      </c>
      <c r="AB154" s="19" t="str">
        <f aca="false">IF($A154="","",IFERROR(ROUND(($W154*$X154*$Y154)/MAX(1,$Z154),1),""))</f>
        <v/>
      </c>
      <c r="AC154" s="19" t="str">
        <f aca="false">IF($A154="","",IFERROR(ROUND(($R154*Config!$F$6+$S154*Config!$F$7+$T154*Config!$F$8+$U154*Config!$F$9+(10-$V154)*Config!$F$10+(10-$AD154)*Config!$F$11+(10-$AE154)*Config!$F$12)*10,0),""))</f>
        <v/>
      </c>
      <c r="AD154" s="19"/>
      <c r="AE154" s="19"/>
      <c r="AF154" s="14"/>
      <c r="AG154" s="14"/>
      <c r="AH154" s="14"/>
      <c r="AI154" s="14"/>
      <c r="AJ154" s="21"/>
      <c r="AK154" s="14"/>
      <c r="AL154" s="21"/>
      <c r="AM154" s="19" t="str">
        <f aca="false">IF($A154="","",COUNTIF(Acceptance_Criteria!$B$6:$B$405,$A154))</f>
        <v/>
      </c>
      <c r="AN154" s="19" t="str">
        <f aca="false">IF($A154="","",COUNTIF(Test_Coverage!$B$6:$B$305,$A154))</f>
        <v/>
      </c>
      <c r="AO154" s="19" t="str">
        <f aca="false">IF($A154="","",COUNTIF(Traceability_Matrix!$B$6:$B$405,$A154))</f>
        <v/>
      </c>
      <c r="AP154" s="19" t="str">
        <f aca="false">IF($A154="","",COUNTIFS(Change_Control!$B$6:$B$155,$A154,Change_Control!$J$6:$J$155,"Open")+COUNTIFS(Change_Control!$B$6:$B$155,$A154,Change_Control!$J$6:$J$155,"In Assessment"))</f>
        <v/>
      </c>
      <c r="AQ154" s="19" t="str">
        <f aca="false">IF($A154="","",COUNTIF(RAID_Decisions!$C$6:$C$155,$A154))</f>
        <v/>
      </c>
      <c r="AR154" s="14" t="str">
        <f aca="false">IF($A154="","",IF(AND($K154&lt;&gt;"",$N154&lt;&gt;"",$AO154&gt;0),"Traced",IF(OR($K154&lt;&gt;"",$N154&lt;&gt;"",$AO154&gt;0),"Partial","Gap")))</f>
        <v/>
      </c>
      <c r="AS154" s="19" t="str">
        <f aca="false">IF($A154="","",ROUND(IF($G154&lt;&gt;"",10,0)+IF($H154&lt;&gt;"",15,0)+IF($O154&lt;&gt;"",10,0)+IF($K154&lt;&gt;"",10,0)+IF($N154&lt;&gt;"",10,0)+IF($Q154&lt;&gt;"",5,0)+IF($AM154&gt;0,15,0)+IF($AN154&gt;0,10,0)+IF($AO154&gt;0,10,0)+IF(OR($AH154="Approved",$AH154="Baselined",$AH154="Not Required"),5,0),0))</f>
        <v/>
      </c>
      <c r="AT154" s="14" t="str">
        <f aca="false">IF($A154="","",IF(AND($AS154&gt;=Config!$C$23,$G154&lt;&gt;"",$H154&lt;&gt;"",$O154&lt;&gt;""),"Ready for Review","Needs Work"))</f>
        <v/>
      </c>
      <c r="AU154" s="14" t="str">
        <f aca="false">IF($A154="","",IF(AND($AS154&gt;=Config!$C$24,$AM154&gt;0,$AN154&gt;0,OR($AH154="Approved",$AH154="Baselined",$AH154="Not Required"),$AP154=0),"Ready for Delivery","Not Ready"))</f>
        <v/>
      </c>
      <c r="AV154" s="14" t="str">
        <f aca="false">IF($A154="","",IF($AG154="Rejected","Rejected",IF($AU154="Ready for Delivery","Pass","Action Required")))</f>
        <v/>
      </c>
      <c r="AW154" s="14" t="str">
        <f aca="false">IF($A154="","",IF(RIGHT($BA154,2)="; ",LEFT($BA154,LEN($BA154)-2),$BA154))</f>
        <v/>
      </c>
      <c r="AX154" s="21"/>
      <c r="AY154" s="14"/>
      <c r="AZ154" s="14"/>
      <c r="BA154" s="0" t="str">
        <f aca="false">IF($A154="","",IF($G154="","Missing title; ","")&amp;IF($H154="","Missing statement; ","")&amp;IF($O154="","Missing owner; ","")&amp;IF($K154="","No objective; ","")&amp;IF($N154="","No source; ","")&amp;IF($AM154=0,"No AC; ","")&amp;IF($AN154=0,"No test; ","")&amp;IF($AO154=0,"No trace link; ","")&amp;IF(AND(Config!$C$15="Yes",$AM154=0),"AC required; ","")&amp;IF(AND(Config!$C$14="Yes",$AN154=0),"Test required; ","")&amp;IF(AND(Config!$C$13="Yes",NOT(OR($AH154="Approved",$AH154="Baselined",$AH154="Not Required"))),"Approval pending; ","")&amp;IF($AP154&gt;0,"Open change; ",""))</f>
        <v/>
      </c>
      <c r="BB154" s="0" t="str">
        <f aca="false">IF($A154="","",IF(OR($C154="Agile",$C154="Hybrid"),MAX($BB$5:BB153)+1,""))</f>
        <v/>
      </c>
      <c r="BC154" s="0" t="str">
        <f aca="false">IF($A154="","",IF(OR($C154="Waterfall",$C154="Hybrid"),MAX($BC$5:BC153)+1,""))</f>
        <v/>
      </c>
      <c r="BD154" s="0" t="str">
        <f aca="false">IF($A154="","",MAX($BD$5:BD153)+1)</f>
        <v/>
      </c>
      <c r="BE154" s="0" t="str">
        <f aca="false">IF($A154="","",RANK($AC154,$AC$6:$AC$255)+COUNTIFS($AC$6:$AC154,$AC154,$A$6:$A154,"&lt;&gt;")-1)</f>
        <v/>
      </c>
      <c r="BF154" s="0" t="str">
        <f aca="false">IF($A154="","",IF($AW154&lt;&gt;"",MAX($BF$5:BF153)+1,""))</f>
        <v/>
      </c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9"/>
      <c r="S155" s="19"/>
      <c r="T155" s="19"/>
      <c r="U155" s="19"/>
      <c r="V155" s="19"/>
      <c r="W155" s="19"/>
      <c r="X155" s="19"/>
      <c r="Y155" s="20"/>
      <c r="Z155" s="19"/>
      <c r="AA155" s="19" t="str">
        <f aca="false">IF($A155="","",IFERROR(ROUND(($R155+$S155+$T155+$U155)/MAX(1,$V155),2),""))</f>
        <v/>
      </c>
      <c r="AB155" s="19" t="str">
        <f aca="false">IF($A155="","",IFERROR(ROUND(($W155*$X155*$Y155)/MAX(1,$Z155),1),""))</f>
        <v/>
      </c>
      <c r="AC155" s="19" t="str">
        <f aca="false">IF($A155="","",IFERROR(ROUND(($R155*Config!$F$6+$S155*Config!$F$7+$T155*Config!$F$8+$U155*Config!$F$9+(10-$V155)*Config!$F$10+(10-$AD155)*Config!$F$11+(10-$AE155)*Config!$F$12)*10,0),""))</f>
        <v/>
      </c>
      <c r="AD155" s="19"/>
      <c r="AE155" s="19"/>
      <c r="AF155" s="14"/>
      <c r="AG155" s="14"/>
      <c r="AH155" s="14"/>
      <c r="AI155" s="14"/>
      <c r="AJ155" s="21"/>
      <c r="AK155" s="14"/>
      <c r="AL155" s="21"/>
      <c r="AM155" s="19" t="str">
        <f aca="false">IF($A155="","",COUNTIF(Acceptance_Criteria!$B$6:$B$405,$A155))</f>
        <v/>
      </c>
      <c r="AN155" s="19" t="str">
        <f aca="false">IF($A155="","",COUNTIF(Test_Coverage!$B$6:$B$305,$A155))</f>
        <v/>
      </c>
      <c r="AO155" s="19" t="str">
        <f aca="false">IF($A155="","",COUNTIF(Traceability_Matrix!$B$6:$B$405,$A155))</f>
        <v/>
      </c>
      <c r="AP155" s="19" t="str">
        <f aca="false">IF($A155="","",COUNTIFS(Change_Control!$B$6:$B$155,$A155,Change_Control!$J$6:$J$155,"Open")+COUNTIFS(Change_Control!$B$6:$B$155,$A155,Change_Control!$J$6:$J$155,"In Assessment"))</f>
        <v/>
      </c>
      <c r="AQ155" s="19" t="str">
        <f aca="false">IF($A155="","",COUNTIF(RAID_Decisions!$C$6:$C$155,$A155))</f>
        <v/>
      </c>
      <c r="AR155" s="14" t="str">
        <f aca="false">IF($A155="","",IF(AND($K155&lt;&gt;"",$N155&lt;&gt;"",$AO155&gt;0),"Traced",IF(OR($K155&lt;&gt;"",$N155&lt;&gt;"",$AO155&gt;0),"Partial","Gap")))</f>
        <v/>
      </c>
      <c r="AS155" s="19" t="str">
        <f aca="false">IF($A155="","",ROUND(IF($G155&lt;&gt;"",10,0)+IF($H155&lt;&gt;"",15,0)+IF($O155&lt;&gt;"",10,0)+IF($K155&lt;&gt;"",10,0)+IF($N155&lt;&gt;"",10,0)+IF($Q155&lt;&gt;"",5,0)+IF($AM155&gt;0,15,0)+IF($AN155&gt;0,10,0)+IF($AO155&gt;0,10,0)+IF(OR($AH155="Approved",$AH155="Baselined",$AH155="Not Required"),5,0),0))</f>
        <v/>
      </c>
      <c r="AT155" s="14" t="str">
        <f aca="false">IF($A155="","",IF(AND($AS155&gt;=Config!$C$23,$G155&lt;&gt;"",$H155&lt;&gt;"",$O155&lt;&gt;""),"Ready for Review","Needs Work"))</f>
        <v/>
      </c>
      <c r="AU155" s="14" t="str">
        <f aca="false">IF($A155="","",IF(AND($AS155&gt;=Config!$C$24,$AM155&gt;0,$AN155&gt;0,OR($AH155="Approved",$AH155="Baselined",$AH155="Not Required"),$AP155=0),"Ready for Delivery","Not Ready"))</f>
        <v/>
      </c>
      <c r="AV155" s="14" t="str">
        <f aca="false">IF($A155="","",IF($AG155="Rejected","Rejected",IF($AU155="Ready for Delivery","Pass","Action Required")))</f>
        <v/>
      </c>
      <c r="AW155" s="14" t="str">
        <f aca="false">IF($A155="","",IF(RIGHT($BA155,2)="; ",LEFT($BA155,LEN($BA155)-2),$BA155))</f>
        <v/>
      </c>
      <c r="AX155" s="21"/>
      <c r="AY155" s="14"/>
      <c r="AZ155" s="14"/>
      <c r="BA155" s="0" t="str">
        <f aca="false">IF($A155="","",IF($G155="","Missing title; ","")&amp;IF($H155="","Missing statement; ","")&amp;IF($O155="","Missing owner; ","")&amp;IF($K155="","No objective; ","")&amp;IF($N155="","No source; ","")&amp;IF($AM155=0,"No AC; ","")&amp;IF($AN155=0,"No test; ","")&amp;IF($AO155=0,"No trace link; ","")&amp;IF(AND(Config!$C$15="Yes",$AM155=0),"AC required; ","")&amp;IF(AND(Config!$C$14="Yes",$AN155=0),"Test required; ","")&amp;IF(AND(Config!$C$13="Yes",NOT(OR($AH155="Approved",$AH155="Baselined",$AH155="Not Required"))),"Approval pending; ","")&amp;IF($AP155&gt;0,"Open change; ",""))</f>
        <v/>
      </c>
      <c r="BB155" s="0" t="str">
        <f aca="false">IF($A155="","",IF(OR($C155="Agile",$C155="Hybrid"),MAX($BB$5:BB154)+1,""))</f>
        <v/>
      </c>
      <c r="BC155" s="0" t="str">
        <f aca="false">IF($A155="","",IF(OR($C155="Waterfall",$C155="Hybrid"),MAX($BC$5:BC154)+1,""))</f>
        <v/>
      </c>
      <c r="BD155" s="0" t="str">
        <f aca="false">IF($A155="","",MAX($BD$5:BD154)+1)</f>
        <v/>
      </c>
      <c r="BE155" s="0" t="str">
        <f aca="false">IF($A155="","",RANK($AC155,$AC$6:$AC$255)+COUNTIFS($AC$6:$AC155,$AC155,$A$6:$A155,"&lt;&gt;")-1)</f>
        <v/>
      </c>
      <c r="BF155" s="0" t="str">
        <f aca="false">IF($A155="","",IF($AW155&lt;&gt;"",MAX($BF$5:BF154)+1,""))</f>
        <v/>
      </c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9"/>
      <c r="S156" s="19"/>
      <c r="T156" s="19"/>
      <c r="U156" s="19"/>
      <c r="V156" s="19"/>
      <c r="W156" s="19"/>
      <c r="X156" s="19"/>
      <c r="Y156" s="20"/>
      <c r="Z156" s="19"/>
      <c r="AA156" s="19" t="str">
        <f aca="false">IF($A156="","",IFERROR(ROUND(($R156+$S156+$T156+$U156)/MAX(1,$V156),2),""))</f>
        <v/>
      </c>
      <c r="AB156" s="19" t="str">
        <f aca="false">IF($A156="","",IFERROR(ROUND(($W156*$X156*$Y156)/MAX(1,$Z156),1),""))</f>
        <v/>
      </c>
      <c r="AC156" s="19" t="str">
        <f aca="false">IF($A156="","",IFERROR(ROUND(($R156*Config!$F$6+$S156*Config!$F$7+$T156*Config!$F$8+$U156*Config!$F$9+(10-$V156)*Config!$F$10+(10-$AD156)*Config!$F$11+(10-$AE156)*Config!$F$12)*10,0),""))</f>
        <v/>
      </c>
      <c r="AD156" s="19"/>
      <c r="AE156" s="19"/>
      <c r="AF156" s="14"/>
      <c r="AG156" s="14"/>
      <c r="AH156" s="14"/>
      <c r="AI156" s="14"/>
      <c r="AJ156" s="21"/>
      <c r="AK156" s="14"/>
      <c r="AL156" s="21"/>
      <c r="AM156" s="19" t="str">
        <f aca="false">IF($A156="","",COUNTIF(Acceptance_Criteria!$B$6:$B$405,$A156))</f>
        <v/>
      </c>
      <c r="AN156" s="19" t="str">
        <f aca="false">IF($A156="","",COUNTIF(Test_Coverage!$B$6:$B$305,$A156))</f>
        <v/>
      </c>
      <c r="AO156" s="19" t="str">
        <f aca="false">IF($A156="","",COUNTIF(Traceability_Matrix!$B$6:$B$405,$A156))</f>
        <v/>
      </c>
      <c r="AP156" s="19" t="str">
        <f aca="false">IF($A156="","",COUNTIFS(Change_Control!$B$6:$B$155,$A156,Change_Control!$J$6:$J$155,"Open")+COUNTIFS(Change_Control!$B$6:$B$155,$A156,Change_Control!$J$6:$J$155,"In Assessment"))</f>
        <v/>
      </c>
      <c r="AQ156" s="19" t="str">
        <f aca="false">IF($A156="","",COUNTIF(RAID_Decisions!$C$6:$C$155,$A156))</f>
        <v/>
      </c>
      <c r="AR156" s="14" t="str">
        <f aca="false">IF($A156="","",IF(AND($K156&lt;&gt;"",$N156&lt;&gt;"",$AO156&gt;0),"Traced",IF(OR($K156&lt;&gt;"",$N156&lt;&gt;"",$AO156&gt;0),"Partial","Gap")))</f>
        <v/>
      </c>
      <c r="AS156" s="19" t="str">
        <f aca="false">IF($A156="","",ROUND(IF($G156&lt;&gt;"",10,0)+IF($H156&lt;&gt;"",15,0)+IF($O156&lt;&gt;"",10,0)+IF($K156&lt;&gt;"",10,0)+IF($N156&lt;&gt;"",10,0)+IF($Q156&lt;&gt;"",5,0)+IF($AM156&gt;0,15,0)+IF($AN156&gt;0,10,0)+IF($AO156&gt;0,10,0)+IF(OR($AH156="Approved",$AH156="Baselined",$AH156="Not Required"),5,0),0))</f>
        <v/>
      </c>
      <c r="AT156" s="14" t="str">
        <f aca="false">IF($A156="","",IF(AND($AS156&gt;=Config!$C$23,$G156&lt;&gt;"",$H156&lt;&gt;"",$O156&lt;&gt;""),"Ready for Review","Needs Work"))</f>
        <v/>
      </c>
      <c r="AU156" s="14" t="str">
        <f aca="false">IF($A156="","",IF(AND($AS156&gt;=Config!$C$24,$AM156&gt;0,$AN156&gt;0,OR($AH156="Approved",$AH156="Baselined",$AH156="Not Required"),$AP156=0),"Ready for Delivery","Not Ready"))</f>
        <v/>
      </c>
      <c r="AV156" s="14" t="str">
        <f aca="false">IF($A156="","",IF($AG156="Rejected","Rejected",IF($AU156="Ready for Delivery","Pass","Action Required")))</f>
        <v/>
      </c>
      <c r="AW156" s="14" t="str">
        <f aca="false">IF($A156="","",IF(RIGHT($BA156,2)="; ",LEFT($BA156,LEN($BA156)-2),$BA156))</f>
        <v/>
      </c>
      <c r="AX156" s="21"/>
      <c r="AY156" s="14"/>
      <c r="AZ156" s="14"/>
      <c r="BA156" s="0" t="str">
        <f aca="false">IF($A156="","",IF($G156="","Missing title; ","")&amp;IF($H156="","Missing statement; ","")&amp;IF($O156="","Missing owner; ","")&amp;IF($K156="","No objective; ","")&amp;IF($N156="","No source; ","")&amp;IF($AM156=0,"No AC; ","")&amp;IF($AN156=0,"No test; ","")&amp;IF($AO156=0,"No trace link; ","")&amp;IF(AND(Config!$C$15="Yes",$AM156=0),"AC required; ","")&amp;IF(AND(Config!$C$14="Yes",$AN156=0),"Test required; ","")&amp;IF(AND(Config!$C$13="Yes",NOT(OR($AH156="Approved",$AH156="Baselined",$AH156="Not Required"))),"Approval pending; ","")&amp;IF($AP156&gt;0,"Open change; ",""))</f>
        <v/>
      </c>
      <c r="BB156" s="0" t="str">
        <f aca="false">IF($A156="","",IF(OR($C156="Agile",$C156="Hybrid"),MAX($BB$5:BB155)+1,""))</f>
        <v/>
      </c>
      <c r="BC156" s="0" t="str">
        <f aca="false">IF($A156="","",IF(OR($C156="Waterfall",$C156="Hybrid"),MAX($BC$5:BC155)+1,""))</f>
        <v/>
      </c>
      <c r="BD156" s="0" t="str">
        <f aca="false">IF($A156="","",MAX($BD$5:BD155)+1)</f>
        <v/>
      </c>
      <c r="BE156" s="0" t="str">
        <f aca="false">IF($A156="","",RANK($AC156,$AC$6:$AC$255)+COUNTIFS($AC$6:$AC156,$AC156,$A$6:$A156,"&lt;&gt;")-1)</f>
        <v/>
      </c>
      <c r="BF156" s="0" t="str">
        <f aca="false">IF($A156="","",IF($AW156&lt;&gt;"",MAX($BF$5:BF155)+1,""))</f>
        <v/>
      </c>
    </row>
    <row r="157" customFormat="false" ht="15" hidden="fals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9"/>
      <c r="S157" s="19"/>
      <c r="T157" s="19"/>
      <c r="U157" s="19"/>
      <c r="V157" s="19"/>
      <c r="W157" s="19"/>
      <c r="X157" s="19"/>
      <c r="Y157" s="20"/>
      <c r="Z157" s="19"/>
      <c r="AA157" s="19" t="str">
        <f aca="false">IF($A157="","",IFERROR(ROUND(($R157+$S157+$T157+$U157)/MAX(1,$V157),2),""))</f>
        <v/>
      </c>
      <c r="AB157" s="19" t="str">
        <f aca="false">IF($A157="","",IFERROR(ROUND(($W157*$X157*$Y157)/MAX(1,$Z157),1),""))</f>
        <v/>
      </c>
      <c r="AC157" s="19" t="str">
        <f aca="false">IF($A157="","",IFERROR(ROUND(($R157*Config!$F$6+$S157*Config!$F$7+$T157*Config!$F$8+$U157*Config!$F$9+(10-$V157)*Config!$F$10+(10-$AD157)*Config!$F$11+(10-$AE157)*Config!$F$12)*10,0),""))</f>
        <v/>
      </c>
      <c r="AD157" s="19"/>
      <c r="AE157" s="19"/>
      <c r="AF157" s="14"/>
      <c r="AG157" s="14"/>
      <c r="AH157" s="14"/>
      <c r="AI157" s="14"/>
      <c r="AJ157" s="21"/>
      <c r="AK157" s="14"/>
      <c r="AL157" s="21"/>
      <c r="AM157" s="19" t="str">
        <f aca="false">IF($A157="","",COUNTIF(Acceptance_Criteria!$B$6:$B$405,$A157))</f>
        <v/>
      </c>
      <c r="AN157" s="19" t="str">
        <f aca="false">IF($A157="","",COUNTIF(Test_Coverage!$B$6:$B$305,$A157))</f>
        <v/>
      </c>
      <c r="AO157" s="19" t="str">
        <f aca="false">IF($A157="","",COUNTIF(Traceability_Matrix!$B$6:$B$405,$A157))</f>
        <v/>
      </c>
      <c r="AP157" s="19" t="str">
        <f aca="false">IF($A157="","",COUNTIFS(Change_Control!$B$6:$B$155,$A157,Change_Control!$J$6:$J$155,"Open")+COUNTIFS(Change_Control!$B$6:$B$155,$A157,Change_Control!$J$6:$J$155,"In Assessment"))</f>
        <v/>
      </c>
      <c r="AQ157" s="19" t="str">
        <f aca="false">IF($A157="","",COUNTIF(RAID_Decisions!$C$6:$C$155,$A157))</f>
        <v/>
      </c>
      <c r="AR157" s="14" t="str">
        <f aca="false">IF($A157="","",IF(AND($K157&lt;&gt;"",$N157&lt;&gt;"",$AO157&gt;0),"Traced",IF(OR($K157&lt;&gt;"",$N157&lt;&gt;"",$AO157&gt;0),"Partial","Gap")))</f>
        <v/>
      </c>
      <c r="AS157" s="19" t="str">
        <f aca="false">IF($A157="","",ROUND(IF($G157&lt;&gt;"",10,0)+IF($H157&lt;&gt;"",15,0)+IF($O157&lt;&gt;"",10,0)+IF($K157&lt;&gt;"",10,0)+IF($N157&lt;&gt;"",10,0)+IF($Q157&lt;&gt;"",5,0)+IF($AM157&gt;0,15,0)+IF($AN157&gt;0,10,0)+IF($AO157&gt;0,10,0)+IF(OR($AH157="Approved",$AH157="Baselined",$AH157="Not Required"),5,0),0))</f>
        <v/>
      </c>
      <c r="AT157" s="14" t="str">
        <f aca="false">IF($A157="","",IF(AND($AS157&gt;=Config!$C$23,$G157&lt;&gt;"",$H157&lt;&gt;"",$O157&lt;&gt;""),"Ready for Review","Needs Work"))</f>
        <v/>
      </c>
      <c r="AU157" s="14" t="str">
        <f aca="false">IF($A157="","",IF(AND($AS157&gt;=Config!$C$24,$AM157&gt;0,$AN157&gt;0,OR($AH157="Approved",$AH157="Baselined",$AH157="Not Required"),$AP157=0),"Ready for Delivery","Not Ready"))</f>
        <v/>
      </c>
      <c r="AV157" s="14" t="str">
        <f aca="false">IF($A157="","",IF($AG157="Rejected","Rejected",IF($AU157="Ready for Delivery","Pass","Action Required")))</f>
        <v/>
      </c>
      <c r="AW157" s="14" t="str">
        <f aca="false">IF($A157="","",IF(RIGHT($BA157,2)="; ",LEFT($BA157,LEN($BA157)-2),$BA157))</f>
        <v/>
      </c>
      <c r="AX157" s="21"/>
      <c r="AY157" s="14"/>
      <c r="AZ157" s="14"/>
      <c r="BA157" s="0" t="str">
        <f aca="false">IF($A157="","",IF($G157="","Missing title; ","")&amp;IF($H157="","Missing statement; ","")&amp;IF($O157="","Missing owner; ","")&amp;IF($K157="","No objective; ","")&amp;IF($N157="","No source; ","")&amp;IF($AM157=0,"No AC; ","")&amp;IF($AN157=0,"No test; ","")&amp;IF($AO157=0,"No trace link; ","")&amp;IF(AND(Config!$C$15="Yes",$AM157=0),"AC required; ","")&amp;IF(AND(Config!$C$14="Yes",$AN157=0),"Test required; ","")&amp;IF(AND(Config!$C$13="Yes",NOT(OR($AH157="Approved",$AH157="Baselined",$AH157="Not Required"))),"Approval pending; ","")&amp;IF($AP157&gt;0,"Open change; ",""))</f>
        <v/>
      </c>
      <c r="BB157" s="0" t="str">
        <f aca="false">IF($A157="","",IF(OR($C157="Agile",$C157="Hybrid"),MAX($BB$5:BB156)+1,""))</f>
        <v/>
      </c>
      <c r="BC157" s="0" t="str">
        <f aca="false">IF($A157="","",IF(OR($C157="Waterfall",$C157="Hybrid"),MAX($BC$5:BC156)+1,""))</f>
        <v/>
      </c>
      <c r="BD157" s="0" t="str">
        <f aca="false">IF($A157="","",MAX($BD$5:BD156)+1)</f>
        <v/>
      </c>
      <c r="BE157" s="0" t="str">
        <f aca="false">IF($A157="","",RANK($AC157,$AC$6:$AC$255)+COUNTIFS($AC$6:$AC157,$AC157,$A$6:$A157,"&lt;&gt;")-1)</f>
        <v/>
      </c>
      <c r="BF157" s="0" t="str">
        <f aca="false">IF($A157="","",IF($AW157&lt;&gt;"",MAX($BF$5:BF156)+1,""))</f>
        <v/>
      </c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9"/>
      <c r="S158" s="19"/>
      <c r="T158" s="19"/>
      <c r="U158" s="19"/>
      <c r="V158" s="19"/>
      <c r="W158" s="19"/>
      <c r="X158" s="19"/>
      <c r="Y158" s="20"/>
      <c r="Z158" s="19"/>
      <c r="AA158" s="19" t="str">
        <f aca="false">IF($A158="","",IFERROR(ROUND(($R158+$S158+$T158+$U158)/MAX(1,$V158),2),""))</f>
        <v/>
      </c>
      <c r="AB158" s="19" t="str">
        <f aca="false">IF($A158="","",IFERROR(ROUND(($W158*$X158*$Y158)/MAX(1,$Z158),1),""))</f>
        <v/>
      </c>
      <c r="AC158" s="19" t="str">
        <f aca="false">IF($A158="","",IFERROR(ROUND(($R158*Config!$F$6+$S158*Config!$F$7+$T158*Config!$F$8+$U158*Config!$F$9+(10-$V158)*Config!$F$10+(10-$AD158)*Config!$F$11+(10-$AE158)*Config!$F$12)*10,0),""))</f>
        <v/>
      </c>
      <c r="AD158" s="19"/>
      <c r="AE158" s="19"/>
      <c r="AF158" s="14"/>
      <c r="AG158" s="14"/>
      <c r="AH158" s="14"/>
      <c r="AI158" s="14"/>
      <c r="AJ158" s="21"/>
      <c r="AK158" s="14"/>
      <c r="AL158" s="21"/>
      <c r="AM158" s="19" t="str">
        <f aca="false">IF($A158="","",COUNTIF(Acceptance_Criteria!$B$6:$B$405,$A158))</f>
        <v/>
      </c>
      <c r="AN158" s="19" t="str">
        <f aca="false">IF($A158="","",COUNTIF(Test_Coverage!$B$6:$B$305,$A158))</f>
        <v/>
      </c>
      <c r="AO158" s="19" t="str">
        <f aca="false">IF($A158="","",COUNTIF(Traceability_Matrix!$B$6:$B$405,$A158))</f>
        <v/>
      </c>
      <c r="AP158" s="19" t="str">
        <f aca="false">IF($A158="","",COUNTIFS(Change_Control!$B$6:$B$155,$A158,Change_Control!$J$6:$J$155,"Open")+COUNTIFS(Change_Control!$B$6:$B$155,$A158,Change_Control!$J$6:$J$155,"In Assessment"))</f>
        <v/>
      </c>
      <c r="AQ158" s="19" t="str">
        <f aca="false">IF($A158="","",COUNTIF(RAID_Decisions!$C$6:$C$155,$A158))</f>
        <v/>
      </c>
      <c r="AR158" s="14" t="str">
        <f aca="false">IF($A158="","",IF(AND($K158&lt;&gt;"",$N158&lt;&gt;"",$AO158&gt;0),"Traced",IF(OR($K158&lt;&gt;"",$N158&lt;&gt;"",$AO158&gt;0),"Partial","Gap")))</f>
        <v/>
      </c>
      <c r="AS158" s="19" t="str">
        <f aca="false">IF($A158="","",ROUND(IF($G158&lt;&gt;"",10,0)+IF($H158&lt;&gt;"",15,0)+IF($O158&lt;&gt;"",10,0)+IF($K158&lt;&gt;"",10,0)+IF($N158&lt;&gt;"",10,0)+IF($Q158&lt;&gt;"",5,0)+IF($AM158&gt;0,15,0)+IF($AN158&gt;0,10,0)+IF($AO158&gt;0,10,0)+IF(OR($AH158="Approved",$AH158="Baselined",$AH158="Not Required"),5,0),0))</f>
        <v/>
      </c>
      <c r="AT158" s="14" t="str">
        <f aca="false">IF($A158="","",IF(AND($AS158&gt;=Config!$C$23,$G158&lt;&gt;"",$H158&lt;&gt;"",$O158&lt;&gt;""),"Ready for Review","Needs Work"))</f>
        <v/>
      </c>
      <c r="AU158" s="14" t="str">
        <f aca="false">IF($A158="","",IF(AND($AS158&gt;=Config!$C$24,$AM158&gt;0,$AN158&gt;0,OR($AH158="Approved",$AH158="Baselined",$AH158="Not Required"),$AP158=0),"Ready for Delivery","Not Ready"))</f>
        <v/>
      </c>
      <c r="AV158" s="14" t="str">
        <f aca="false">IF($A158="","",IF($AG158="Rejected","Rejected",IF($AU158="Ready for Delivery","Pass","Action Required")))</f>
        <v/>
      </c>
      <c r="AW158" s="14" t="str">
        <f aca="false">IF($A158="","",IF(RIGHT($BA158,2)="; ",LEFT($BA158,LEN($BA158)-2),$BA158))</f>
        <v/>
      </c>
      <c r="AX158" s="21"/>
      <c r="AY158" s="14"/>
      <c r="AZ158" s="14"/>
      <c r="BA158" s="0" t="str">
        <f aca="false">IF($A158="","",IF($G158="","Missing title; ","")&amp;IF($H158="","Missing statement; ","")&amp;IF($O158="","Missing owner; ","")&amp;IF($K158="","No objective; ","")&amp;IF($N158="","No source; ","")&amp;IF($AM158=0,"No AC; ","")&amp;IF($AN158=0,"No test; ","")&amp;IF($AO158=0,"No trace link; ","")&amp;IF(AND(Config!$C$15="Yes",$AM158=0),"AC required; ","")&amp;IF(AND(Config!$C$14="Yes",$AN158=0),"Test required; ","")&amp;IF(AND(Config!$C$13="Yes",NOT(OR($AH158="Approved",$AH158="Baselined",$AH158="Not Required"))),"Approval pending; ","")&amp;IF($AP158&gt;0,"Open change; ",""))</f>
        <v/>
      </c>
      <c r="BB158" s="0" t="str">
        <f aca="false">IF($A158="","",IF(OR($C158="Agile",$C158="Hybrid"),MAX($BB$5:BB157)+1,""))</f>
        <v/>
      </c>
      <c r="BC158" s="0" t="str">
        <f aca="false">IF($A158="","",IF(OR($C158="Waterfall",$C158="Hybrid"),MAX($BC$5:BC157)+1,""))</f>
        <v/>
      </c>
      <c r="BD158" s="0" t="str">
        <f aca="false">IF($A158="","",MAX($BD$5:BD157)+1)</f>
        <v/>
      </c>
      <c r="BE158" s="0" t="str">
        <f aca="false">IF($A158="","",RANK($AC158,$AC$6:$AC$255)+COUNTIFS($AC$6:$AC158,$AC158,$A$6:$A158,"&lt;&gt;")-1)</f>
        <v/>
      </c>
      <c r="BF158" s="0" t="str">
        <f aca="false">IF($A158="","",IF($AW158&lt;&gt;"",MAX($BF$5:BF157)+1,""))</f>
        <v/>
      </c>
    </row>
    <row r="159" customFormat="false" ht="15" hidden="fals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9"/>
      <c r="S159" s="19"/>
      <c r="T159" s="19"/>
      <c r="U159" s="19"/>
      <c r="V159" s="19"/>
      <c r="W159" s="19"/>
      <c r="X159" s="19"/>
      <c r="Y159" s="20"/>
      <c r="Z159" s="19"/>
      <c r="AA159" s="19" t="str">
        <f aca="false">IF($A159="","",IFERROR(ROUND(($R159+$S159+$T159+$U159)/MAX(1,$V159),2),""))</f>
        <v/>
      </c>
      <c r="AB159" s="19" t="str">
        <f aca="false">IF($A159="","",IFERROR(ROUND(($W159*$X159*$Y159)/MAX(1,$Z159),1),""))</f>
        <v/>
      </c>
      <c r="AC159" s="19" t="str">
        <f aca="false">IF($A159="","",IFERROR(ROUND(($R159*Config!$F$6+$S159*Config!$F$7+$T159*Config!$F$8+$U159*Config!$F$9+(10-$V159)*Config!$F$10+(10-$AD159)*Config!$F$11+(10-$AE159)*Config!$F$12)*10,0),""))</f>
        <v/>
      </c>
      <c r="AD159" s="19"/>
      <c r="AE159" s="19"/>
      <c r="AF159" s="14"/>
      <c r="AG159" s="14"/>
      <c r="AH159" s="14"/>
      <c r="AI159" s="14"/>
      <c r="AJ159" s="21"/>
      <c r="AK159" s="14"/>
      <c r="AL159" s="21"/>
      <c r="AM159" s="19" t="str">
        <f aca="false">IF($A159="","",COUNTIF(Acceptance_Criteria!$B$6:$B$405,$A159))</f>
        <v/>
      </c>
      <c r="AN159" s="19" t="str">
        <f aca="false">IF($A159="","",COUNTIF(Test_Coverage!$B$6:$B$305,$A159))</f>
        <v/>
      </c>
      <c r="AO159" s="19" t="str">
        <f aca="false">IF($A159="","",COUNTIF(Traceability_Matrix!$B$6:$B$405,$A159))</f>
        <v/>
      </c>
      <c r="AP159" s="19" t="str">
        <f aca="false">IF($A159="","",COUNTIFS(Change_Control!$B$6:$B$155,$A159,Change_Control!$J$6:$J$155,"Open")+COUNTIFS(Change_Control!$B$6:$B$155,$A159,Change_Control!$J$6:$J$155,"In Assessment"))</f>
        <v/>
      </c>
      <c r="AQ159" s="19" t="str">
        <f aca="false">IF($A159="","",COUNTIF(RAID_Decisions!$C$6:$C$155,$A159))</f>
        <v/>
      </c>
      <c r="AR159" s="14" t="str">
        <f aca="false">IF($A159="","",IF(AND($K159&lt;&gt;"",$N159&lt;&gt;"",$AO159&gt;0),"Traced",IF(OR($K159&lt;&gt;"",$N159&lt;&gt;"",$AO159&gt;0),"Partial","Gap")))</f>
        <v/>
      </c>
      <c r="AS159" s="19" t="str">
        <f aca="false">IF($A159="","",ROUND(IF($G159&lt;&gt;"",10,0)+IF($H159&lt;&gt;"",15,0)+IF($O159&lt;&gt;"",10,0)+IF($K159&lt;&gt;"",10,0)+IF($N159&lt;&gt;"",10,0)+IF($Q159&lt;&gt;"",5,0)+IF($AM159&gt;0,15,0)+IF($AN159&gt;0,10,0)+IF($AO159&gt;0,10,0)+IF(OR($AH159="Approved",$AH159="Baselined",$AH159="Not Required"),5,0),0))</f>
        <v/>
      </c>
      <c r="AT159" s="14" t="str">
        <f aca="false">IF($A159="","",IF(AND($AS159&gt;=Config!$C$23,$G159&lt;&gt;"",$H159&lt;&gt;"",$O159&lt;&gt;""),"Ready for Review","Needs Work"))</f>
        <v/>
      </c>
      <c r="AU159" s="14" t="str">
        <f aca="false">IF($A159="","",IF(AND($AS159&gt;=Config!$C$24,$AM159&gt;0,$AN159&gt;0,OR($AH159="Approved",$AH159="Baselined",$AH159="Not Required"),$AP159=0),"Ready for Delivery","Not Ready"))</f>
        <v/>
      </c>
      <c r="AV159" s="14" t="str">
        <f aca="false">IF($A159="","",IF($AG159="Rejected","Rejected",IF($AU159="Ready for Delivery","Pass","Action Required")))</f>
        <v/>
      </c>
      <c r="AW159" s="14" t="str">
        <f aca="false">IF($A159="","",IF(RIGHT($BA159,2)="; ",LEFT($BA159,LEN($BA159)-2),$BA159))</f>
        <v/>
      </c>
      <c r="AX159" s="21"/>
      <c r="AY159" s="14"/>
      <c r="AZ159" s="14"/>
      <c r="BA159" s="0" t="str">
        <f aca="false">IF($A159="","",IF($G159="","Missing title; ","")&amp;IF($H159="","Missing statement; ","")&amp;IF($O159="","Missing owner; ","")&amp;IF($K159="","No objective; ","")&amp;IF($N159="","No source; ","")&amp;IF($AM159=0,"No AC; ","")&amp;IF($AN159=0,"No test; ","")&amp;IF($AO159=0,"No trace link; ","")&amp;IF(AND(Config!$C$15="Yes",$AM159=0),"AC required; ","")&amp;IF(AND(Config!$C$14="Yes",$AN159=0),"Test required; ","")&amp;IF(AND(Config!$C$13="Yes",NOT(OR($AH159="Approved",$AH159="Baselined",$AH159="Not Required"))),"Approval pending; ","")&amp;IF($AP159&gt;0,"Open change; ",""))</f>
        <v/>
      </c>
      <c r="BB159" s="0" t="str">
        <f aca="false">IF($A159="","",IF(OR($C159="Agile",$C159="Hybrid"),MAX($BB$5:BB158)+1,""))</f>
        <v/>
      </c>
      <c r="BC159" s="0" t="str">
        <f aca="false">IF($A159="","",IF(OR($C159="Waterfall",$C159="Hybrid"),MAX($BC$5:BC158)+1,""))</f>
        <v/>
      </c>
      <c r="BD159" s="0" t="str">
        <f aca="false">IF($A159="","",MAX($BD$5:BD158)+1)</f>
        <v/>
      </c>
      <c r="BE159" s="0" t="str">
        <f aca="false">IF($A159="","",RANK($AC159,$AC$6:$AC$255)+COUNTIFS($AC$6:$AC159,$AC159,$A$6:$A159,"&lt;&gt;")-1)</f>
        <v/>
      </c>
      <c r="BF159" s="0" t="str">
        <f aca="false">IF($A159="","",IF($AW159&lt;&gt;"",MAX($BF$5:BF158)+1,""))</f>
        <v/>
      </c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9"/>
      <c r="S160" s="19"/>
      <c r="T160" s="19"/>
      <c r="U160" s="19"/>
      <c r="V160" s="19"/>
      <c r="W160" s="19"/>
      <c r="X160" s="19"/>
      <c r="Y160" s="20"/>
      <c r="Z160" s="19"/>
      <c r="AA160" s="19" t="str">
        <f aca="false">IF($A160="","",IFERROR(ROUND(($R160+$S160+$T160+$U160)/MAX(1,$V160),2),""))</f>
        <v/>
      </c>
      <c r="AB160" s="19" t="str">
        <f aca="false">IF($A160="","",IFERROR(ROUND(($W160*$X160*$Y160)/MAX(1,$Z160),1),""))</f>
        <v/>
      </c>
      <c r="AC160" s="19" t="str">
        <f aca="false">IF($A160="","",IFERROR(ROUND(($R160*Config!$F$6+$S160*Config!$F$7+$T160*Config!$F$8+$U160*Config!$F$9+(10-$V160)*Config!$F$10+(10-$AD160)*Config!$F$11+(10-$AE160)*Config!$F$12)*10,0),""))</f>
        <v/>
      </c>
      <c r="AD160" s="19"/>
      <c r="AE160" s="19"/>
      <c r="AF160" s="14"/>
      <c r="AG160" s="14"/>
      <c r="AH160" s="14"/>
      <c r="AI160" s="14"/>
      <c r="AJ160" s="21"/>
      <c r="AK160" s="14"/>
      <c r="AL160" s="21"/>
      <c r="AM160" s="19" t="str">
        <f aca="false">IF($A160="","",COUNTIF(Acceptance_Criteria!$B$6:$B$405,$A160))</f>
        <v/>
      </c>
      <c r="AN160" s="19" t="str">
        <f aca="false">IF($A160="","",COUNTIF(Test_Coverage!$B$6:$B$305,$A160))</f>
        <v/>
      </c>
      <c r="AO160" s="19" t="str">
        <f aca="false">IF($A160="","",COUNTIF(Traceability_Matrix!$B$6:$B$405,$A160))</f>
        <v/>
      </c>
      <c r="AP160" s="19" t="str">
        <f aca="false">IF($A160="","",COUNTIFS(Change_Control!$B$6:$B$155,$A160,Change_Control!$J$6:$J$155,"Open")+COUNTIFS(Change_Control!$B$6:$B$155,$A160,Change_Control!$J$6:$J$155,"In Assessment"))</f>
        <v/>
      </c>
      <c r="AQ160" s="19" t="str">
        <f aca="false">IF($A160="","",COUNTIF(RAID_Decisions!$C$6:$C$155,$A160))</f>
        <v/>
      </c>
      <c r="AR160" s="14" t="str">
        <f aca="false">IF($A160="","",IF(AND($K160&lt;&gt;"",$N160&lt;&gt;"",$AO160&gt;0),"Traced",IF(OR($K160&lt;&gt;"",$N160&lt;&gt;"",$AO160&gt;0),"Partial","Gap")))</f>
        <v/>
      </c>
      <c r="AS160" s="19" t="str">
        <f aca="false">IF($A160="","",ROUND(IF($G160&lt;&gt;"",10,0)+IF($H160&lt;&gt;"",15,0)+IF($O160&lt;&gt;"",10,0)+IF($K160&lt;&gt;"",10,0)+IF($N160&lt;&gt;"",10,0)+IF($Q160&lt;&gt;"",5,0)+IF($AM160&gt;0,15,0)+IF($AN160&gt;0,10,0)+IF($AO160&gt;0,10,0)+IF(OR($AH160="Approved",$AH160="Baselined",$AH160="Not Required"),5,0),0))</f>
        <v/>
      </c>
      <c r="AT160" s="14" t="str">
        <f aca="false">IF($A160="","",IF(AND($AS160&gt;=Config!$C$23,$G160&lt;&gt;"",$H160&lt;&gt;"",$O160&lt;&gt;""),"Ready for Review","Needs Work"))</f>
        <v/>
      </c>
      <c r="AU160" s="14" t="str">
        <f aca="false">IF($A160="","",IF(AND($AS160&gt;=Config!$C$24,$AM160&gt;0,$AN160&gt;0,OR($AH160="Approved",$AH160="Baselined",$AH160="Not Required"),$AP160=0),"Ready for Delivery","Not Ready"))</f>
        <v/>
      </c>
      <c r="AV160" s="14" t="str">
        <f aca="false">IF($A160="","",IF($AG160="Rejected","Rejected",IF($AU160="Ready for Delivery","Pass","Action Required")))</f>
        <v/>
      </c>
      <c r="AW160" s="14" t="str">
        <f aca="false">IF($A160="","",IF(RIGHT($BA160,2)="; ",LEFT($BA160,LEN($BA160)-2),$BA160))</f>
        <v/>
      </c>
      <c r="AX160" s="21"/>
      <c r="AY160" s="14"/>
      <c r="AZ160" s="14"/>
      <c r="BA160" s="0" t="str">
        <f aca="false">IF($A160="","",IF($G160="","Missing title; ","")&amp;IF($H160="","Missing statement; ","")&amp;IF($O160="","Missing owner; ","")&amp;IF($K160="","No objective; ","")&amp;IF($N160="","No source; ","")&amp;IF($AM160=0,"No AC; ","")&amp;IF($AN160=0,"No test; ","")&amp;IF($AO160=0,"No trace link; ","")&amp;IF(AND(Config!$C$15="Yes",$AM160=0),"AC required; ","")&amp;IF(AND(Config!$C$14="Yes",$AN160=0),"Test required; ","")&amp;IF(AND(Config!$C$13="Yes",NOT(OR($AH160="Approved",$AH160="Baselined",$AH160="Not Required"))),"Approval pending; ","")&amp;IF($AP160&gt;0,"Open change; ",""))</f>
        <v/>
      </c>
      <c r="BB160" s="0" t="str">
        <f aca="false">IF($A160="","",IF(OR($C160="Agile",$C160="Hybrid"),MAX($BB$5:BB159)+1,""))</f>
        <v/>
      </c>
      <c r="BC160" s="0" t="str">
        <f aca="false">IF($A160="","",IF(OR($C160="Waterfall",$C160="Hybrid"),MAX($BC$5:BC159)+1,""))</f>
        <v/>
      </c>
      <c r="BD160" s="0" t="str">
        <f aca="false">IF($A160="","",MAX($BD$5:BD159)+1)</f>
        <v/>
      </c>
      <c r="BE160" s="0" t="str">
        <f aca="false">IF($A160="","",RANK($AC160,$AC$6:$AC$255)+COUNTIFS($AC$6:$AC160,$AC160,$A$6:$A160,"&lt;&gt;")-1)</f>
        <v/>
      </c>
      <c r="BF160" s="0" t="str">
        <f aca="false">IF($A160="","",IF($AW160&lt;&gt;"",MAX($BF$5:BF159)+1,""))</f>
        <v/>
      </c>
    </row>
    <row r="161" customFormat="false" ht="15" hidden="fals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9"/>
      <c r="S161" s="19"/>
      <c r="T161" s="19"/>
      <c r="U161" s="19"/>
      <c r="V161" s="19"/>
      <c r="W161" s="19"/>
      <c r="X161" s="19"/>
      <c r="Y161" s="20"/>
      <c r="Z161" s="19"/>
      <c r="AA161" s="19" t="str">
        <f aca="false">IF($A161="","",IFERROR(ROUND(($R161+$S161+$T161+$U161)/MAX(1,$V161),2),""))</f>
        <v/>
      </c>
      <c r="AB161" s="19" t="str">
        <f aca="false">IF($A161="","",IFERROR(ROUND(($W161*$X161*$Y161)/MAX(1,$Z161),1),""))</f>
        <v/>
      </c>
      <c r="AC161" s="19" t="str">
        <f aca="false">IF($A161="","",IFERROR(ROUND(($R161*Config!$F$6+$S161*Config!$F$7+$T161*Config!$F$8+$U161*Config!$F$9+(10-$V161)*Config!$F$10+(10-$AD161)*Config!$F$11+(10-$AE161)*Config!$F$12)*10,0),""))</f>
        <v/>
      </c>
      <c r="AD161" s="19"/>
      <c r="AE161" s="19"/>
      <c r="AF161" s="14"/>
      <c r="AG161" s="14"/>
      <c r="AH161" s="14"/>
      <c r="AI161" s="14"/>
      <c r="AJ161" s="21"/>
      <c r="AK161" s="14"/>
      <c r="AL161" s="21"/>
      <c r="AM161" s="19" t="str">
        <f aca="false">IF($A161="","",COUNTIF(Acceptance_Criteria!$B$6:$B$405,$A161))</f>
        <v/>
      </c>
      <c r="AN161" s="19" t="str">
        <f aca="false">IF($A161="","",COUNTIF(Test_Coverage!$B$6:$B$305,$A161))</f>
        <v/>
      </c>
      <c r="AO161" s="19" t="str">
        <f aca="false">IF($A161="","",COUNTIF(Traceability_Matrix!$B$6:$B$405,$A161))</f>
        <v/>
      </c>
      <c r="AP161" s="19" t="str">
        <f aca="false">IF($A161="","",COUNTIFS(Change_Control!$B$6:$B$155,$A161,Change_Control!$J$6:$J$155,"Open")+COUNTIFS(Change_Control!$B$6:$B$155,$A161,Change_Control!$J$6:$J$155,"In Assessment"))</f>
        <v/>
      </c>
      <c r="AQ161" s="19" t="str">
        <f aca="false">IF($A161="","",COUNTIF(RAID_Decisions!$C$6:$C$155,$A161))</f>
        <v/>
      </c>
      <c r="AR161" s="14" t="str">
        <f aca="false">IF($A161="","",IF(AND($K161&lt;&gt;"",$N161&lt;&gt;"",$AO161&gt;0),"Traced",IF(OR($K161&lt;&gt;"",$N161&lt;&gt;"",$AO161&gt;0),"Partial","Gap")))</f>
        <v/>
      </c>
      <c r="AS161" s="19" t="str">
        <f aca="false">IF($A161="","",ROUND(IF($G161&lt;&gt;"",10,0)+IF($H161&lt;&gt;"",15,0)+IF($O161&lt;&gt;"",10,0)+IF($K161&lt;&gt;"",10,0)+IF($N161&lt;&gt;"",10,0)+IF($Q161&lt;&gt;"",5,0)+IF($AM161&gt;0,15,0)+IF($AN161&gt;0,10,0)+IF($AO161&gt;0,10,0)+IF(OR($AH161="Approved",$AH161="Baselined",$AH161="Not Required"),5,0),0))</f>
        <v/>
      </c>
      <c r="AT161" s="14" t="str">
        <f aca="false">IF($A161="","",IF(AND($AS161&gt;=Config!$C$23,$G161&lt;&gt;"",$H161&lt;&gt;"",$O161&lt;&gt;""),"Ready for Review","Needs Work"))</f>
        <v/>
      </c>
      <c r="AU161" s="14" t="str">
        <f aca="false">IF($A161="","",IF(AND($AS161&gt;=Config!$C$24,$AM161&gt;0,$AN161&gt;0,OR($AH161="Approved",$AH161="Baselined",$AH161="Not Required"),$AP161=0),"Ready for Delivery","Not Ready"))</f>
        <v/>
      </c>
      <c r="AV161" s="14" t="str">
        <f aca="false">IF($A161="","",IF($AG161="Rejected","Rejected",IF($AU161="Ready for Delivery","Pass","Action Required")))</f>
        <v/>
      </c>
      <c r="AW161" s="14" t="str">
        <f aca="false">IF($A161="","",IF(RIGHT($BA161,2)="; ",LEFT($BA161,LEN($BA161)-2),$BA161))</f>
        <v/>
      </c>
      <c r="AX161" s="21"/>
      <c r="AY161" s="14"/>
      <c r="AZ161" s="14"/>
      <c r="BA161" s="0" t="str">
        <f aca="false">IF($A161="","",IF($G161="","Missing title; ","")&amp;IF($H161="","Missing statement; ","")&amp;IF($O161="","Missing owner; ","")&amp;IF($K161="","No objective; ","")&amp;IF($N161="","No source; ","")&amp;IF($AM161=0,"No AC; ","")&amp;IF($AN161=0,"No test; ","")&amp;IF($AO161=0,"No trace link; ","")&amp;IF(AND(Config!$C$15="Yes",$AM161=0),"AC required; ","")&amp;IF(AND(Config!$C$14="Yes",$AN161=0),"Test required; ","")&amp;IF(AND(Config!$C$13="Yes",NOT(OR($AH161="Approved",$AH161="Baselined",$AH161="Not Required"))),"Approval pending; ","")&amp;IF($AP161&gt;0,"Open change; ",""))</f>
        <v/>
      </c>
      <c r="BB161" s="0" t="str">
        <f aca="false">IF($A161="","",IF(OR($C161="Agile",$C161="Hybrid"),MAX($BB$5:BB160)+1,""))</f>
        <v/>
      </c>
      <c r="BC161" s="0" t="str">
        <f aca="false">IF($A161="","",IF(OR($C161="Waterfall",$C161="Hybrid"),MAX($BC$5:BC160)+1,""))</f>
        <v/>
      </c>
      <c r="BD161" s="0" t="str">
        <f aca="false">IF($A161="","",MAX($BD$5:BD160)+1)</f>
        <v/>
      </c>
      <c r="BE161" s="0" t="str">
        <f aca="false">IF($A161="","",RANK($AC161,$AC$6:$AC$255)+COUNTIFS($AC$6:$AC161,$AC161,$A$6:$A161,"&lt;&gt;")-1)</f>
        <v/>
      </c>
      <c r="BF161" s="0" t="str">
        <f aca="false">IF($A161="","",IF($AW161&lt;&gt;"",MAX($BF$5:BF160)+1,""))</f>
        <v/>
      </c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9"/>
      <c r="S162" s="19"/>
      <c r="T162" s="19"/>
      <c r="U162" s="19"/>
      <c r="V162" s="19"/>
      <c r="W162" s="19"/>
      <c r="X162" s="19"/>
      <c r="Y162" s="20"/>
      <c r="Z162" s="19"/>
      <c r="AA162" s="19" t="str">
        <f aca="false">IF($A162="","",IFERROR(ROUND(($R162+$S162+$T162+$U162)/MAX(1,$V162),2),""))</f>
        <v/>
      </c>
      <c r="AB162" s="19" t="str">
        <f aca="false">IF($A162="","",IFERROR(ROUND(($W162*$X162*$Y162)/MAX(1,$Z162),1),""))</f>
        <v/>
      </c>
      <c r="AC162" s="19" t="str">
        <f aca="false">IF($A162="","",IFERROR(ROUND(($R162*Config!$F$6+$S162*Config!$F$7+$T162*Config!$F$8+$U162*Config!$F$9+(10-$V162)*Config!$F$10+(10-$AD162)*Config!$F$11+(10-$AE162)*Config!$F$12)*10,0),""))</f>
        <v/>
      </c>
      <c r="AD162" s="19"/>
      <c r="AE162" s="19"/>
      <c r="AF162" s="14"/>
      <c r="AG162" s="14"/>
      <c r="AH162" s="14"/>
      <c r="AI162" s="14"/>
      <c r="AJ162" s="21"/>
      <c r="AK162" s="14"/>
      <c r="AL162" s="21"/>
      <c r="AM162" s="19" t="str">
        <f aca="false">IF($A162="","",COUNTIF(Acceptance_Criteria!$B$6:$B$405,$A162))</f>
        <v/>
      </c>
      <c r="AN162" s="19" t="str">
        <f aca="false">IF($A162="","",COUNTIF(Test_Coverage!$B$6:$B$305,$A162))</f>
        <v/>
      </c>
      <c r="AO162" s="19" t="str">
        <f aca="false">IF($A162="","",COUNTIF(Traceability_Matrix!$B$6:$B$405,$A162))</f>
        <v/>
      </c>
      <c r="AP162" s="19" t="str">
        <f aca="false">IF($A162="","",COUNTIFS(Change_Control!$B$6:$B$155,$A162,Change_Control!$J$6:$J$155,"Open")+COUNTIFS(Change_Control!$B$6:$B$155,$A162,Change_Control!$J$6:$J$155,"In Assessment"))</f>
        <v/>
      </c>
      <c r="AQ162" s="19" t="str">
        <f aca="false">IF($A162="","",COUNTIF(RAID_Decisions!$C$6:$C$155,$A162))</f>
        <v/>
      </c>
      <c r="AR162" s="14" t="str">
        <f aca="false">IF($A162="","",IF(AND($K162&lt;&gt;"",$N162&lt;&gt;"",$AO162&gt;0),"Traced",IF(OR($K162&lt;&gt;"",$N162&lt;&gt;"",$AO162&gt;0),"Partial","Gap")))</f>
        <v/>
      </c>
      <c r="AS162" s="19" t="str">
        <f aca="false">IF($A162="","",ROUND(IF($G162&lt;&gt;"",10,0)+IF($H162&lt;&gt;"",15,0)+IF($O162&lt;&gt;"",10,0)+IF($K162&lt;&gt;"",10,0)+IF($N162&lt;&gt;"",10,0)+IF($Q162&lt;&gt;"",5,0)+IF($AM162&gt;0,15,0)+IF($AN162&gt;0,10,0)+IF($AO162&gt;0,10,0)+IF(OR($AH162="Approved",$AH162="Baselined",$AH162="Not Required"),5,0),0))</f>
        <v/>
      </c>
      <c r="AT162" s="14" t="str">
        <f aca="false">IF($A162="","",IF(AND($AS162&gt;=Config!$C$23,$G162&lt;&gt;"",$H162&lt;&gt;"",$O162&lt;&gt;""),"Ready for Review","Needs Work"))</f>
        <v/>
      </c>
      <c r="AU162" s="14" t="str">
        <f aca="false">IF($A162="","",IF(AND($AS162&gt;=Config!$C$24,$AM162&gt;0,$AN162&gt;0,OR($AH162="Approved",$AH162="Baselined",$AH162="Not Required"),$AP162=0),"Ready for Delivery","Not Ready"))</f>
        <v/>
      </c>
      <c r="AV162" s="14" t="str">
        <f aca="false">IF($A162="","",IF($AG162="Rejected","Rejected",IF($AU162="Ready for Delivery","Pass","Action Required")))</f>
        <v/>
      </c>
      <c r="AW162" s="14" t="str">
        <f aca="false">IF($A162="","",IF(RIGHT($BA162,2)="; ",LEFT($BA162,LEN($BA162)-2),$BA162))</f>
        <v/>
      </c>
      <c r="AX162" s="21"/>
      <c r="AY162" s="14"/>
      <c r="AZ162" s="14"/>
      <c r="BA162" s="0" t="str">
        <f aca="false">IF($A162="","",IF($G162="","Missing title; ","")&amp;IF($H162="","Missing statement; ","")&amp;IF($O162="","Missing owner; ","")&amp;IF($K162="","No objective; ","")&amp;IF($N162="","No source; ","")&amp;IF($AM162=0,"No AC; ","")&amp;IF($AN162=0,"No test; ","")&amp;IF($AO162=0,"No trace link; ","")&amp;IF(AND(Config!$C$15="Yes",$AM162=0),"AC required; ","")&amp;IF(AND(Config!$C$14="Yes",$AN162=0),"Test required; ","")&amp;IF(AND(Config!$C$13="Yes",NOT(OR($AH162="Approved",$AH162="Baselined",$AH162="Not Required"))),"Approval pending; ","")&amp;IF($AP162&gt;0,"Open change; ",""))</f>
        <v/>
      </c>
      <c r="BB162" s="0" t="str">
        <f aca="false">IF($A162="","",IF(OR($C162="Agile",$C162="Hybrid"),MAX($BB$5:BB161)+1,""))</f>
        <v/>
      </c>
      <c r="BC162" s="0" t="str">
        <f aca="false">IF($A162="","",IF(OR($C162="Waterfall",$C162="Hybrid"),MAX($BC$5:BC161)+1,""))</f>
        <v/>
      </c>
      <c r="BD162" s="0" t="str">
        <f aca="false">IF($A162="","",MAX($BD$5:BD161)+1)</f>
        <v/>
      </c>
      <c r="BE162" s="0" t="str">
        <f aca="false">IF($A162="","",RANK($AC162,$AC$6:$AC$255)+COUNTIFS($AC$6:$AC162,$AC162,$A$6:$A162,"&lt;&gt;")-1)</f>
        <v/>
      </c>
      <c r="BF162" s="0" t="str">
        <f aca="false">IF($A162="","",IF($AW162&lt;&gt;"",MAX($BF$5:BF161)+1,""))</f>
        <v/>
      </c>
    </row>
    <row r="163" customFormat="false" ht="15" hidden="fals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9"/>
      <c r="S163" s="19"/>
      <c r="T163" s="19"/>
      <c r="U163" s="19"/>
      <c r="V163" s="19"/>
      <c r="W163" s="19"/>
      <c r="X163" s="19"/>
      <c r="Y163" s="20"/>
      <c r="Z163" s="19"/>
      <c r="AA163" s="19" t="str">
        <f aca="false">IF($A163="","",IFERROR(ROUND(($R163+$S163+$T163+$U163)/MAX(1,$V163),2),""))</f>
        <v/>
      </c>
      <c r="AB163" s="19" t="str">
        <f aca="false">IF($A163="","",IFERROR(ROUND(($W163*$X163*$Y163)/MAX(1,$Z163),1),""))</f>
        <v/>
      </c>
      <c r="AC163" s="19" t="str">
        <f aca="false">IF($A163="","",IFERROR(ROUND(($R163*Config!$F$6+$S163*Config!$F$7+$T163*Config!$F$8+$U163*Config!$F$9+(10-$V163)*Config!$F$10+(10-$AD163)*Config!$F$11+(10-$AE163)*Config!$F$12)*10,0),""))</f>
        <v/>
      </c>
      <c r="AD163" s="19"/>
      <c r="AE163" s="19"/>
      <c r="AF163" s="14"/>
      <c r="AG163" s="14"/>
      <c r="AH163" s="14"/>
      <c r="AI163" s="14"/>
      <c r="AJ163" s="21"/>
      <c r="AK163" s="14"/>
      <c r="AL163" s="21"/>
      <c r="AM163" s="19" t="str">
        <f aca="false">IF($A163="","",COUNTIF(Acceptance_Criteria!$B$6:$B$405,$A163))</f>
        <v/>
      </c>
      <c r="AN163" s="19" t="str">
        <f aca="false">IF($A163="","",COUNTIF(Test_Coverage!$B$6:$B$305,$A163))</f>
        <v/>
      </c>
      <c r="AO163" s="19" t="str">
        <f aca="false">IF($A163="","",COUNTIF(Traceability_Matrix!$B$6:$B$405,$A163))</f>
        <v/>
      </c>
      <c r="AP163" s="19" t="str">
        <f aca="false">IF($A163="","",COUNTIFS(Change_Control!$B$6:$B$155,$A163,Change_Control!$J$6:$J$155,"Open")+COUNTIFS(Change_Control!$B$6:$B$155,$A163,Change_Control!$J$6:$J$155,"In Assessment"))</f>
        <v/>
      </c>
      <c r="AQ163" s="19" t="str">
        <f aca="false">IF($A163="","",COUNTIF(RAID_Decisions!$C$6:$C$155,$A163))</f>
        <v/>
      </c>
      <c r="AR163" s="14" t="str">
        <f aca="false">IF($A163="","",IF(AND($K163&lt;&gt;"",$N163&lt;&gt;"",$AO163&gt;0),"Traced",IF(OR($K163&lt;&gt;"",$N163&lt;&gt;"",$AO163&gt;0),"Partial","Gap")))</f>
        <v/>
      </c>
      <c r="AS163" s="19" t="str">
        <f aca="false">IF($A163="","",ROUND(IF($G163&lt;&gt;"",10,0)+IF($H163&lt;&gt;"",15,0)+IF($O163&lt;&gt;"",10,0)+IF($K163&lt;&gt;"",10,0)+IF($N163&lt;&gt;"",10,0)+IF($Q163&lt;&gt;"",5,0)+IF($AM163&gt;0,15,0)+IF($AN163&gt;0,10,0)+IF($AO163&gt;0,10,0)+IF(OR($AH163="Approved",$AH163="Baselined",$AH163="Not Required"),5,0),0))</f>
        <v/>
      </c>
      <c r="AT163" s="14" t="str">
        <f aca="false">IF($A163="","",IF(AND($AS163&gt;=Config!$C$23,$G163&lt;&gt;"",$H163&lt;&gt;"",$O163&lt;&gt;""),"Ready for Review","Needs Work"))</f>
        <v/>
      </c>
      <c r="AU163" s="14" t="str">
        <f aca="false">IF($A163="","",IF(AND($AS163&gt;=Config!$C$24,$AM163&gt;0,$AN163&gt;0,OR($AH163="Approved",$AH163="Baselined",$AH163="Not Required"),$AP163=0),"Ready for Delivery","Not Ready"))</f>
        <v/>
      </c>
      <c r="AV163" s="14" t="str">
        <f aca="false">IF($A163="","",IF($AG163="Rejected","Rejected",IF($AU163="Ready for Delivery","Pass","Action Required")))</f>
        <v/>
      </c>
      <c r="AW163" s="14" t="str">
        <f aca="false">IF($A163="","",IF(RIGHT($BA163,2)="; ",LEFT($BA163,LEN($BA163)-2),$BA163))</f>
        <v/>
      </c>
      <c r="AX163" s="21"/>
      <c r="AY163" s="14"/>
      <c r="AZ163" s="14"/>
      <c r="BA163" s="0" t="str">
        <f aca="false">IF($A163="","",IF($G163="","Missing title; ","")&amp;IF($H163="","Missing statement; ","")&amp;IF($O163="","Missing owner; ","")&amp;IF($K163="","No objective; ","")&amp;IF($N163="","No source; ","")&amp;IF($AM163=0,"No AC; ","")&amp;IF($AN163=0,"No test; ","")&amp;IF($AO163=0,"No trace link; ","")&amp;IF(AND(Config!$C$15="Yes",$AM163=0),"AC required; ","")&amp;IF(AND(Config!$C$14="Yes",$AN163=0),"Test required; ","")&amp;IF(AND(Config!$C$13="Yes",NOT(OR($AH163="Approved",$AH163="Baselined",$AH163="Not Required"))),"Approval pending; ","")&amp;IF($AP163&gt;0,"Open change; ",""))</f>
        <v/>
      </c>
      <c r="BB163" s="0" t="str">
        <f aca="false">IF($A163="","",IF(OR($C163="Agile",$C163="Hybrid"),MAX($BB$5:BB162)+1,""))</f>
        <v/>
      </c>
      <c r="BC163" s="0" t="str">
        <f aca="false">IF($A163="","",IF(OR($C163="Waterfall",$C163="Hybrid"),MAX($BC$5:BC162)+1,""))</f>
        <v/>
      </c>
      <c r="BD163" s="0" t="str">
        <f aca="false">IF($A163="","",MAX($BD$5:BD162)+1)</f>
        <v/>
      </c>
      <c r="BE163" s="0" t="str">
        <f aca="false">IF($A163="","",RANK($AC163,$AC$6:$AC$255)+COUNTIFS($AC$6:$AC163,$AC163,$A$6:$A163,"&lt;&gt;")-1)</f>
        <v/>
      </c>
      <c r="BF163" s="0" t="str">
        <f aca="false">IF($A163="","",IF($AW163&lt;&gt;"",MAX($BF$5:BF162)+1,""))</f>
        <v/>
      </c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9"/>
      <c r="S164" s="19"/>
      <c r="T164" s="19"/>
      <c r="U164" s="19"/>
      <c r="V164" s="19"/>
      <c r="W164" s="19"/>
      <c r="X164" s="19"/>
      <c r="Y164" s="20"/>
      <c r="Z164" s="19"/>
      <c r="AA164" s="19" t="str">
        <f aca="false">IF($A164="","",IFERROR(ROUND(($R164+$S164+$T164+$U164)/MAX(1,$V164),2),""))</f>
        <v/>
      </c>
      <c r="AB164" s="19" t="str">
        <f aca="false">IF($A164="","",IFERROR(ROUND(($W164*$X164*$Y164)/MAX(1,$Z164),1),""))</f>
        <v/>
      </c>
      <c r="AC164" s="19" t="str">
        <f aca="false">IF($A164="","",IFERROR(ROUND(($R164*Config!$F$6+$S164*Config!$F$7+$T164*Config!$F$8+$U164*Config!$F$9+(10-$V164)*Config!$F$10+(10-$AD164)*Config!$F$11+(10-$AE164)*Config!$F$12)*10,0),""))</f>
        <v/>
      </c>
      <c r="AD164" s="19"/>
      <c r="AE164" s="19"/>
      <c r="AF164" s="14"/>
      <c r="AG164" s="14"/>
      <c r="AH164" s="14"/>
      <c r="AI164" s="14"/>
      <c r="AJ164" s="21"/>
      <c r="AK164" s="14"/>
      <c r="AL164" s="21"/>
      <c r="AM164" s="19" t="str">
        <f aca="false">IF($A164="","",COUNTIF(Acceptance_Criteria!$B$6:$B$405,$A164))</f>
        <v/>
      </c>
      <c r="AN164" s="19" t="str">
        <f aca="false">IF($A164="","",COUNTIF(Test_Coverage!$B$6:$B$305,$A164))</f>
        <v/>
      </c>
      <c r="AO164" s="19" t="str">
        <f aca="false">IF($A164="","",COUNTIF(Traceability_Matrix!$B$6:$B$405,$A164))</f>
        <v/>
      </c>
      <c r="AP164" s="19" t="str">
        <f aca="false">IF($A164="","",COUNTIFS(Change_Control!$B$6:$B$155,$A164,Change_Control!$J$6:$J$155,"Open")+COUNTIFS(Change_Control!$B$6:$B$155,$A164,Change_Control!$J$6:$J$155,"In Assessment"))</f>
        <v/>
      </c>
      <c r="AQ164" s="19" t="str">
        <f aca="false">IF($A164="","",COUNTIF(RAID_Decisions!$C$6:$C$155,$A164))</f>
        <v/>
      </c>
      <c r="AR164" s="14" t="str">
        <f aca="false">IF($A164="","",IF(AND($K164&lt;&gt;"",$N164&lt;&gt;"",$AO164&gt;0),"Traced",IF(OR($K164&lt;&gt;"",$N164&lt;&gt;"",$AO164&gt;0),"Partial","Gap")))</f>
        <v/>
      </c>
      <c r="AS164" s="19" t="str">
        <f aca="false">IF($A164="","",ROUND(IF($G164&lt;&gt;"",10,0)+IF($H164&lt;&gt;"",15,0)+IF($O164&lt;&gt;"",10,0)+IF($K164&lt;&gt;"",10,0)+IF($N164&lt;&gt;"",10,0)+IF($Q164&lt;&gt;"",5,0)+IF($AM164&gt;0,15,0)+IF($AN164&gt;0,10,0)+IF($AO164&gt;0,10,0)+IF(OR($AH164="Approved",$AH164="Baselined",$AH164="Not Required"),5,0),0))</f>
        <v/>
      </c>
      <c r="AT164" s="14" t="str">
        <f aca="false">IF($A164="","",IF(AND($AS164&gt;=Config!$C$23,$G164&lt;&gt;"",$H164&lt;&gt;"",$O164&lt;&gt;""),"Ready for Review","Needs Work"))</f>
        <v/>
      </c>
      <c r="AU164" s="14" t="str">
        <f aca="false">IF($A164="","",IF(AND($AS164&gt;=Config!$C$24,$AM164&gt;0,$AN164&gt;0,OR($AH164="Approved",$AH164="Baselined",$AH164="Not Required"),$AP164=0),"Ready for Delivery","Not Ready"))</f>
        <v/>
      </c>
      <c r="AV164" s="14" t="str">
        <f aca="false">IF($A164="","",IF($AG164="Rejected","Rejected",IF($AU164="Ready for Delivery","Pass","Action Required")))</f>
        <v/>
      </c>
      <c r="AW164" s="14" t="str">
        <f aca="false">IF($A164="","",IF(RIGHT($BA164,2)="; ",LEFT($BA164,LEN($BA164)-2),$BA164))</f>
        <v/>
      </c>
      <c r="AX164" s="21"/>
      <c r="AY164" s="14"/>
      <c r="AZ164" s="14"/>
      <c r="BA164" s="0" t="str">
        <f aca="false">IF($A164="","",IF($G164="","Missing title; ","")&amp;IF($H164="","Missing statement; ","")&amp;IF($O164="","Missing owner; ","")&amp;IF($K164="","No objective; ","")&amp;IF($N164="","No source; ","")&amp;IF($AM164=0,"No AC; ","")&amp;IF($AN164=0,"No test; ","")&amp;IF($AO164=0,"No trace link; ","")&amp;IF(AND(Config!$C$15="Yes",$AM164=0),"AC required; ","")&amp;IF(AND(Config!$C$14="Yes",$AN164=0),"Test required; ","")&amp;IF(AND(Config!$C$13="Yes",NOT(OR($AH164="Approved",$AH164="Baselined",$AH164="Not Required"))),"Approval pending; ","")&amp;IF($AP164&gt;0,"Open change; ",""))</f>
        <v/>
      </c>
      <c r="BB164" s="0" t="str">
        <f aca="false">IF($A164="","",IF(OR($C164="Agile",$C164="Hybrid"),MAX($BB$5:BB163)+1,""))</f>
        <v/>
      </c>
      <c r="BC164" s="0" t="str">
        <f aca="false">IF($A164="","",IF(OR($C164="Waterfall",$C164="Hybrid"),MAX($BC$5:BC163)+1,""))</f>
        <v/>
      </c>
      <c r="BD164" s="0" t="str">
        <f aca="false">IF($A164="","",MAX($BD$5:BD163)+1)</f>
        <v/>
      </c>
      <c r="BE164" s="0" t="str">
        <f aca="false">IF($A164="","",RANK($AC164,$AC$6:$AC$255)+COUNTIFS($AC$6:$AC164,$AC164,$A$6:$A164,"&lt;&gt;")-1)</f>
        <v/>
      </c>
      <c r="BF164" s="0" t="str">
        <f aca="false">IF($A164="","",IF($AW164&lt;&gt;"",MAX($BF$5:BF163)+1,""))</f>
        <v/>
      </c>
    </row>
    <row r="165" customFormat="false" ht="15" hidden="fals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9"/>
      <c r="S165" s="19"/>
      <c r="T165" s="19"/>
      <c r="U165" s="19"/>
      <c r="V165" s="19"/>
      <c r="W165" s="19"/>
      <c r="X165" s="19"/>
      <c r="Y165" s="20"/>
      <c r="Z165" s="19"/>
      <c r="AA165" s="19" t="str">
        <f aca="false">IF($A165="","",IFERROR(ROUND(($R165+$S165+$T165+$U165)/MAX(1,$V165),2),""))</f>
        <v/>
      </c>
      <c r="AB165" s="19" t="str">
        <f aca="false">IF($A165="","",IFERROR(ROUND(($W165*$X165*$Y165)/MAX(1,$Z165),1),""))</f>
        <v/>
      </c>
      <c r="AC165" s="19" t="str">
        <f aca="false">IF($A165="","",IFERROR(ROUND(($R165*Config!$F$6+$S165*Config!$F$7+$T165*Config!$F$8+$U165*Config!$F$9+(10-$V165)*Config!$F$10+(10-$AD165)*Config!$F$11+(10-$AE165)*Config!$F$12)*10,0),""))</f>
        <v/>
      </c>
      <c r="AD165" s="19"/>
      <c r="AE165" s="19"/>
      <c r="AF165" s="14"/>
      <c r="AG165" s="14"/>
      <c r="AH165" s="14"/>
      <c r="AI165" s="14"/>
      <c r="AJ165" s="21"/>
      <c r="AK165" s="14"/>
      <c r="AL165" s="21"/>
      <c r="AM165" s="19" t="str">
        <f aca="false">IF($A165="","",COUNTIF(Acceptance_Criteria!$B$6:$B$405,$A165))</f>
        <v/>
      </c>
      <c r="AN165" s="19" t="str">
        <f aca="false">IF($A165="","",COUNTIF(Test_Coverage!$B$6:$B$305,$A165))</f>
        <v/>
      </c>
      <c r="AO165" s="19" t="str">
        <f aca="false">IF($A165="","",COUNTIF(Traceability_Matrix!$B$6:$B$405,$A165))</f>
        <v/>
      </c>
      <c r="AP165" s="19" t="str">
        <f aca="false">IF($A165="","",COUNTIFS(Change_Control!$B$6:$B$155,$A165,Change_Control!$J$6:$J$155,"Open")+COUNTIFS(Change_Control!$B$6:$B$155,$A165,Change_Control!$J$6:$J$155,"In Assessment"))</f>
        <v/>
      </c>
      <c r="AQ165" s="19" t="str">
        <f aca="false">IF($A165="","",COUNTIF(RAID_Decisions!$C$6:$C$155,$A165))</f>
        <v/>
      </c>
      <c r="AR165" s="14" t="str">
        <f aca="false">IF($A165="","",IF(AND($K165&lt;&gt;"",$N165&lt;&gt;"",$AO165&gt;0),"Traced",IF(OR($K165&lt;&gt;"",$N165&lt;&gt;"",$AO165&gt;0),"Partial","Gap")))</f>
        <v/>
      </c>
      <c r="AS165" s="19" t="str">
        <f aca="false">IF($A165="","",ROUND(IF($G165&lt;&gt;"",10,0)+IF($H165&lt;&gt;"",15,0)+IF($O165&lt;&gt;"",10,0)+IF($K165&lt;&gt;"",10,0)+IF($N165&lt;&gt;"",10,0)+IF($Q165&lt;&gt;"",5,0)+IF($AM165&gt;0,15,0)+IF($AN165&gt;0,10,0)+IF($AO165&gt;0,10,0)+IF(OR($AH165="Approved",$AH165="Baselined",$AH165="Not Required"),5,0),0))</f>
        <v/>
      </c>
      <c r="AT165" s="14" t="str">
        <f aca="false">IF($A165="","",IF(AND($AS165&gt;=Config!$C$23,$G165&lt;&gt;"",$H165&lt;&gt;"",$O165&lt;&gt;""),"Ready for Review","Needs Work"))</f>
        <v/>
      </c>
      <c r="AU165" s="14" t="str">
        <f aca="false">IF($A165="","",IF(AND($AS165&gt;=Config!$C$24,$AM165&gt;0,$AN165&gt;0,OR($AH165="Approved",$AH165="Baselined",$AH165="Not Required"),$AP165=0),"Ready for Delivery","Not Ready"))</f>
        <v/>
      </c>
      <c r="AV165" s="14" t="str">
        <f aca="false">IF($A165="","",IF($AG165="Rejected","Rejected",IF($AU165="Ready for Delivery","Pass","Action Required")))</f>
        <v/>
      </c>
      <c r="AW165" s="14" t="str">
        <f aca="false">IF($A165="","",IF(RIGHT($BA165,2)="; ",LEFT($BA165,LEN($BA165)-2),$BA165))</f>
        <v/>
      </c>
      <c r="AX165" s="21"/>
      <c r="AY165" s="14"/>
      <c r="AZ165" s="14"/>
      <c r="BA165" s="0" t="str">
        <f aca="false">IF($A165="","",IF($G165="","Missing title; ","")&amp;IF($H165="","Missing statement; ","")&amp;IF($O165="","Missing owner; ","")&amp;IF($K165="","No objective; ","")&amp;IF($N165="","No source; ","")&amp;IF($AM165=0,"No AC; ","")&amp;IF($AN165=0,"No test; ","")&amp;IF($AO165=0,"No trace link; ","")&amp;IF(AND(Config!$C$15="Yes",$AM165=0),"AC required; ","")&amp;IF(AND(Config!$C$14="Yes",$AN165=0),"Test required; ","")&amp;IF(AND(Config!$C$13="Yes",NOT(OR($AH165="Approved",$AH165="Baselined",$AH165="Not Required"))),"Approval pending; ","")&amp;IF($AP165&gt;0,"Open change; ",""))</f>
        <v/>
      </c>
      <c r="BB165" s="0" t="str">
        <f aca="false">IF($A165="","",IF(OR($C165="Agile",$C165="Hybrid"),MAX($BB$5:BB164)+1,""))</f>
        <v/>
      </c>
      <c r="BC165" s="0" t="str">
        <f aca="false">IF($A165="","",IF(OR($C165="Waterfall",$C165="Hybrid"),MAX($BC$5:BC164)+1,""))</f>
        <v/>
      </c>
      <c r="BD165" s="0" t="str">
        <f aca="false">IF($A165="","",MAX($BD$5:BD164)+1)</f>
        <v/>
      </c>
      <c r="BE165" s="0" t="str">
        <f aca="false">IF($A165="","",RANK($AC165,$AC$6:$AC$255)+COUNTIFS($AC$6:$AC165,$AC165,$A$6:$A165,"&lt;&gt;")-1)</f>
        <v/>
      </c>
      <c r="BF165" s="0" t="str">
        <f aca="false">IF($A165="","",IF($AW165&lt;&gt;"",MAX($BF$5:BF164)+1,""))</f>
        <v/>
      </c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9"/>
      <c r="S166" s="19"/>
      <c r="T166" s="19"/>
      <c r="U166" s="19"/>
      <c r="V166" s="19"/>
      <c r="W166" s="19"/>
      <c r="X166" s="19"/>
      <c r="Y166" s="20"/>
      <c r="Z166" s="19"/>
      <c r="AA166" s="19" t="str">
        <f aca="false">IF($A166="","",IFERROR(ROUND(($R166+$S166+$T166+$U166)/MAX(1,$V166),2),""))</f>
        <v/>
      </c>
      <c r="AB166" s="19" t="str">
        <f aca="false">IF($A166="","",IFERROR(ROUND(($W166*$X166*$Y166)/MAX(1,$Z166),1),""))</f>
        <v/>
      </c>
      <c r="AC166" s="19" t="str">
        <f aca="false">IF($A166="","",IFERROR(ROUND(($R166*Config!$F$6+$S166*Config!$F$7+$T166*Config!$F$8+$U166*Config!$F$9+(10-$V166)*Config!$F$10+(10-$AD166)*Config!$F$11+(10-$AE166)*Config!$F$12)*10,0),""))</f>
        <v/>
      </c>
      <c r="AD166" s="19"/>
      <c r="AE166" s="19"/>
      <c r="AF166" s="14"/>
      <c r="AG166" s="14"/>
      <c r="AH166" s="14"/>
      <c r="AI166" s="14"/>
      <c r="AJ166" s="21"/>
      <c r="AK166" s="14"/>
      <c r="AL166" s="21"/>
      <c r="AM166" s="19" t="str">
        <f aca="false">IF($A166="","",COUNTIF(Acceptance_Criteria!$B$6:$B$405,$A166))</f>
        <v/>
      </c>
      <c r="AN166" s="19" t="str">
        <f aca="false">IF($A166="","",COUNTIF(Test_Coverage!$B$6:$B$305,$A166))</f>
        <v/>
      </c>
      <c r="AO166" s="19" t="str">
        <f aca="false">IF($A166="","",COUNTIF(Traceability_Matrix!$B$6:$B$405,$A166))</f>
        <v/>
      </c>
      <c r="AP166" s="19" t="str">
        <f aca="false">IF($A166="","",COUNTIFS(Change_Control!$B$6:$B$155,$A166,Change_Control!$J$6:$J$155,"Open")+COUNTIFS(Change_Control!$B$6:$B$155,$A166,Change_Control!$J$6:$J$155,"In Assessment"))</f>
        <v/>
      </c>
      <c r="AQ166" s="19" t="str">
        <f aca="false">IF($A166="","",COUNTIF(RAID_Decisions!$C$6:$C$155,$A166))</f>
        <v/>
      </c>
      <c r="AR166" s="14" t="str">
        <f aca="false">IF($A166="","",IF(AND($K166&lt;&gt;"",$N166&lt;&gt;"",$AO166&gt;0),"Traced",IF(OR($K166&lt;&gt;"",$N166&lt;&gt;"",$AO166&gt;0),"Partial","Gap")))</f>
        <v/>
      </c>
      <c r="AS166" s="19" t="str">
        <f aca="false">IF($A166="","",ROUND(IF($G166&lt;&gt;"",10,0)+IF($H166&lt;&gt;"",15,0)+IF($O166&lt;&gt;"",10,0)+IF($K166&lt;&gt;"",10,0)+IF($N166&lt;&gt;"",10,0)+IF($Q166&lt;&gt;"",5,0)+IF($AM166&gt;0,15,0)+IF($AN166&gt;0,10,0)+IF($AO166&gt;0,10,0)+IF(OR($AH166="Approved",$AH166="Baselined",$AH166="Not Required"),5,0),0))</f>
        <v/>
      </c>
      <c r="AT166" s="14" t="str">
        <f aca="false">IF($A166="","",IF(AND($AS166&gt;=Config!$C$23,$G166&lt;&gt;"",$H166&lt;&gt;"",$O166&lt;&gt;""),"Ready for Review","Needs Work"))</f>
        <v/>
      </c>
      <c r="AU166" s="14" t="str">
        <f aca="false">IF($A166="","",IF(AND($AS166&gt;=Config!$C$24,$AM166&gt;0,$AN166&gt;0,OR($AH166="Approved",$AH166="Baselined",$AH166="Not Required"),$AP166=0),"Ready for Delivery","Not Ready"))</f>
        <v/>
      </c>
      <c r="AV166" s="14" t="str">
        <f aca="false">IF($A166="","",IF($AG166="Rejected","Rejected",IF($AU166="Ready for Delivery","Pass","Action Required")))</f>
        <v/>
      </c>
      <c r="AW166" s="14" t="str">
        <f aca="false">IF($A166="","",IF(RIGHT($BA166,2)="; ",LEFT($BA166,LEN($BA166)-2),$BA166))</f>
        <v/>
      </c>
      <c r="AX166" s="21"/>
      <c r="AY166" s="14"/>
      <c r="AZ166" s="14"/>
      <c r="BA166" s="0" t="str">
        <f aca="false">IF($A166="","",IF($G166="","Missing title; ","")&amp;IF($H166="","Missing statement; ","")&amp;IF($O166="","Missing owner; ","")&amp;IF($K166="","No objective; ","")&amp;IF($N166="","No source; ","")&amp;IF($AM166=0,"No AC; ","")&amp;IF($AN166=0,"No test; ","")&amp;IF($AO166=0,"No trace link; ","")&amp;IF(AND(Config!$C$15="Yes",$AM166=0),"AC required; ","")&amp;IF(AND(Config!$C$14="Yes",$AN166=0),"Test required; ","")&amp;IF(AND(Config!$C$13="Yes",NOT(OR($AH166="Approved",$AH166="Baselined",$AH166="Not Required"))),"Approval pending; ","")&amp;IF($AP166&gt;0,"Open change; ",""))</f>
        <v/>
      </c>
      <c r="BB166" s="0" t="str">
        <f aca="false">IF($A166="","",IF(OR($C166="Agile",$C166="Hybrid"),MAX($BB$5:BB165)+1,""))</f>
        <v/>
      </c>
      <c r="BC166" s="0" t="str">
        <f aca="false">IF($A166="","",IF(OR($C166="Waterfall",$C166="Hybrid"),MAX($BC$5:BC165)+1,""))</f>
        <v/>
      </c>
      <c r="BD166" s="0" t="str">
        <f aca="false">IF($A166="","",MAX($BD$5:BD165)+1)</f>
        <v/>
      </c>
      <c r="BE166" s="0" t="str">
        <f aca="false">IF($A166="","",RANK($AC166,$AC$6:$AC$255)+COUNTIFS($AC$6:$AC166,$AC166,$A$6:$A166,"&lt;&gt;")-1)</f>
        <v/>
      </c>
      <c r="BF166" s="0" t="str">
        <f aca="false">IF($A166="","",IF($AW166&lt;&gt;"",MAX($BF$5:BF165)+1,""))</f>
        <v/>
      </c>
    </row>
    <row r="167" customFormat="false" ht="15" hidden="fals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9"/>
      <c r="S167" s="19"/>
      <c r="T167" s="19"/>
      <c r="U167" s="19"/>
      <c r="V167" s="19"/>
      <c r="W167" s="19"/>
      <c r="X167" s="19"/>
      <c r="Y167" s="20"/>
      <c r="Z167" s="19"/>
      <c r="AA167" s="19" t="str">
        <f aca="false">IF($A167="","",IFERROR(ROUND(($R167+$S167+$T167+$U167)/MAX(1,$V167),2),""))</f>
        <v/>
      </c>
      <c r="AB167" s="19" t="str">
        <f aca="false">IF($A167="","",IFERROR(ROUND(($W167*$X167*$Y167)/MAX(1,$Z167),1),""))</f>
        <v/>
      </c>
      <c r="AC167" s="19" t="str">
        <f aca="false">IF($A167="","",IFERROR(ROUND(($R167*Config!$F$6+$S167*Config!$F$7+$T167*Config!$F$8+$U167*Config!$F$9+(10-$V167)*Config!$F$10+(10-$AD167)*Config!$F$11+(10-$AE167)*Config!$F$12)*10,0),""))</f>
        <v/>
      </c>
      <c r="AD167" s="19"/>
      <c r="AE167" s="19"/>
      <c r="AF167" s="14"/>
      <c r="AG167" s="14"/>
      <c r="AH167" s="14"/>
      <c r="AI167" s="14"/>
      <c r="AJ167" s="21"/>
      <c r="AK167" s="14"/>
      <c r="AL167" s="21"/>
      <c r="AM167" s="19" t="str">
        <f aca="false">IF($A167="","",COUNTIF(Acceptance_Criteria!$B$6:$B$405,$A167))</f>
        <v/>
      </c>
      <c r="AN167" s="19" t="str">
        <f aca="false">IF($A167="","",COUNTIF(Test_Coverage!$B$6:$B$305,$A167))</f>
        <v/>
      </c>
      <c r="AO167" s="19" t="str">
        <f aca="false">IF($A167="","",COUNTIF(Traceability_Matrix!$B$6:$B$405,$A167))</f>
        <v/>
      </c>
      <c r="AP167" s="19" t="str">
        <f aca="false">IF($A167="","",COUNTIFS(Change_Control!$B$6:$B$155,$A167,Change_Control!$J$6:$J$155,"Open")+COUNTIFS(Change_Control!$B$6:$B$155,$A167,Change_Control!$J$6:$J$155,"In Assessment"))</f>
        <v/>
      </c>
      <c r="AQ167" s="19" t="str">
        <f aca="false">IF($A167="","",COUNTIF(RAID_Decisions!$C$6:$C$155,$A167))</f>
        <v/>
      </c>
      <c r="AR167" s="14" t="str">
        <f aca="false">IF($A167="","",IF(AND($K167&lt;&gt;"",$N167&lt;&gt;"",$AO167&gt;0),"Traced",IF(OR($K167&lt;&gt;"",$N167&lt;&gt;"",$AO167&gt;0),"Partial","Gap")))</f>
        <v/>
      </c>
      <c r="AS167" s="19" t="str">
        <f aca="false">IF($A167="","",ROUND(IF($G167&lt;&gt;"",10,0)+IF($H167&lt;&gt;"",15,0)+IF($O167&lt;&gt;"",10,0)+IF($K167&lt;&gt;"",10,0)+IF($N167&lt;&gt;"",10,0)+IF($Q167&lt;&gt;"",5,0)+IF($AM167&gt;0,15,0)+IF($AN167&gt;0,10,0)+IF($AO167&gt;0,10,0)+IF(OR($AH167="Approved",$AH167="Baselined",$AH167="Not Required"),5,0),0))</f>
        <v/>
      </c>
      <c r="AT167" s="14" t="str">
        <f aca="false">IF($A167="","",IF(AND($AS167&gt;=Config!$C$23,$G167&lt;&gt;"",$H167&lt;&gt;"",$O167&lt;&gt;""),"Ready for Review","Needs Work"))</f>
        <v/>
      </c>
      <c r="AU167" s="14" t="str">
        <f aca="false">IF($A167="","",IF(AND($AS167&gt;=Config!$C$24,$AM167&gt;0,$AN167&gt;0,OR($AH167="Approved",$AH167="Baselined",$AH167="Not Required"),$AP167=0),"Ready for Delivery","Not Ready"))</f>
        <v/>
      </c>
      <c r="AV167" s="14" t="str">
        <f aca="false">IF($A167="","",IF($AG167="Rejected","Rejected",IF($AU167="Ready for Delivery","Pass","Action Required")))</f>
        <v/>
      </c>
      <c r="AW167" s="14" t="str">
        <f aca="false">IF($A167="","",IF(RIGHT($BA167,2)="; ",LEFT($BA167,LEN($BA167)-2),$BA167))</f>
        <v/>
      </c>
      <c r="AX167" s="21"/>
      <c r="AY167" s="14"/>
      <c r="AZ167" s="14"/>
      <c r="BA167" s="0" t="str">
        <f aca="false">IF($A167="","",IF($G167="","Missing title; ","")&amp;IF($H167="","Missing statement; ","")&amp;IF($O167="","Missing owner; ","")&amp;IF($K167="","No objective; ","")&amp;IF($N167="","No source; ","")&amp;IF($AM167=0,"No AC; ","")&amp;IF($AN167=0,"No test; ","")&amp;IF($AO167=0,"No trace link; ","")&amp;IF(AND(Config!$C$15="Yes",$AM167=0),"AC required; ","")&amp;IF(AND(Config!$C$14="Yes",$AN167=0),"Test required; ","")&amp;IF(AND(Config!$C$13="Yes",NOT(OR($AH167="Approved",$AH167="Baselined",$AH167="Not Required"))),"Approval pending; ","")&amp;IF($AP167&gt;0,"Open change; ",""))</f>
        <v/>
      </c>
      <c r="BB167" s="0" t="str">
        <f aca="false">IF($A167="","",IF(OR($C167="Agile",$C167="Hybrid"),MAX($BB$5:BB166)+1,""))</f>
        <v/>
      </c>
      <c r="BC167" s="0" t="str">
        <f aca="false">IF($A167="","",IF(OR($C167="Waterfall",$C167="Hybrid"),MAX($BC$5:BC166)+1,""))</f>
        <v/>
      </c>
      <c r="BD167" s="0" t="str">
        <f aca="false">IF($A167="","",MAX($BD$5:BD166)+1)</f>
        <v/>
      </c>
      <c r="BE167" s="0" t="str">
        <f aca="false">IF($A167="","",RANK($AC167,$AC$6:$AC$255)+COUNTIFS($AC$6:$AC167,$AC167,$A$6:$A167,"&lt;&gt;")-1)</f>
        <v/>
      </c>
      <c r="BF167" s="0" t="str">
        <f aca="false">IF($A167="","",IF($AW167&lt;&gt;"",MAX($BF$5:BF166)+1,""))</f>
        <v/>
      </c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9"/>
      <c r="S168" s="19"/>
      <c r="T168" s="19"/>
      <c r="U168" s="19"/>
      <c r="V168" s="19"/>
      <c r="W168" s="19"/>
      <c r="X168" s="19"/>
      <c r="Y168" s="20"/>
      <c r="Z168" s="19"/>
      <c r="AA168" s="19" t="str">
        <f aca="false">IF($A168="","",IFERROR(ROUND(($R168+$S168+$T168+$U168)/MAX(1,$V168),2),""))</f>
        <v/>
      </c>
      <c r="AB168" s="19" t="str">
        <f aca="false">IF($A168="","",IFERROR(ROUND(($W168*$X168*$Y168)/MAX(1,$Z168),1),""))</f>
        <v/>
      </c>
      <c r="AC168" s="19" t="str">
        <f aca="false">IF($A168="","",IFERROR(ROUND(($R168*Config!$F$6+$S168*Config!$F$7+$T168*Config!$F$8+$U168*Config!$F$9+(10-$V168)*Config!$F$10+(10-$AD168)*Config!$F$11+(10-$AE168)*Config!$F$12)*10,0),""))</f>
        <v/>
      </c>
      <c r="AD168" s="19"/>
      <c r="AE168" s="19"/>
      <c r="AF168" s="14"/>
      <c r="AG168" s="14"/>
      <c r="AH168" s="14"/>
      <c r="AI168" s="14"/>
      <c r="AJ168" s="21"/>
      <c r="AK168" s="14"/>
      <c r="AL168" s="21"/>
      <c r="AM168" s="19" t="str">
        <f aca="false">IF($A168="","",COUNTIF(Acceptance_Criteria!$B$6:$B$405,$A168))</f>
        <v/>
      </c>
      <c r="AN168" s="19" t="str">
        <f aca="false">IF($A168="","",COUNTIF(Test_Coverage!$B$6:$B$305,$A168))</f>
        <v/>
      </c>
      <c r="AO168" s="19" t="str">
        <f aca="false">IF($A168="","",COUNTIF(Traceability_Matrix!$B$6:$B$405,$A168))</f>
        <v/>
      </c>
      <c r="AP168" s="19" t="str">
        <f aca="false">IF($A168="","",COUNTIFS(Change_Control!$B$6:$B$155,$A168,Change_Control!$J$6:$J$155,"Open")+COUNTIFS(Change_Control!$B$6:$B$155,$A168,Change_Control!$J$6:$J$155,"In Assessment"))</f>
        <v/>
      </c>
      <c r="AQ168" s="19" t="str">
        <f aca="false">IF($A168="","",COUNTIF(RAID_Decisions!$C$6:$C$155,$A168))</f>
        <v/>
      </c>
      <c r="AR168" s="14" t="str">
        <f aca="false">IF($A168="","",IF(AND($K168&lt;&gt;"",$N168&lt;&gt;"",$AO168&gt;0),"Traced",IF(OR($K168&lt;&gt;"",$N168&lt;&gt;"",$AO168&gt;0),"Partial","Gap")))</f>
        <v/>
      </c>
      <c r="AS168" s="19" t="str">
        <f aca="false">IF($A168="","",ROUND(IF($G168&lt;&gt;"",10,0)+IF($H168&lt;&gt;"",15,0)+IF($O168&lt;&gt;"",10,0)+IF($K168&lt;&gt;"",10,0)+IF($N168&lt;&gt;"",10,0)+IF($Q168&lt;&gt;"",5,0)+IF($AM168&gt;0,15,0)+IF($AN168&gt;0,10,0)+IF($AO168&gt;0,10,0)+IF(OR($AH168="Approved",$AH168="Baselined",$AH168="Not Required"),5,0),0))</f>
        <v/>
      </c>
      <c r="AT168" s="14" t="str">
        <f aca="false">IF($A168="","",IF(AND($AS168&gt;=Config!$C$23,$G168&lt;&gt;"",$H168&lt;&gt;"",$O168&lt;&gt;""),"Ready for Review","Needs Work"))</f>
        <v/>
      </c>
      <c r="AU168" s="14" t="str">
        <f aca="false">IF($A168="","",IF(AND($AS168&gt;=Config!$C$24,$AM168&gt;0,$AN168&gt;0,OR($AH168="Approved",$AH168="Baselined",$AH168="Not Required"),$AP168=0),"Ready for Delivery","Not Ready"))</f>
        <v/>
      </c>
      <c r="AV168" s="14" t="str">
        <f aca="false">IF($A168="","",IF($AG168="Rejected","Rejected",IF($AU168="Ready for Delivery","Pass","Action Required")))</f>
        <v/>
      </c>
      <c r="AW168" s="14" t="str">
        <f aca="false">IF($A168="","",IF(RIGHT($BA168,2)="; ",LEFT($BA168,LEN($BA168)-2),$BA168))</f>
        <v/>
      </c>
      <c r="AX168" s="21"/>
      <c r="AY168" s="14"/>
      <c r="AZ168" s="14"/>
      <c r="BA168" s="0" t="str">
        <f aca="false">IF($A168="","",IF($G168="","Missing title; ","")&amp;IF($H168="","Missing statement; ","")&amp;IF($O168="","Missing owner; ","")&amp;IF($K168="","No objective; ","")&amp;IF($N168="","No source; ","")&amp;IF($AM168=0,"No AC; ","")&amp;IF($AN168=0,"No test; ","")&amp;IF($AO168=0,"No trace link; ","")&amp;IF(AND(Config!$C$15="Yes",$AM168=0),"AC required; ","")&amp;IF(AND(Config!$C$14="Yes",$AN168=0),"Test required; ","")&amp;IF(AND(Config!$C$13="Yes",NOT(OR($AH168="Approved",$AH168="Baselined",$AH168="Not Required"))),"Approval pending; ","")&amp;IF($AP168&gt;0,"Open change; ",""))</f>
        <v/>
      </c>
      <c r="BB168" s="0" t="str">
        <f aca="false">IF($A168="","",IF(OR($C168="Agile",$C168="Hybrid"),MAX($BB$5:BB167)+1,""))</f>
        <v/>
      </c>
      <c r="BC168" s="0" t="str">
        <f aca="false">IF($A168="","",IF(OR($C168="Waterfall",$C168="Hybrid"),MAX($BC$5:BC167)+1,""))</f>
        <v/>
      </c>
      <c r="BD168" s="0" t="str">
        <f aca="false">IF($A168="","",MAX($BD$5:BD167)+1)</f>
        <v/>
      </c>
      <c r="BE168" s="0" t="str">
        <f aca="false">IF($A168="","",RANK($AC168,$AC$6:$AC$255)+COUNTIFS($AC$6:$AC168,$AC168,$A$6:$A168,"&lt;&gt;")-1)</f>
        <v/>
      </c>
      <c r="BF168" s="0" t="str">
        <f aca="false">IF($A168="","",IF($AW168&lt;&gt;"",MAX($BF$5:BF167)+1,""))</f>
        <v/>
      </c>
    </row>
    <row r="169" customFormat="false" ht="15" hidden="fals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9"/>
      <c r="S169" s="19"/>
      <c r="T169" s="19"/>
      <c r="U169" s="19"/>
      <c r="V169" s="19"/>
      <c r="W169" s="19"/>
      <c r="X169" s="19"/>
      <c r="Y169" s="20"/>
      <c r="Z169" s="19"/>
      <c r="AA169" s="19" t="str">
        <f aca="false">IF($A169="","",IFERROR(ROUND(($R169+$S169+$T169+$U169)/MAX(1,$V169),2),""))</f>
        <v/>
      </c>
      <c r="AB169" s="19" t="str">
        <f aca="false">IF($A169="","",IFERROR(ROUND(($W169*$X169*$Y169)/MAX(1,$Z169),1),""))</f>
        <v/>
      </c>
      <c r="AC169" s="19" t="str">
        <f aca="false">IF($A169="","",IFERROR(ROUND(($R169*Config!$F$6+$S169*Config!$F$7+$T169*Config!$F$8+$U169*Config!$F$9+(10-$V169)*Config!$F$10+(10-$AD169)*Config!$F$11+(10-$AE169)*Config!$F$12)*10,0),""))</f>
        <v/>
      </c>
      <c r="AD169" s="19"/>
      <c r="AE169" s="19"/>
      <c r="AF169" s="14"/>
      <c r="AG169" s="14"/>
      <c r="AH169" s="14"/>
      <c r="AI169" s="14"/>
      <c r="AJ169" s="21"/>
      <c r="AK169" s="14"/>
      <c r="AL169" s="21"/>
      <c r="AM169" s="19" t="str">
        <f aca="false">IF($A169="","",COUNTIF(Acceptance_Criteria!$B$6:$B$405,$A169))</f>
        <v/>
      </c>
      <c r="AN169" s="19" t="str">
        <f aca="false">IF($A169="","",COUNTIF(Test_Coverage!$B$6:$B$305,$A169))</f>
        <v/>
      </c>
      <c r="AO169" s="19" t="str">
        <f aca="false">IF($A169="","",COUNTIF(Traceability_Matrix!$B$6:$B$405,$A169))</f>
        <v/>
      </c>
      <c r="AP169" s="19" t="str">
        <f aca="false">IF($A169="","",COUNTIFS(Change_Control!$B$6:$B$155,$A169,Change_Control!$J$6:$J$155,"Open")+COUNTIFS(Change_Control!$B$6:$B$155,$A169,Change_Control!$J$6:$J$155,"In Assessment"))</f>
        <v/>
      </c>
      <c r="AQ169" s="19" t="str">
        <f aca="false">IF($A169="","",COUNTIF(RAID_Decisions!$C$6:$C$155,$A169))</f>
        <v/>
      </c>
      <c r="AR169" s="14" t="str">
        <f aca="false">IF($A169="","",IF(AND($K169&lt;&gt;"",$N169&lt;&gt;"",$AO169&gt;0),"Traced",IF(OR($K169&lt;&gt;"",$N169&lt;&gt;"",$AO169&gt;0),"Partial","Gap")))</f>
        <v/>
      </c>
      <c r="AS169" s="19" t="str">
        <f aca="false">IF($A169="","",ROUND(IF($G169&lt;&gt;"",10,0)+IF($H169&lt;&gt;"",15,0)+IF($O169&lt;&gt;"",10,0)+IF($K169&lt;&gt;"",10,0)+IF($N169&lt;&gt;"",10,0)+IF($Q169&lt;&gt;"",5,0)+IF($AM169&gt;0,15,0)+IF($AN169&gt;0,10,0)+IF($AO169&gt;0,10,0)+IF(OR($AH169="Approved",$AH169="Baselined",$AH169="Not Required"),5,0),0))</f>
        <v/>
      </c>
      <c r="AT169" s="14" t="str">
        <f aca="false">IF($A169="","",IF(AND($AS169&gt;=Config!$C$23,$G169&lt;&gt;"",$H169&lt;&gt;"",$O169&lt;&gt;""),"Ready for Review","Needs Work"))</f>
        <v/>
      </c>
      <c r="AU169" s="14" t="str">
        <f aca="false">IF($A169="","",IF(AND($AS169&gt;=Config!$C$24,$AM169&gt;0,$AN169&gt;0,OR($AH169="Approved",$AH169="Baselined",$AH169="Not Required"),$AP169=0),"Ready for Delivery","Not Ready"))</f>
        <v/>
      </c>
      <c r="AV169" s="14" t="str">
        <f aca="false">IF($A169="","",IF($AG169="Rejected","Rejected",IF($AU169="Ready for Delivery","Pass","Action Required")))</f>
        <v/>
      </c>
      <c r="AW169" s="14" t="str">
        <f aca="false">IF($A169="","",IF(RIGHT($BA169,2)="; ",LEFT($BA169,LEN($BA169)-2),$BA169))</f>
        <v/>
      </c>
      <c r="AX169" s="21"/>
      <c r="AY169" s="14"/>
      <c r="AZ169" s="14"/>
      <c r="BA169" s="0" t="str">
        <f aca="false">IF($A169="","",IF($G169="","Missing title; ","")&amp;IF($H169="","Missing statement; ","")&amp;IF($O169="","Missing owner; ","")&amp;IF($K169="","No objective; ","")&amp;IF($N169="","No source; ","")&amp;IF($AM169=0,"No AC; ","")&amp;IF($AN169=0,"No test; ","")&amp;IF($AO169=0,"No trace link; ","")&amp;IF(AND(Config!$C$15="Yes",$AM169=0),"AC required; ","")&amp;IF(AND(Config!$C$14="Yes",$AN169=0),"Test required; ","")&amp;IF(AND(Config!$C$13="Yes",NOT(OR($AH169="Approved",$AH169="Baselined",$AH169="Not Required"))),"Approval pending; ","")&amp;IF($AP169&gt;0,"Open change; ",""))</f>
        <v/>
      </c>
      <c r="BB169" s="0" t="str">
        <f aca="false">IF($A169="","",IF(OR($C169="Agile",$C169="Hybrid"),MAX($BB$5:BB168)+1,""))</f>
        <v/>
      </c>
      <c r="BC169" s="0" t="str">
        <f aca="false">IF($A169="","",IF(OR($C169="Waterfall",$C169="Hybrid"),MAX($BC$5:BC168)+1,""))</f>
        <v/>
      </c>
      <c r="BD169" s="0" t="str">
        <f aca="false">IF($A169="","",MAX($BD$5:BD168)+1)</f>
        <v/>
      </c>
      <c r="BE169" s="0" t="str">
        <f aca="false">IF($A169="","",RANK($AC169,$AC$6:$AC$255)+COUNTIFS($AC$6:$AC169,$AC169,$A$6:$A169,"&lt;&gt;")-1)</f>
        <v/>
      </c>
      <c r="BF169" s="0" t="str">
        <f aca="false">IF($A169="","",IF($AW169&lt;&gt;"",MAX($BF$5:BF168)+1,""))</f>
        <v/>
      </c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9"/>
      <c r="S170" s="19"/>
      <c r="T170" s="19"/>
      <c r="U170" s="19"/>
      <c r="V170" s="19"/>
      <c r="W170" s="19"/>
      <c r="X170" s="19"/>
      <c r="Y170" s="20"/>
      <c r="Z170" s="19"/>
      <c r="AA170" s="19" t="str">
        <f aca="false">IF($A170="","",IFERROR(ROUND(($R170+$S170+$T170+$U170)/MAX(1,$V170),2),""))</f>
        <v/>
      </c>
      <c r="AB170" s="19" t="str">
        <f aca="false">IF($A170="","",IFERROR(ROUND(($W170*$X170*$Y170)/MAX(1,$Z170),1),""))</f>
        <v/>
      </c>
      <c r="AC170" s="19" t="str">
        <f aca="false">IF($A170="","",IFERROR(ROUND(($R170*Config!$F$6+$S170*Config!$F$7+$T170*Config!$F$8+$U170*Config!$F$9+(10-$V170)*Config!$F$10+(10-$AD170)*Config!$F$11+(10-$AE170)*Config!$F$12)*10,0),""))</f>
        <v/>
      </c>
      <c r="AD170" s="19"/>
      <c r="AE170" s="19"/>
      <c r="AF170" s="14"/>
      <c r="AG170" s="14"/>
      <c r="AH170" s="14"/>
      <c r="AI170" s="14"/>
      <c r="AJ170" s="21"/>
      <c r="AK170" s="14"/>
      <c r="AL170" s="21"/>
      <c r="AM170" s="19" t="str">
        <f aca="false">IF($A170="","",COUNTIF(Acceptance_Criteria!$B$6:$B$405,$A170))</f>
        <v/>
      </c>
      <c r="AN170" s="19" t="str">
        <f aca="false">IF($A170="","",COUNTIF(Test_Coverage!$B$6:$B$305,$A170))</f>
        <v/>
      </c>
      <c r="AO170" s="19" t="str">
        <f aca="false">IF($A170="","",COUNTIF(Traceability_Matrix!$B$6:$B$405,$A170))</f>
        <v/>
      </c>
      <c r="AP170" s="19" t="str">
        <f aca="false">IF($A170="","",COUNTIFS(Change_Control!$B$6:$B$155,$A170,Change_Control!$J$6:$J$155,"Open")+COUNTIFS(Change_Control!$B$6:$B$155,$A170,Change_Control!$J$6:$J$155,"In Assessment"))</f>
        <v/>
      </c>
      <c r="AQ170" s="19" t="str">
        <f aca="false">IF($A170="","",COUNTIF(RAID_Decisions!$C$6:$C$155,$A170))</f>
        <v/>
      </c>
      <c r="AR170" s="14" t="str">
        <f aca="false">IF($A170="","",IF(AND($K170&lt;&gt;"",$N170&lt;&gt;"",$AO170&gt;0),"Traced",IF(OR($K170&lt;&gt;"",$N170&lt;&gt;"",$AO170&gt;0),"Partial","Gap")))</f>
        <v/>
      </c>
      <c r="AS170" s="19" t="str">
        <f aca="false">IF($A170="","",ROUND(IF($G170&lt;&gt;"",10,0)+IF($H170&lt;&gt;"",15,0)+IF($O170&lt;&gt;"",10,0)+IF($K170&lt;&gt;"",10,0)+IF($N170&lt;&gt;"",10,0)+IF($Q170&lt;&gt;"",5,0)+IF($AM170&gt;0,15,0)+IF($AN170&gt;0,10,0)+IF($AO170&gt;0,10,0)+IF(OR($AH170="Approved",$AH170="Baselined",$AH170="Not Required"),5,0),0))</f>
        <v/>
      </c>
      <c r="AT170" s="14" t="str">
        <f aca="false">IF($A170="","",IF(AND($AS170&gt;=Config!$C$23,$G170&lt;&gt;"",$H170&lt;&gt;"",$O170&lt;&gt;""),"Ready for Review","Needs Work"))</f>
        <v/>
      </c>
      <c r="AU170" s="14" t="str">
        <f aca="false">IF($A170="","",IF(AND($AS170&gt;=Config!$C$24,$AM170&gt;0,$AN170&gt;0,OR($AH170="Approved",$AH170="Baselined",$AH170="Not Required"),$AP170=0),"Ready for Delivery","Not Ready"))</f>
        <v/>
      </c>
      <c r="AV170" s="14" t="str">
        <f aca="false">IF($A170="","",IF($AG170="Rejected","Rejected",IF($AU170="Ready for Delivery","Pass","Action Required")))</f>
        <v/>
      </c>
      <c r="AW170" s="14" t="str">
        <f aca="false">IF($A170="","",IF(RIGHT($BA170,2)="; ",LEFT($BA170,LEN($BA170)-2),$BA170))</f>
        <v/>
      </c>
      <c r="AX170" s="21"/>
      <c r="AY170" s="14"/>
      <c r="AZ170" s="14"/>
      <c r="BA170" s="0" t="str">
        <f aca="false">IF($A170="","",IF($G170="","Missing title; ","")&amp;IF($H170="","Missing statement; ","")&amp;IF($O170="","Missing owner; ","")&amp;IF($K170="","No objective; ","")&amp;IF($N170="","No source; ","")&amp;IF($AM170=0,"No AC; ","")&amp;IF($AN170=0,"No test; ","")&amp;IF($AO170=0,"No trace link; ","")&amp;IF(AND(Config!$C$15="Yes",$AM170=0),"AC required; ","")&amp;IF(AND(Config!$C$14="Yes",$AN170=0),"Test required; ","")&amp;IF(AND(Config!$C$13="Yes",NOT(OR($AH170="Approved",$AH170="Baselined",$AH170="Not Required"))),"Approval pending; ","")&amp;IF($AP170&gt;0,"Open change; ",""))</f>
        <v/>
      </c>
      <c r="BB170" s="0" t="str">
        <f aca="false">IF($A170="","",IF(OR($C170="Agile",$C170="Hybrid"),MAX($BB$5:BB169)+1,""))</f>
        <v/>
      </c>
      <c r="BC170" s="0" t="str">
        <f aca="false">IF($A170="","",IF(OR($C170="Waterfall",$C170="Hybrid"),MAX($BC$5:BC169)+1,""))</f>
        <v/>
      </c>
      <c r="BD170" s="0" t="str">
        <f aca="false">IF($A170="","",MAX($BD$5:BD169)+1)</f>
        <v/>
      </c>
      <c r="BE170" s="0" t="str">
        <f aca="false">IF($A170="","",RANK($AC170,$AC$6:$AC$255)+COUNTIFS($AC$6:$AC170,$AC170,$A$6:$A170,"&lt;&gt;")-1)</f>
        <v/>
      </c>
      <c r="BF170" s="0" t="str">
        <f aca="false">IF($A170="","",IF($AW170&lt;&gt;"",MAX($BF$5:BF169)+1,""))</f>
        <v/>
      </c>
    </row>
    <row r="171" customFormat="false" ht="15" hidden="fals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9"/>
      <c r="S171" s="19"/>
      <c r="T171" s="19"/>
      <c r="U171" s="19"/>
      <c r="V171" s="19"/>
      <c r="W171" s="19"/>
      <c r="X171" s="19"/>
      <c r="Y171" s="20"/>
      <c r="Z171" s="19"/>
      <c r="AA171" s="19" t="str">
        <f aca="false">IF($A171="","",IFERROR(ROUND(($R171+$S171+$T171+$U171)/MAX(1,$V171),2),""))</f>
        <v/>
      </c>
      <c r="AB171" s="19" t="str">
        <f aca="false">IF($A171="","",IFERROR(ROUND(($W171*$X171*$Y171)/MAX(1,$Z171),1),""))</f>
        <v/>
      </c>
      <c r="AC171" s="19" t="str">
        <f aca="false">IF($A171="","",IFERROR(ROUND(($R171*Config!$F$6+$S171*Config!$F$7+$T171*Config!$F$8+$U171*Config!$F$9+(10-$V171)*Config!$F$10+(10-$AD171)*Config!$F$11+(10-$AE171)*Config!$F$12)*10,0),""))</f>
        <v/>
      </c>
      <c r="AD171" s="19"/>
      <c r="AE171" s="19"/>
      <c r="AF171" s="14"/>
      <c r="AG171" s="14"/>
      <c r="AH171" s="14"/>
      <c r="AI171" s="14"/>
      <c r="AJ171" s="21"/>
      <c r="AK171" s="14"/>
      <c r="AL171" s="21"/>
      <c r="AM171" s="19" t="str">
        <f aca="false">IF($A171="","",COUNTIF(Acceptance_Criteria!$B$6:$B$405,$A171))</f>
        <v/>
      </c>
      <c r="AN171" s="19" t="str">
        <f aca="false">IF($A171="","",COUNTIF(Test_Coverage!$B$6:$B$305,$A171))</f>
        <v/>
      </c>
      <c r="AO171" s="19" t="str">
        <f aca="false">IF($A171="","",COUNTIF(Traceability_Matrix!$B$6:$B$405,$A171))</f>
        <v/>
      </c>
      <c r="AP171" s="19" t="str">
        <f aca="false">IF($A171="","",COUNTIFS(Change_Control!$B$6:$B$155,$A171,Change_Control!$J$6:$J$155,"Open")+COUNTIFS(Change_Control!$B$6:$B$155,$A171,Change_Control!$J$6:$J$155,"In Assessment"))</f>
        <v/>
      </c>
      <c r="AQ171" s="19" t="str">
        <f aca="false">IF($A171="","",COUNTIF(RAID_Decisions!$C$6:$C$155,$A171))</f>
        <v/>
      </c>
      <c r="AR171" s="14" t="str">
        <f aca="false">IF($A171="","",IF(AND($K171&lt;&gt;"",$N171&lt;&gt;"",$AO171&gt;0),"Traced",IF(OR($K171&lt;&gt;"",$N171&lt;&gt;"",$AO171&gt;0),"Partial","Gap")))</f>
        <v/>
      </c>
      <c r="AS171" s="19" t="str">
        <f aca="false">IF($A171="","",ROUND(IF($G171&lt;&gt;"",10,0)+IF($H171&lt;&gt;"",15,0)+IF($O171&lt;&gt;"",10,0)+IF($K171&lt;&gt;"",10,0)+IF($N171&lt;&gt;"",10,0)+IF($Q171&lt;&gt;"",5,0)+IF($AM171&gt;0,15,0)+IF($AN171&gt;0,10,0)+IF($AO171&gt;0,10,0)+IF(OR($AH171="Approved",$AH171="Baselined",$AH171="Not Required"),5,0),0))</f>
        <v/>
      </c>
      <c r="AT171" s="14" t="str">
        <f aca="false">IF($A171="","",IF(AND($AS171&gt;=Config!$C$23,$G171&lt;&gt;"",$H171&lt;&gt;"",$O171&lt;&gt;""),"Ready for Review","Needs Work"))</f>
        <v/>
      </c>
      <c r="AU171" s="14" t="str">
        <f aca="false">IF($A171="","",IF(AND($AS171&gt;=Config!$C$24,$AM171&gt;0,$AN171&gt;0,OR($AH171="Approved",$AH171="Baselined",$AH171="Not Required"),$AP171=0),"Ready for Delivery","Not Ready"))</f>
        <v/>
      </c>
      <c r="AV171" s="14" t="str">
        <f aca="false">IF($A171="","",IF($AG171="Rejected","Rejected",IF($AU171="Ready for Delivery","Pass","Action Required")))</f>
        <v/>
      </c>
      <c r="AW171" s="14" t="str">
        <f aca="false">IF($A171="","",IF(RIGHT($BA171,2)="; ",LEFT($BA171,LEN($BA171)-2),$BA171))</f>
        <v/>
      </c>
      <c r="AX171" s="21"/>
      <c r="AY171" s="14"/>
      <c r="AZ171" s="14"/>
      <c r="BA171" s="0" t="str">
        <f aca="false">IF($A171="","",IF($G171="","Missing title; ","")&amp;IF($H171="","Missing statement; ","")&amp;IF($O171="","Missing owner; ","")&amp;IF($K171="","No objective; ","")&amp;IF($N171="","No source; ","")&amp;IF($AM171=0,"No AC; ","")&amp;IF($AN171=0,"No test; ","")&amp;IF($AO171=0,"No trace link; ","")&amp;IF(AND(Config!$C$15="Yes",$AM171=0),"AC required; ","")&amp;IF(AND(Config!$C$14="Yes",$AN171=0),"Test required; ","")&amp;IF(AND(Config!$C$13="Yes",NOT(OR($AH171="Approved",$AH171="Baselined",$AH171="Not Required"))),"Approval pending; ","")&amp;IF($AP171&gt;0,"Open change; ",""))</f>
        <v/>
      </c>
      <c r="BB171" s="0" t="str">
        <f aca="false">IF($A171="","",IF(OR($C171="Agile",$C171="Hybrid"),MAX($BB$5:BB170)+1,""))</f>
        <v/>
      </c>
      <c r="BC171" s="0" t="str">
        <f aca="false">IF($A171="","",IF(OR($C171="Waterfall",$C171="Hybrid"),MAX($BC$5:BC170)+1,""))</f>
        <v/>
      </c>
      <c r="BD171" s="0" t="str">
        <f aca="false">IF($A171="","",MAX($BD$5:BD170)+1)</f>
        <v/>
      </c>
      <c r="BE171" s="0" t="str">
        <f aca="false">IF($A171="","",RANK($AC171,$AC$6:$AC$255)+COUNTIFS($AC$6:$AC171,$AC171,$A$6:$A171,"&lt;&gt;")-1)</f>
        <v/>
      </c>
      <c r="BF171" s="0" t="str">
        <f aca="false">IF($A171="","",IF($AW171&lt;&gt;"",MAX($BF$5:BF170)+1,""))</f>
        <v/>
      </c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9"/>
      <c r="S172" s="19"/>
      <c r="T172" s="19"/>
      <c r="U172" s="19"/>
      <c r="V172" s="19"/>
      <c r="W172" s="19"/>
      <c r="X172" s="19"/>
      <c r="Y172" s="20"/>
      <c r="Z172" s="19"/>
      <c r="AA172" s="19" t="str">
        <f aca="false">IF($A172="","",IFERROR(ROUND(($R172+$S172+$T172+$U172)/MAX(1,$V172),2),""))</f>
        <v/>
      </c>
      <c r="AB172" s="19" t="str">
        <f aca="false">IF($A172="","",IFERROR(ROUND(($W172*$X172*$Y172)/MAX(1,$Z172),1),""))</f>
        <v/>
      </c>
      <c r="AC172" s="19" t="str">
        <f aca="false">IF($A172="","",IFERROR(ROUND(($R172*Config!$F$6+$S172*Config!$F$7+$T172*Config!$F$8+$U172*Config!$F$9+(10-$V172)*Config!$F$10+(10-$AD172)*Config!$F$11+(10-$AE172)*Config!$F$12)*10,0),""))</f>
        <v/>
      </c>
      <c r="AD172" s="19"/>
      <c r="AE172" s="19"/>
      <c r="AF172" s="14"/>
      <c r="AG172" s="14"/>
      <c r="AH172" s="14"/>
      <c r="AI172" s="14"/>
      <c r="AJ172" s="21"/>
      <c r="AK172" s="14"/>
      <c r="AL172" s="21"/>
      <c r="AM172" s="19" t="str">
        <f aca="false">IF($A172="","",COUNTIF(Acceptance_Criteria!$B$6:$B$405,$A172))</f>
        <v/>
      </c>
      <c r="AN172" s="19" t="str">
        <f aca="false">IF($A172="","",COUNTIF(Test_Coverage!$B$6:$B$305,$A172))</f>
        <v/>
      </c>
      <c r="AO172" s="19" t="str">
        <f aca="false">IF($A172="","",COUNTIF(Traceability_Matrix!$B$6:$B$405,$A172))</f>
        <v/>
      </c>
      <c r="AP172" s="19" t="str">
        <f aca="false">IF($A172="","",COUNTIFS(Change_Control!$B$6:$B$155,$A172,Change_Control!$J$6:$J$155,"Open")+COUNTIFS(Change_Control!$B$6:$B$155,$A172,Change_Control!$J$6:$J$155,"In Assessment"))</f>
        <v/>
      </c>
      <c r="AQ172" s="19" t="str">
        <f aca="false">IF($A172="","",COUNTIF(RAID_Decisions!$C$6:$C$155,$A172))</f>
        <v/>
      </c>
      <c r="AR172" s="14" t="str">
        <f aca="false">IF($A172="","",IF(AND($K172&lt;&gt;"",$N172&lt;&gt;"",$AO172&gt;0),"Traced",IF(OR($K172&lt;&gt;"",$N172&lt;&gt;"",$AO172&gt;0),"Partial","Gap")))</f>
        <v/>
      </c>
      <c r="AS172" s="19" t="str">
        <f aca="false">IF($A172="","",ROUND(IF($G172&lt;&gt;"",10,0)+IF($H172&lt;&gt;"",15,0)+IF($O172&lt;&gt;"",10,0)+IF($K172&lt;&gt;"",10,0)+IF($N172&lt;&gt;"",10,0)+IF($Q172&lt;&gt;"",5,0)+IF($AM172&gt;0,15,0)+IF($AN172&gt;0,10,0)+IF($AO172&gt;0,10,0)+IF(OR($AH172="Approved",$AH172="Baselined",$AH172="Not Required"),5,0),0))</f>
        <v/>
      </c>
      <c r="AT172" s="14" t="str">
        <f aca="false">IF($A172="","",IF(AND($AS172&gt;=Config!$C$23,$G172&lt;&gt;"",$H172&lt;&gt;"",$O172&lt;&gt;""),"Ready for Review","Needs Work"))</f>
        <v/>
      </c>
      <c r="AU172" s="14" t="str">
        <f aca="false">IF($A172="","",IF(AND($AS172&gt;=Config!$C$24,$AM172&gt;0,$AN172&gt;0,OR($AH172="Approved",$AH172="Baselined",$AH172="Not Required"),$AP172=0),"Ready for Delivery","Not Ready"))</f>
        <v/>
      </c>
      <c r="AV172" s="14" t="str">
        <f aca="false">IF($A172="","",IF($AG172="Rejected","Rejected",IF($AU172="Ready for Delivery","Pass","Action Required")))</f>
        <v/>
      </c>
      <c r="AW172" s="14" t="str">
        <f aca="false">IF($A172="","",IF(RIGHT($BA172,2)="; ",LEFT($BA172,LEN($BA172)-2),$BA172))</f>
        <v/>
      </c>
      <c r="AX172" s="21"/>
      <c r="AY172" s="14"/>
      <c r="AZ172" s="14"/>
      <c r="BA172" s="0" t="str">
        <f aca="false">IF($A172="","",IF($G172="","Missing title; ","")&amp;IF($H172="","Missing statement; ","")&amp;IF($O172="","Missing owner; ","")&amp;IF($K172="","No objective; ","")&amp;IF($N172="","No source; ","")&amp;IF($AM172=0,"No AC; ","")&amp;IF($AN172=0,"No test; ","")&amp;IF($AO172=0,"No trace link; ","")&amp;IF(AND(Config!$C$15="Yes",$AM172=0),"AC required; ","")&amp;IF(AND(Config!$C$14="Yes",$AN172=0),"Test required; ","")&amp;IF(AND(Config!$C$13="Yes",NOT(OR($AH172="Approved",$AH172="Baselined",$AH172="Not Required"))),"Approval pending; ","")&amp;IF($AP172&gt;0,"Open change; ",""))</f>
        <v/>
      </c>
      <c r="BB172" s="0" t="str">
        <f aca="false">IF($A172="","",IF(OR($C172="Agile",$C172="Hybrid"),MAX($BB$5:BB171)+1,""))</f>
        <v/>
      </c>
      <c r="BC172" s="0" t="str">
        <f aca="false">IF($A172="","",IF(OR($C172="Waterfall",$C172="Hybrid"),MAX($BC$5:BC171)+1,""))</f>
        <v/>
      </c>
      <c r="BD172" s="0" t="str">
        <f aca="false">IF($A172="","",MAX($BD$5:BD171)+1)</f>
        <v/>
      </c>
      <c r="BE172" s="0" t="str">
        <f aca="false">IF($A172="","",RANK($AC172,$AC$6:$AC$255)+COUNTIFS($AC$6:$AC172,$AC172,$A$6:$A172,"&lt;&gt;")-1)</f>
        <v/>
      </c>
      <c r="BF172" s="0" t="str">
        <f aca="false">IF($A172="","",IF($AW172&lt;&gt;"",MAX($BF$5:BF171)+1,""))</f>
        <v/>
      </c>
    </row>
    <row r="173" customFormat="false" ht="15" hidden="fals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9"/>
      <c r="S173" s="19"/>
      <c r="T173" s="19"/>
      <c r="U173" s="19"/>
      <c r="V173" s="19"/>
      <c r="W173" s="19"/>
      <c r="X173" s="19"/>
      <c r="Y173" s="20"/>
      <c r="Z173" s="19"/>
      <c r="AA173" s="19" t="str">
        <f aca="false">IF($A173="","",IFERROR(ROUND(($R173+$S173+$T173+$U173)/MAX(1,$V173),2),""))</f>
        <v/>
      </c>
      <c r="AB173" s="19" t="str">
        <f aca="false">IF($A173="","",IFERROR(ROUND(($W173*$X173*$Y173)/MAX(1,$Z173),1),""))</f>
        <v/>
      </c>
      <c r="AC173" s="19" t="str">
        <f aca="false">IF($A173="","",IFERROR(ROUND(($R173*Config!$F$6+$S173*Config!$F$7+$T173*Config!$F$8+$U173*Config!$F$9+(10-$V173)*Config!$F$10+(10-$AD173)*Config!$F$11+(10-$AE173)*Config!$F$12)*10,0),""))</f>
        <v/>
      </c>
      <c r="AD173" s="19"/>
      <c r="AE173" s="19"/>
      <c r="AF173" s="14"/>
      <c r="AG173" s="14"/>
      <c r="AH173" s="14"/>
      <c r="AI173" s="14"/>
      <c r="AJ173" s="21"/>
      <c r="AK173" s="14"/>
      <c r="AL173" s="21"/>
      <c r="AM173" s="19" t="str">
        <f aca="false">IF($A173="","",COUNTIF(Acceptance_Criteria!$B$6:$B$405,$A173))</f>
        <v/>
      </c>
      <c r="AN173" s="19" t="str">
        <f aca="false">IF($A173="","",COUNTIF(Test_Coverage!$B$6:$B$305,$A173))</f>
        <v/>
      </c>
      <c r="AO173" s="19" t="str">
        <f aca="false">IF($A173="","",COUNTIF(Traceability_Matrix!$B$6:$B$405,$A173))</f>
        <v/>
      </c>
      <c r="AP173" s="19" t="str">
        <f aca="false">IF($A173="","",COUNTIFS(Change_Control!$B$6:$B$155,$A173,Change_Control!$J$6:$J$155,"Open")+COUNTIFS(Change_Control!$B$6:$B$155,$A173,Change_Control!$J$6:$J$155,"In Assessment"))</f>
        <v/>
      </c>
      <c r="AQ173" s="19" t="str">
        <f aca="false">IF($A173="","",COUNTIF(RAID_Decisions!$C$6:$C$155,$A173))</f>
        <v/>
      </c>
      <c r="AR173" s="14" t="str">
        <f aca="false">IF($A173="","",IF(AND($K173&lt;&gt;"",$N173&lt;&gt;"",$AO173&gt;0),"Traced",IF(OR($K173&lt;&gt;"",$N173&lt;&gt;"",$AO173&gt;0),"Partial","Gap")))</f>
        <v/>
      </c>
      <c r="AS173" s="19" t="str">
        <f aca="false">IF($A173="","",ROUND(IF($G173&lt;&gt;"",10,0)+IF($H173&lt;&gt;"",15,0)+IF($O173&lt;&gt;"",10,0)+IF($K173&lt;&gt;"",10,0)+IF($N173&lt;&gt;"",10,0)+IF($Q173&lt;&gt;"",5,0)+IF($AM173&gt;0,15,0)+IF($AN173&gt;0,10,0)+IF($AO173&gt;0,10,0)+IF(OR($AH173="Approved",$AH173="Baselined",$AH173="Not Required"),5,0),0))</f>
        <v/>
      </c>
      <c r="AT173" s="14" t="str">
        <f aca="false">IF($A173="","",IF(AND($AS173&gt;=Config!$C$23,$G173&lt;&gt;"",$H173&lt;&gt;"",$O173&lt;&gt;""),"Ready for Review","Needs Work"))</f>
        <v/>
      </c>
      <c r="AU173" s="14" t="str">
        <f aca="false">IF($A173="","",IF(AND($AS173&gt;=Config!$C$24,$AM173&gt;0,$AN173&gt;0,OR($AH173="Approved",$AH173="Baselined",$AH173="Not Required"),$AP173=0),"Ready for Delivery","Not Ready"))</f>
        <v/>
      </c>
      <c r="AV173" s="14" t="str">
        <f aca="false">IF($A173="","",IF($AG173="Rejected","Rejected",IF($AU173="Ready for Delivery","Pass","Action Required")))</f>
        <v/>
      </c>
      <c r="AW173" s="14" t="str">
        <f aca="false">IF($A173="","",IF(RIGHT($BA173,2)="; ",LEFT($BA173,LEN($BA173)-2),$BA173))</f>
        <v/>
      </c>
      <c r="AX173" s="21"/>
      <c r="AY173" s="14"/>
      <c r="AZ173" s="14"/>
      <c r="BA173" s="0" t="str">
        <f aca="false">IF($A173="","",IF($G173="","Missing title; ","")&amp;IF($H173="","Missing statement; ","")&amp;IF($O173="","Missing owner; ","")&amp;IF($K173="","No objective; ","")&amp;IF($N173="","No source; ","")&amp;IF($AM173=0,"No AC; ","")&amp;IF($AN173=0,"No test; ","")&amp;IF($AO173=0,"No trace link; ","")&amp;IF(AND(Config!$C$15="Yes",$AM173=0),"AC required; ","")&amp;IF(AND(Config!$C$14="Yes",$AN173=0),"Test required; ","")&amp;IF(AND(Config!$C$13="Yes",NOT(OR($AH173="Approved",$AH173="Baselined",$AH173="Not Required"))),"Approval pending; ","")&amp;IF($AP173&gt;0,"Open change; ",""))</f>
        <v/>
      </c>
      <c r="BB173" s="0" t="str">
        <f aca="false">IF($A173="","",IF(OR($C173="Agile",$C173="Hybrid"),MAX($BB$5:BB172)+1,""))</f>
        <v/>
      </c>
      <c r="BC173" s="0" t="str">
        <f aca="false">IF($A173="","",IF(OR($C173="Waterfall",$C173="Hybrid"),MAX($BC$5:BC172)+1,""))</f>
        <v/>
      </c>
      <c r="BD173" s="0" t="str">
        <f aca="false">IF($A173="","",MAX($BD$5:BD172)+1)</f>
        <v/>
      </c>
      <c r="BE173" s="0" t="str">
        <f aca="false">IF($A173="","",RANK($AC173,$AC$6:$AC$255)+COUNTIFS($AC$6:$AC173,$AC173,$A$6:$A173,"&lt;&gt;")-1)</f>
        <v/>
      </c>
      <c r="BF173" s="0" t="str">
        <f aca="false">IF($A173="","",IF($AW173&lt;&gt;"",MAX($BF$5:BF172)+1,""))</f>
        <v/>
      </c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9"/>
      <c r="S174" s="19"/>
      <c r="T174" s="19"/>
      <c r="U174" s="19"/>
      <c r="V174" s="19"/>
      <c r="W174" s="19"/>
      <c r="X174" s="19"/>
      <c r="Y174" s="20"/>
      <c r="Z174" s="19"/>
      <c r="AA174" s="19" t="str">
        <f aca="false">IF($A174="","",IFERROR(ROUND(($R174+$S174+$T174+$U174)/MAX(1,$V174),2),""))</f>
        <v/>
      </c>
      <c r="AB174" s="19" t="str">
        <f aca="false">IF($A174="","",IFERROR(ROUND(($W174*$X174*$Y174)/MAX(1,$Z174),1),""))</f>
        <v/>
      </c>
      <c r="AC174" s="19" t="str">
        <f aca="false">IF($A174="","",IFERROR(ROUND(($R174*Config!$F$6+$S174*Config!$F$7+$T174*Config!$F$8+$U174*Config!$F$9+(10-$V174)*Config!$F$10+(10-$AD174)*Config!$F$11+(10-$AE174)*Config!$F$12)*10,0),""))</f>
        <v/>
      </c>
      <c r="AD174" s="19"/>
      <c r="AE174" s="19"/>
      <c r="AF174" s="14"/>
      <c r="AG174" s="14"/>
      <c r="AH174" s="14"/>
      <c r="AI174" s="14"/>
      <c r="AJ174" s="21"/>
      <c r="AK174" s="14"/>
      <c r="AL174" s="21"/>
      <c r="AM174" s="19" t="str">
        <f aca="false">IF($A174="","",COUNTIF(Acceptance_Criteria!$B$6:$B$405,$A174))</f>
        <v/>
      </c>
      <c r="AN174" s="19" t="str">
        <f aca="false">IF($A174="","",COUNTIF(Test_Coverage!$B$6:$B$305,$A174))</f>
        <v/>
      </c>
      <c r="AO174" s="19" t="str">
        <f aca="false">IF($A174="","",COUNTIF(Traceability_Matrix!$B$6:$B$405,$A174))</f>
        <v/>
      </c>
      <c r="AP174" s="19" t="str">
        <f aca="false">IF($A174="","",COUNTIFS(Change_Control!$B$6:$B$155,$A174,Change_Control!$J$6:$J$155,"Open")+COUNTIFS(Change_Control!$B$6:$B$155,$A174,Change_Control!$J$6:$J$155,"In Assessment"))</f>
        <v/>
      </c>
      <c r="AQ174" s="19" t="str">
        <f aca="false">IF($A174="","",COUNTIF(RAID_Decisions!$C$6:$C$155,$A174))</f>
        <v/>
      </c>
      <c r="AR174" s="14" t="str">
        <f aca="false">IF($A174="","",IF(AND($K174&lt;&gt;"",$N174&lt;&gt;"",$AO174&gt;0),"Traced",IF(OR($K174&lt;&gt;"",$N174&lt;&gt;"",$AO174&gt;0),"Partial","Gap")))</f>
        <v/>
      </c>
      <c r="AS174" s="19" t="str">
        <f aca="false">IF($A174="","",ROUND(IF($G174&lt;&gt;"",10,0)+IF($H174&lt;&gt;"",15,0)+IF($O174&lt;&gt;"",10,0)+IF($K174&lt;&gt;"",10,0)+IF($N174&lt;&gt;"",10,0)+IF($Q174&lt;&gt;"",5,0)+IF($AM174&gt;0,15,0)+IF($AN174&gt;0,10,0)+IF($AO174&gt;0,10,0)+IF(OR($AH174="Approved",$AH174="Baselined",$AH174="Not Required"),5,0),0))</f>
        <v/>
      </c>
      <c r="AT174" s="14" t="str">
        <f aca="false">IF($A174="","",IF(AND($AS174&gt;=Config!$C$23,$G174&lt;&gt;"",$H174&lt;&gt;"",$O174&lt;&gt;""),"Ready for Review","Needs Work"))</f>
        <v/>
      </c>
      <c r="AU174" s="14" t="str">
        <f aca="false">IF($A174="","",IF(AND($AS174&gt;=Config!$C$24,$AM174&gt;0,$AN174&gt;0,OR($AH174="Approved",$AH174="Baselined",$AH174="Not Required"),$AP174=0),"Ready for Delivery","Not Ready"))</f>
        <v/>
      </c>
      <c r="AV174" s="14" t="str">
        <f aca="false">IF($A174="","",IF($AG174="Rejected","Rejected",IF($AU174="Ready for Delivery","Pass","Action Required")))</f>
        <v/>
      </c>
      <c r="AW174" s="14" t="str">
        <f aca="false">IF($A174="","",IF(RIGHT($BA174,2)="; ",LEFT($BA174,LEN($BA174)-2),$BA174))</f>
        <v/>
      </c>
      <c r="AX174" s="21"/>
      <c r="AY174" s="14"/>
      <c r="AZ174" s="14"/>
      <c r="BA174" s="0" t="str">
        <f aca="false">IF($A174="","",IF($G174="","Missing title; ","")&amp;IF($H174="","Missing statement; ","")&amp;IF($O174="","Missing owner; ","")&amp;IF($K174="","No objective; ","")&amp;IF($N174="","No source; ","")&amp;IF($AM174=0,"No AC; ","")&amp;IF($AN174=0,"No test; ","")&amp;IF($AO174=0,"No trace link; ","")&amp;IF(AND(Config!$C$15="Yes",$AM174=0),"AC required; ","")&amp;IF(AND(Config!$C$14="Yes",$AN174=0),"Test required; ","")&amp;IF(AND(Config!$C$13="Yes",NOT(OR($AH174="Approved",$AH174="Baselined",$AH174="Not Required"))),"Approval pending; ","")&amp;IF($AP174&gt;0,"Open change; ",""))</f>
        <v/>
      </c>
      <c r="BB174" s="0" t="str">
        <f aca="false">IF($A174="","",IF(OR($C174="Agile",$C174="Hybrid"),MAX($BB$5:BB173)+1,""))</f>
        <v/>
      </c>
      <c r="BC174" s="0" t="str">
        <f aca="false">IF($A174="","",IF(OR($C174="Waterfall",$C174="Hybrid"),MAX($BC$5:BC173)+1,""))</f>
        <v/>
      </c>
      <c r="BD174" s="0" t="str">
        <f aca="false">IF($A174="","",MAX($BD$5:BD173)+1)</f>
        <v/>
      </c>
      <c r="BE174" s="0" t="str">
        <f aca="false">IF($A174="","",RANK($AC174,$AC$6:$AC$255)+COUNTIFS($AC$6:$AC174,$AC174,$A$6:$A174,"&lt;&gt;")-1)</f>
        <v/>
      </c>
      <c r="BF174" s="0" t="str">
        <f aca="false">IF($A174="","",IF($AW174&lt;&gt;"",MAX($BF$5:BF173)+1,""))</f>
        <v/>
      </c>
    </row>
    <row r="175" customFormat="false" ht="15" hidden="fals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9"/>
      <c r="S175" s="19"/>
      <c r="T175" s="19"/>
      <c r="U175" s="19"/>
      <c r="V175" s="19"/>
      <c r="W175" s="19"/>
      <c r="X175" s="19"/>
      <c r="Y175" s="20"/>
      <c r="Z175" s="19"/>
      <c r="AA175" s="19" t="str">
        <f aca="false">IF($A175="","",IFERROR(ROUND(($R175+$S175+$T175+$U175)/MAX(1,$V175),2),""))</f>
        <v/>
      </c>
      <c r="AB175" s="19" t="str">
        <f aca="false">IF($A175="","",IFERROR(ROUND(($W175*$X175*$Y175)/MAX(1,$Z175),1),""))</f>
        <v/>
      </c>
      <c r="AC175" s="19" t="str">
        <f aca="false">IF($A175="","",IFERROR(ROUND(($R175*Config!$F$6+$S175*Config!$F$7+$T175*Config!$F$8+$U175*Config!$F$9+(10-$V175)*Config!$F$10+(10-$AD175)*Config!$F$11+(10-$AE175)*Config!$F$12)*10,0),""))</f>
        <v/>
      </c>
      <c r="AD175" s="19"/>
      <c r="AE175" s="19"/>
      <c r="AF175" s="14"/>
      <c r="AG175" s="14"/>
      <c r="AH175" s="14"/>
      <c r="AI175" s="14"/>
      <c r="AJ175" s="21"/>
      <c r="AK175" s="14"/>
      <c r="AL175" s="21"/>
      <c r="AM175" s="19" t="str">
        <f aca="false">IF($A175="","",COUNTIF(Acceptance_Criteria!$B$6:$B$405,$A175))</f>
        <v/>
      </c>
      <c r="AN175" s="19" t="str">
        <f aca="false">IF($A175="","",COUNTIF(Test_Coverage!$B$6:$B$305,$A175))</f>
        <v/>
      </c>
      <c r="AO175" s="19" t="str">
        <f aca="false">IF($A175="","",COUNTIF(Traceability_Matrix!$B$6:$B$405,$A175))</f>
        <v/>
      </c>
      <c r="AP175" s="19" t="str">
        <f aca="false">IF($A175="","",COUNTIFS(Change_Control!$B$6:$B$155,$A175,Change_Control!$J$6:$J$155,"Open")+COUNTIFS(Change_Control!$B$6:$B$155,$A175,Change_Control!$J$6:$J$155,"In Assessment"))</f>
        <v/>
      </c>
      <c r="AQ175" s="19" t="str">
        <f aca="false">IF($A175="","",COUNTIF(RAID_Decisions!$C$6:$C$155,$A175))</f>
        <v/>
      </c>
      <c r="AR175" s="14" t="str">
        <f aca="false">IF($A175="","",IF(AND($K175&lt;&gt;"",$N175&lt;&gt;"",$AO175&gt;0),"Traced",IF(OR($K175&lt;&gt;"",$N175&lt;&gt;"",$AO175&gt;0),"Partial","Gap")))</f>
        <v/>
      </c>
      <c r="AS175" s="19" t="str">
        <f aca="false">IF($A175="","",ROUND(IF($G175&lt;&gt;"",10,0)+IF($H175&lt;&gt;"",15,0)+IF($O175&lt;&gt;"",10,0)+IF($K175&lt;&gt;"",10,0)+IF($N175&lt;&gt;"",10,0)+IF($Q175&lt;&gt;"",5,0)+IF($AM175&gt;0,15,0)+IF($AN175&gt;0,10,0)+IF($AO175&gt;0,10,0)+IF(OR($AH175="Approved",$AH175="Baselined",$AH175="Not Required"),5,0),0))</f>
        <v/>
      </c>
      <c r="AT175" s="14" t="str">
        <f aca="false">IF($A175="","",IF(AND($AS175&gt;=Config!$C$23,$G175&lt;&gt;"",$H175&lt;&gt;"",$O175&lt;&gt;""),"Ready for Review","Needs Work"))</f>
        <v/>
      </c>
      <c r="AU175" s="14" t="str">
        <f aca="false">IF($A175="","",IF(AND($AS175&gt;=Config!$C$24,$AM175&gt;0,$AN175&gt;0,OR($AH175="Approved",$AH175="Baselined",$AH175="Not Required"),$AP175=0),"Ready for Delivery","Not Ready"))</f>
        <v/>
      </c>
      <c r="AV175" s="14" t="str">
        <f aca="false">IF($A175="","",IF($AG175="Rejected","Rejected",IF($AU175="Ready for Delivery","Pass","Action Required")))</f>
        <v/>
      </c>
      <c r="AW175" s="14" t="str">
        <f aca="false">IF($A175="","",IF(RIGHT($BA175,2)="; ",LEFT($BA175,LEN($BA175)-2),$BA175))</f>
        <v/>
      </c>
      <c r="AX175" s="21"/>
      <c r="AY175" s="14"/>
      <c r="AZ175" s="14"/>
      <c r="BA175" s="0" t="str">
        <f aca="false">IF($A175="","",IF($G175="","Missing title; ","")&amp;IF($H175="","Missing statement; ","")&amp;IF($O175="","Missing owner; ","")&amp;IF($K175="","No objective; ","")&amp;IF($N175="","No source; ","")&amp;IF($AM175=0,"No AC; ","")&amp;IF($AN175=0,"No test; ","")&amp;IF($AO175=0,"No trace link; ","")&amp;IF(AND(Config!$C$15="Yes",$AM175=0),"AC required; ","")&amp;IF(AND(Config!$C$14="Yes",$AN175=0),"Test required; ","")&amp;IF(AND(Config!$C$13="Yes",NOT(OR($AH175="Approved",$AH175="Baselined",$AH175="Not Required"))),"Approval pending; ","")&amp;IF($AP175&gt;0,"Open change; ",""))</f>
        <v/>
      </c>
      <c r="BB175" s="0" t="str">
        <f aca="false">IF($A175="","",IF(OR($C175="Agile",$C175="Hybrid"),MAX($BB$5:BB174)+1,""))</f>
        <v/>
      </c>
      <c r="BC175" s="0" t="str">
        <f aca="false">IF($A175="","",IF(OR($C175="Waterfall",$C175="Hybrid"),MAX($BC$5:BC174)+1,""))</f>
        <v/>
      </c>
      <c r="BD175" s="0" t="str">
        <f aca="false">IF($A175="","",MAX($BD$5:BD174)+1)</f>
        <v/>
      </c>
      <c r="BE175" s="0" t="str">
        <f aca="false">IF($A175="","",RANK($AC175,$AC$6:$AC$255)+COUNTIFS($AC$6:$AC175,$AC175,$A$6:$A175,"&lt;&gt;")-1)</f>
        <v/>
      </c>
      <c r="BF175" s="0" t="str">
        <f aca="false">IF($A175="","",IF($AW175&lt;&gt;"",MAX($BF$5:BF174)+1,""))</f>
        <v/>
      </c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9"/>
      <c r="S176" s="19"/>
      <c r="T176" s="19"/>
      <c r="U176" s="19"/>
      <c r="V176" s="19"/>
      <c r="W176" s="19"/>
      <c r="X176" s="19"/>
      <c r="Y176" s="20"/>
      <c r="Z176" s="19"/>
      <c r="AA176" s="19" t="str">
        <f aca="false">IF($A176="","",IFERROR(ROUND(($R176+$S176+$T176+$U176)/MAX(1,$V176),2),""))</f>
        <v/>
      </c>
      <c r="AB176" s="19" t="str">
        <f aca="false">IF($A176="","",IFERROR(ROUND(($W176*$X176*$Y176)/MAX(1,$Z176),1),""))</f>
        <v/>
      </c>
      <c r="AC176" s="19" t="str">
        <f aca="false">IF($A176="","",IFERROR(ROUND(($R176*Config!$F$6+$S176*Config!$F$7+$T176*Config!$F$8+$U176*Config!$F$9+(10-$V176)*Config!$F$10+(10-$AD176)*Config!$F$11+(10-$AE176)*Config!$F$12)*10,0),""))</f>
        <v/>
      </c>
      <c r="AD176" s="19"/>
      <c r="AE176" s="19"/>
      <c r="AF176" s="14"/>
      <c r="AG176" s="14"/>
      <c r="AH176" s="14"/>
      <c r="AI176" s="14"/>
      <c r="AJ176" s="21"/>
      <c r="AK176" s="14"/>
      <c r="AL176" s="21"/>
      <c r="AM176" s="19" t="str">
        <f aca="false">IF($A176="","",COUNTIF(Acceptance_Criteria!$B$6:$B$405,$A176))</f>
        <v/>
      </c>
      <c r="AN176" s="19" t="str">
        <f aca="false">IF($A176="","",COUNTIF(Test_Coverage!$B$6:$B$305,$A176))</f>
        <v/>
      </c>
      <c r="AO176" s="19" t="str">
        <f aca="false">IF($A176="","",COUNTIF(Traceability_Matrix!$B$6:$B$405,$A176))</f>
        <v/>
      </c>
      <c r="AP176" s="19" t="str">
        <f aca="false">IF($A176="","",COUNTIFS(Change_Control!$B$6:$B$155,$A176,Change_Control!$J$6:$J$155,"Open")+COUNTIFS(Change_Control!$B$6:$B$155,$A176,Change_Control!$J$6:$J$155,"In Assessment"))</f>
        <v/>
      </c>
      <c r="AQ176" s="19" t="str">
        <f aca="false">IF($A176="","",COUNTIF(RAID_Decisions!$C$6:$C$155,$A176))</f>
        <v/>
      </c>
      <c r="AR176" s="14" t="str">
        <f aca="false">IF($A176="","",IF(AND($K176&lt;&gt;"",$N176&lt;&gt;"",$AO176&gt;0),"Traced",IF(OR($K176&lt;&gt;"",$N176&lt;&gt;"",$AO176&gt;0),"Partial","Gap")))</f>
        <v/>
      </c>
      <c r="AS176" s="19" t="str">
        <f aca="false">IF($A176="","",ROUND(IF($G176&lt;&gt;"",10,0)+IF($H176&lt;&gt;"",15,0)+IF($O176&lt;&gt;"",10,0)+IF($K176&lt;&gt;"",10,0)+IF($N176&lt;&gt;"",10,0)+IF($Q176&lt;&gt;"",5,0)+IF($AM176&gt;0,15,0)+IF($AN176&gt;0,10,0)+IF($AO176&gt;0,10,0)+IF(OR($AH176="Approved",$AH176="Baselined",$AH176="Not Required"),5,0),0))</f>
        <v/>
      </c>
      <c r="AT176" s="14" t="str">
        <f aca="false">IF($A176="","",IF(AND($AS176&gt;=Config!$C$23,$G176&lt;&gt;"",$H176&lt;&gt;"",$O176&lt;&gt;""),"Ready for Review","Needs Work"))</f>
        <v/>
      </c>
      <c r="AU176" s="14" t="str">
        <f aca="false">IF($A176="","",IF(AND($AS176&gt;=Config!$C$24,$AM176&gt;0,$AN176&gt;0,OR($AH176="Approved",$AH176="Baselined",$AH176="Not Required"),$AP176=0),"Ready for Delivery","Not Ready"))</f>
        <v/>
      </c>
      <c r="AV176" s="14" t="str">
        <f aca="false">IF($A176="","",IF($AG176="Rejected","Rejected",IF($AU176="Ready for Delivery","Pass","Action Required")))</f>
        <v/>
      </c>
      <c r="AW176" s="14" t="str">
        <f aca="false">IF($A176="","",IF(RIGHT($BA176,2)="; ",LEFT($BA176,LEN($BA176)-2),$BA176))</f>
        <v/>
      </c>
      <c r="AX176" s="21"/>
      <c r="AY176" s="14"/>
      <c r="AZ176" s="14"/>
      <c r="BA176" s="0" t="str">
        <f aca="false">IF($A176="","",IF($G176="","Missing title; ","")&amp;IF($H176="","Missing statement; ","")&amp;IF($O176="","Missing owner; ","")&amp;IF($K176="","No objective; ","")&amp;IF($N176="","No source; ","")&amp;IF($AM176=0,"No AC; ","")&amp;IF($AN176=0,"No test; ","")&amp;IF($AO176=0,"No trace link; ","")&amp;IF(AND(Config!$C$15="Yes",$AM176=0),"AC required; ","")&amp;IF(AND(Config!$C$14="Yes",$AN176=0),"Test required; ","")&amp;IF(AND(Config!$C$13="Yes",NOT(OR($AH176="Approved",$AH176="Baselined",$AH176="Not Required"))),"Approval pending; ","")&amp;IF($AP176&gt;0,"Open change; ",""))</f>
        <v/>
      </c>
      <c r="BB176" s="0" t="str">
        <f aca="false">IF($A176="","",IF(OR($C176="Agile",$C176="Hybrid"),MAX($BB$5:BB175)+1,""))</f>
        <v/>
      </c>
      <c r="BC176" s="0" t="str">
        <f aca="false">IF($A176="","",IF(OR($C176="Waterfall",$C176="Hybrid"),MAX($BC$5:BC175)+1,""))</f>
        <v/>
      </c>
      <c r="BD176" s="0" t="str">
        <f aca="false">IF($A176="","",MAX($BD$5:BD175)+1)</f>
        <v/>
      </c>
      <c r="BE176" s="0" t="str">
        <f aca="false">IF($A176="","",RANK($AC176,$AC$6:$AC$255)+COUNTIFS($AC$6:$AC176,$AC176,$A$6:$A176,"&lt;&gt;")-1)</f>
        <v/>
      </c>
      <c r="BF176" s="0" t="str">
        <f aca="false">IF($A176="","",IF($AW176&lt;&gt;"",MAX($BF$5:BF175)+1,""))</f>
        <v/>
      </c>
    </row>
    <row r="177" customFormat="false" ht="15" hidden="fals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9"/>
      <c r="S177" s="19"/>
      <c r="T177" s="19"/>
      <c r="U177" s="19"/>
      <c r="V177" s="19"/>
      <c r="W177" s="19"/>
      <c r="X177" s="19"/>
      <c r="Y177" s="20"/>
      <c r="Z177" s="19"/>
      <c r="AA177" s="19" t="str">
        <f aca="false">IF($A177="","",IFERROR(ROUND(($R177+$S177+$T177+$U177)/MAX(1,$V177),2),""))</f>
        <v/>
      </c>
      <c r="AB177" s="19" t="str">
        <f aca="false">IF($A177="","",IFERROR(ROUND(($W177*$X177*$Y177)/MAX(1,$Z177),1),""))</f>
        <v/>
      </c>
      <c r="AC177" s="19" t="str">
        <f aca="false">IF($A177="","",IFERROR(ROUND(($R177*Config!$F$6+$S177*Config!$F$7+$T177*Config!$F$8+$U177*Config!$F$9+(10-$V177)*Config!$F$10+(10-$AD177)*Config!$F$11+(10-$AE177)*Config!$F$12)*10,0),""))</f>
        <v/>
      </c>
      <c r="AD177" s="19"/>
      <c r="AE177" s="19"/>
      <c r="AF177" s="14"/>
      <c r="AG177" s="14"/>
      <c r="AH177" s="14"/>
      <c r="AI177" s="14"/>
      <c r="AJ177" s="21"/>
      <c r="AK177" s="14"/>
      <c r="AL177" s="21"/>
      <c r="AM177" s="19" t="str">
        <f aca="false">IF($A177="","",COUNTIF(Acceptance_Criteria!$B$6:$B$405,$A177))</f>
        <v/>
      </c>
      <c r="AN177" s="19" t="str">
        <f aca="false">IF($A177="","",COUNTIF(Test_Coverage!$B$6:$B$305,$A177))</f>
        <v/>
      </c>
      <c r="AO177" s="19" t="str">
        <f aca="false">IF($A177="","",COUNTIF(Traceability_Matrix!$B$6:$B$405,$A177))</f>
        <v/>
      </c>
      <c r="AP177" s="19" t="str">
        <f aca="false">IF($A177="","",COUNTIFS(Change_Control!$B$6:$B$155,$A177,Change_Control!$J$6:$J$155,"Open")+COUNTIFS(Change_Control!$B$6:$B$155,$A177,Change_Control!$J$6:$J$155,"In Assessment"))</f>
        <v/>
      </c>
      <c r="AQ177" s="19" t="str">
        <f aca="false">IF($A177="","",COUNTIF(RAID_Decisions!$C$6:$C$155,$A177))</f>
        <v/>
      </c>
      <c r="AR177" s="14" t="str">
        <f aca="false">IF($A177="","",IF(AND($K177&lt;&gt;"",$N177&lt;&gt;"",$AO177&gt;0),"Traced",IF(OR($K177&lt;&gt;"",$N177&lt;&gt;"",$AO177&gt;0),"Partial","Gap")))</f>
        <v/>
      </c>
      <c r="AS177" s="19" t="str">
        <f aca="false">IF($A177="","",ROUND(IF($G177&lt;&gt;"",10,0)+IF($H177&lt;&gt;"",15,0)+IF($O177&lt;&gt;"",10,0)+IF($K177&lt;&gt;"",10,0)+IF($N177&lt;&gt;"",10,0)+IF($Q177&lt;&gt;"",5,0)+IF($AM177&gt;0,15,0)+IF($AN177&gt;0,10,0)+IF($AO177&gt;0,10,0)+IF(OR($AH177="Approved",$AH177="Baselined",$AH177="Not Required"),5,0),0))</f>
        <v/>
      </c>
      <c r="AT177" s="14" t="str">
        <f aca="false">IF($A177="","",IF(AND($AS177&gt;=Config!$C$23,$G177&lt;&gt;"",$H177&lt;&gt;"",$O177&lt;&gt;""),"Ready for Review","Needs Work"))</f>
        <v/>
      </c>
      <c r="AU177" s="14" t="str">
        <f aca="false">IF($A177="","",IF(AND($AS177&gt;=Config!$C$24,$AM177&gt;0,$AN177&gt;0,OR($AH177="Approved",$AH177="Baselined",$AH177="Not Required"),$AP177=0),"Ready for Delivery","Not Ready"))</f>
        <v/>
      </c>
      <c r="AV177" s="14" t="str">
        <f aca="false">IF($A177="","",IF($AG177="Rejected","Rejected",IF($AU177="Ready for Delivery","Pass","Action Required")))</f>
        <v/>
      </c>
      <c r="AW177" s="14" t="str">
        <f aca="false">IF($A177="","",IF(RIGHT($BA177,2)="; ",LEFT($BA177,LEN($BA177)-2),$BA177))</f>
        <v/>
      </c>
      <c r="AX177" s="21"/>
      <c r="AY177" s="14"/>
      <c r="AZ177" s="14"/>
      <c r="BA177" s="0" t="str">
        <f aca="false">IF($A177="","",IF($G177="","Missing title; ","")&amp;IF($H177="","Missing statement; ","")&amp;IF($O177="","Missing owner; ","")&amp;IF($K177="","No objective; ","")&amp;IF($N177="","No source; ","")&amp;IF($AM177=0,"No AC; ","")&amp;IF($AN177=0,"No test; ","")&amp;IF($AO177=0,"No trace link; ","")&amp;IF(AND(Config!$C$15="Yes",$AM177=0),"AC required; ","")&amp;IF(AND(Config!$C$14="Yes",$AN177=0),"Test required; ","")&amp;IF(AND(Config!$C$13="Yes",NOT(OR($AH177="Approved",$AH177="Baselined",$AH177="Not Required"))),"Approval pending; ","")&amp;IF($AP177&gt;0,"Open change; ",""))</f>
        <v/>
      </c>
      <c r="BB177" s="0" t="str">
        <f aca="false">IF($A177="","",IF(OR($C177="Agile",$C177="Hybrid"),MAX($BB$5:BB176)+1,""))</f>
        <v/>
      </c>
      <c r="BC177" s="0" t="str">
        <f aca="false">IF($A177="","",IF(OR($C177="Waterfall",$C177="Hybrid"),MAX($BC$5:BC176)+1,""))</f>
        <v/>
      </c>
      <c r="BD177" s="0" t="str">
        <f aca="false">IF($A177="","",MAX($BD$5:BD176)+1)</f>
        <v/>
      </c>
      <c r="BE177" s="0" t="str">
        <f aca="false">IF($A177="","",RANK($AC177,$AC$6:$AC$255)+COUNTIFS($AC$6:$AC177,$AC177,$A$6:$A177,"&lt;&gt;")-1)</f>
        <v/>
      </c>
      <c r="BF177" s="0" t="str">
        <f aca="false">IF($A177="","",IF($AW177&lt;&gt;"",MAX($BF$5:BF176)+1,""))</f>
        <v/>
      </c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9"/>
      <c r="S178" s="19"/>
      <c r="T178" s="19"/>
      <c r="U178" s="19"/>
      <c r="V178" s="19"/>
      <c r="W178" s="19"/>
      <c r="X178" s="19"/>
      <c r="Y178" s="20"/>
      <c r="Z178" s="19"/>
      <c r="AA178" s="19" t="str">
        <f aca="false">IF($A178="","",IFERROR(ROUND(($R178+$S178+$T178+$U178)/MAX(1,$V178),2),""))</f>
        <v/>
      </c>
      <c r="AB178" s="19" t="str">
        <f aca="false">IF($A178="","",IFERROR(ROUND(($W178*$X178*$Y178)/MAX(1,$Z178),1),""))</f>
        <v/>
      </c>
      <c r="AC178" s="19" t="str">
        <f aca="false">IF($A178="","",IFERROR(ROUND(($R178*Config!$F$6+$S178*Config!$F$7+$T178*Config!$F$8+$U178*Config!$F$9+(10-$V178)*Config!$F$10+(10-$AD178)*Config!$F$11+(10-$AE178)*Config!$F$12)*10,0),""))</f>
        <v/>
      </c>
      <c r="AD178" s="19"/>
      <c r="AE178" s="19"/>
      <c r="AF178" s="14"/>
      <c r="AG178" s="14"/>
      <c r="AH178" s="14"/>
      <c r="AI178" s="14"/>
      <c r="AJ178" s="21"/>
      <c r="AK178" s="14"/>
      <c r="AL178" s="21"/>
      <c r="AM178" s="19" t="str">
        <f aca="false">IF($A178="","",COUNTIF(Acceptance_Criteria!$B$6:$B$405,$A178))</f>
        <v/>
      </c>
      <c r="AN178" s="19" t="str">
        <f aca="false">IF($A178="","",COUNTIF(Test_Coverage!$B$6:$B$305,$A178))</f>
        <v/>
      </c>
      <c r="AO178" s="19" t="str">
        <f aca="false">IF($A178="","",COUNTIF(Traceability_Matrix!$B$6:$B$405,$A178))</f>
        <v/>
      </c>
      <c r="AP178" s="19" t="str">
        <f aca="false">IF($A178="","",COUNTIFS(Change_Control!$B$6:$B$155,$A178,Change_Control!$J$6:$J$155,"Open")+COUNTIFS(Change_Control!$B$6:$B$155,$A178,Change_Control!$J$6:$J$155,"In Assessment"))</f>
        <v/>
      </c>
      <c r="AQ178" s="19" t="str">
        <f aca="false">IF($A178="","",COUNTIF(RAID_Decisions!$C$6:$C$155,$A178))</f>
        <v/>
      </c>
      <c r="AR178" s="14" t="str">
        <f aca="false">IF($A178="","",IF(AND($K178&lt;&gt;"",$N178&lt;&gt;"",$AO178&gt;0),"Traced",IF(OR($K178&lt;&gt;"",$N178&lt;&gt;"",$AO178&gt;0),"Partial","Gap")))</f>
        <v/>
      </c>
      <c r="AS178" s="19" t="str">
        <f aca="false">IF($A178="","",ROUND(IF($G178&lt;&gt;"",10,0)+IF($H178&lt;&gt;"",15,0)+IF($O178&lt;&gt;"",10,0)+IF($K178&lt;&gt;"",10,0)+IF($N178&lt;&gt;"",10,0)+IF($Q178&lt;&gt;"",5,0)+IF($AM178&gt;0,15,0)+IF($AN178&gt;0,10,0)+IF($AO178&gt;0,10,0)+IF(OR($AH178="Approved",$AH178="Baselined",$AH178="Not Required"),5,0),0))</f>
        <v/>
      </c>
      <c r="AT178" s="14" t="str">
        <f aca="false">IF($A178="","",IF(AND($AS178&gt;=Config!$C$23,$G178&lt;&gt;"",$H178&lt;&gt;"",$O178&lt;&gt;""),"Ready for Review","Needs Work"))</f>
        <v/>
      </c>
      <c r="AU178" s="14" t="str">
        <f aca="false">IF($A178="","",IF(AND($AS178&gt;=Config!$C$24,$AM178&gt;0,$AN178&gt;0,OR($AH178="Approved",$AH178="Baselined",$AH178="Not Required"),$AP178=0),"Ready for Delivery","Not Ready"))</f>
        <v/>
      </c>
      <c r="AV178" s="14" t="str">
        <f aca="false">IF($A178="","",IF($AG178="Rejected","Rejected",IF($AU178="Ready for Delivery","Pass","Action Required")))</f>
        <v/>
      </c>
      <c r="AW178" s="14" t="str">
        <f aca="false">IF($A178="","",IF(RIGHT($BA178,2)="; ",LEFT($BA178,LEN($BA178)-2),$BA178))</f>
        <v/>
      </c>
      <c r="AX178" s="21"/>
      <c r="AY178" s="14"/>
      <c r="AZ178" s="14"/>
      <c r="BA178" s="0" t="str">
        <f aca="false">IF($A178="","",IF($G178="","Missing title; ","")&amp;IF($H178="","Missing statement; ","")&amp;IF($O178="","Missing owner; ","")&amp;IF($K178="","No objective; ","")&amp;IF($N178="","No source; ","")&amp;IF($AM178=0,"No AC; ","")&amp;IF($AN178=0,"No test; ","")&amp;IF($AO178=0,"No trace link; ","")&amp;IF(AND(Config!$C$15="Yes",$AM178=0),"AC required; ","")&amp;IF(AND(Config!$C$14="Yes",$AN178=0),"Test required; ","")&amp;IF(AND(Config!$C$13="Yes",NOT(OR($AH178="Approved",$AH178="Baselined",$AH178="Not Required"))),"Approval pending; ","")&amp;IF($AP178&gt;0,"Open change; ",""))</f>
        <v/>
      </c>
      <c r="BB178" s="0" t="str">
        <f aca="false">IF($A178="","",IF(OR($C178="Agile",$C178="Hybrid"),MAX($BB$5:BB177)+1,""))</f>
        <v/>
      </c>
      <c r="BC178" s="0" t="str">
        <f aca="false">IF($A178="","",IF(OR($C178="Waterfall",$C178="Hybrid"),MAX($BC$5:BC177)+1,""))</f>
        <v/>
      </c>
      <c r="BD178" s="0" t="str">
        <f aca="false">IF($A178="","",MAX($BD$5:BD177)+1)</f>
        <v/>
      </c>
      <c r="BE178" s="0" t="str">
        <f aca="false">IF($A178="","",RANK($AC178,$AC$6:$AC$255)+COUNTIFS($AC$6:$AC178,$AC178,$A$6:$A178,"&lt;&gt;")-1)</f>
        <v/>
      </c>
      <c r="BF178" s="0" t="str">
        <f aca="false">IF($A178="","",IF($AW178&lt;&gt;"",MAX($BF$5:BF177)+1,""))</f>
        <v/>
      </c>
    </row>
    <row r="179" customFormat="false" ht="15" hidden="fals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9"/>
      <c r="S179" s="19"/>
      <c r="T179" s="19"/>
      <c r="U179" s="19"/>
      <c r="V179" s="19"/>
      <c r="W179" s="19"/>
      <c r="X179" s="19"/>
      <c r="Y179" s="20"/>
      <c r="Z179" s="19"/>
      <c r="AA179" s="19" t="str">
        <f aca="false">IF($A179="","",IFERROR(ROUND(($R179+$S179+$T179+$U179)/MAX(1,$V179),2),""))</f>
        <v/>
      </c>
      <c r="AB179" s="19" t="str">
        <f aca="false">IF($A179="","",IFERROR(ROUND(($W179*$X179*$Y179)/MAX(1,$Z179),1),""))</f>
        <v/>
      </c>
      <c r="AC179" s="19" t="str">
        <f aca="false">IF($A179="","",IFERROR(ROUND(($R179*Config!$F$6+$S179*Config!$F$7+$T179*Config!$F$8+$U179*Config!$F$9+(10-$V179)*Config!$F$10+(10-$AD179)*Config!$F$11+(10-$AE179)*Config!$F$12)*10,0),""))</f>
        <v/>
      </c>
      <c r="AD179" s="19"/>
      <c r="AE179" s="19"/>
      <c r="AF179" s="14"/>
      <c r="AG179" s="14"/>
      <c r="AH179" s="14"/>
      <c r="AI179" s="14"/>
      <c r="AJ179" s="21"/>
      <c r="AK179" s="14"/>
      <c r="AL179" s="21"/>
      <c r="AM179" s="19" t="str">
        <f aca="false">IF($A179="","",COUNTIF(Acceptance_Criteria!$B$6:$B$405,$A179))</f>
        <v/>
      </c>
      <c r="AN179" s="19" t="str">
        <f aca="false">IF($A179="","",COUNTIF(Test_Coverage!$B$6:$B$305,$A179))</f>
        <v/>
      </c>
      <c r="AO179" s="19" t="str">
        <f aca="false">IF($A179="","",COUNTIF(Traceability_Matrix!$B$6:$B$405,$A179))</f>
        <v/>
      </c>
      <c r="AP179" s="19" t="str">
        <f aca="false">IF($A179="","",COUNTIFS(Change_Control!$B$6:$B$155,$A179,Change_Control!$J$6:$J$155,"Open")+COUNTIFS(Change_Control!$B$6:$B$155,$A179,Change_Control!$J$6:$J$155,"In Assessment"))</f>
        <v/>
      </c>
      <c r="AQ179" s="19" t="str">
        <f aca="false">IF($A179="","",COUNTIF(RAID_Decisions!$C$6:$C$155,$A179))</f>
        <v/>
      </c>
      <c r="AR179" s="14" t="str">
        <f aca="false">IF($A179="","",IF(AND($K179&lt;&gt;"",$N179&lt;&gt;"",$AO179&gt;0),"Traced",IF(OR($K179&lt;&gt;"",$N179&lt;&gt;"",$AO179&gt;0),"Partial","Gap")))</f>
        <v/>
      </c>
      <c r="AS179" s="19" t="str">
        <f aca="false">IF($A179="","",ROUND(IF($G179&lt;&gt;"",10,0)+IF($H179&lt;&gt;"",15,0)+IF($O179&lt;&gt;"",10,0)+IF($K179&lt;&gt;"",10,0)+IF($N179&lt;&gt;"",10,0)+IF($Q179&lt;&gt;"",5,0)+IF($AM179&gt;0,15,0)+IF($AN179&gt;0,10,0)+IF($AO179&gt;0,10,0)+IF(OR($AH179="Approved",$AH179="Baselined",$AH179="Not Required"),5,0),0))</f>
        <v/>
      </c>
      <c r="AT179" s="14" t="str">
        <f aca="false">IF($A179="","",IF(AND($AS179&gt;=Config!$C$23,$G179&lt;&gt;"",$H179&lt;&gt;"",$O179&lt;&gt;""),"Ready for Review","Needs Work"))</f>
        <v/>
      </c>
      <c r="AU179" s="14" t="str">
        <f aca="false">IF($A179="","",IF(AND($AS179&gt;=Config!$C$24,$AM179&gt;0,$AN179&gt;0,OR($AH179="Approved",$AH179="Baselined",$AH179="Not Required"),$AP179=0),"Ready for Delivery","Not Ready"))</f>
        <v/>
      </c>
      <c r="AV179" s="14" t="str">
        <f aca="false">IF($A179="","",IF($AG179="Rejected","Rejected",IF($AU179="Ready for Delivery","Pass","Action Required")))</f>
        <v/>
      </c>
      <c r="AW179" s="14" t="str">
        <f aca="false">IF($A179="","",IF(RIGHT($BA179,2)="; ",LEFT($BA179,LEN($BA179)-2),$BA179))</f>
        <v/>
      </c>
      <c r="AX179" s="21"/>
      <c r="AY179" s="14"/>
      <c r="AZ179" s="14"/>
      <c r="BA179" s="0" t="str">
        <f aca="false">IF($A179="","",IF($G179="","Missing title; ","")&amp;IF($H179="","Missing statement; ","")&amp;IF($O179="","Missing owner; ","")&amp;IF($K179="","No objective; ","")&amp;IF($N179="","No source; ","")&amp;IF($AM179=0,"No AC; ","")&amp;IF($AN179=0,"No test; ","")&amp;IF($AO179=0,"No trace link; ","")&amp;IF(AND(Config!$C$15="Yes",$AM179=0),"AC required; ","")&amp;IF(AND(Config!$C$14="Yes",$AN179=0),"Test required; ","")&amp;IF(AND(Config!$C$13="Yes",NOT(OR($AH179="Approved",$AH179="Baselined",$AH179="Not Required"))),"Approval pending; ","")&amp;IF($AP179&gt;0,"Open change; ",""))</f>
        <v/>
      </c>
      <c r="BB179" s="0" t="str">
        <f aca="false">IF($A179="","",IF(OR($C179="Agile",$C179="Hybrid"),MAX($BB$5:BB178)+1,""))</f>
        <v/>
      </c>
      <c r="BC179" s="0" t="str">
        <f aca="false">IF($A179="","",IF(OR($C179="Waterfall",$C179="Hybrid"),MAX($BC$5:BC178)+1,""))</f>
        <v/>
      </c>
      <c r="BD179" s="0" t="str">
        <f aca="false">IF($A179="","",MAX($BD$5:BD178)+1)</f>
        <v/>
      </c>
      <c r="BE179" s="0" t="str">
        <f aca="false">IF($A179="","",RANK($AC179,$AC$6:$AC$255)+COUNTIFS($AC$6:$AC179,$AC179,$A$6:$A179,"&lt;&gt;")-1)</f>
        <v/>
      </c>
      <c r="BF179" s="0" t="str">
        <f aca="false">IF($A179="","",IF($AW179&lt;&gt;"",MAX($BF$5:BF178)+1,""))</f>
        <v/>
      </c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9"/>
      <c r="S180" s="19"/>
      <c r="T180" s="19"/>
      <c r="U180" s="19"/>
      <c r="V180" s="19"/>
      <c r="W180" s="19"/>
      <c r="X180" s="19"/>
      <c r="Y180" s="20"/>
      <c r="Z180" s="19"/>
      <c r="AA180" s="19" t="str">
        <f aca="false">IF($A180="","",IFERROR(ROUND(($R180+$S180+$T180+$U180)/MAX(1,$V180),2),""))</f>
        <v/>
      </c>
      <c r="AB180" s="19" t="str">
        <f aca="false">IF($A180="","",IFERROR(ROUND(($W180*$X180*$Y180)/MAX(1,$Z180),1),""))</f>
        <v/>
      </c>
      <c r="AC180" s="19" t="str">
        <f aca="false">IF($A180="","",IFERROR(ROUND(($R180*Config!$F$6+$S180*Config!$F$7+$T180*Config!$F$8+$U180*Config!$F$9+(10-$V180)*Config!$F$10+(10-$AD180)*Config!$F$11+(10-$AE180)*Config!$F$12)*10,0),""))</f>
        <v/>
      </c>
      <c r="AD180" s="19"/>
      <c r="AE180" s="19"/>
      <c r="AF180" s="14"/>
      <c r="AG180" s="14"/>
      <c r="AH180" s="14"/>
      <c r="AI180" s="14"/>
      <c r="AJ180" s="21"/>
      <c r="AK180" s="14"/>
      <c r="AL180" s="21"/>
      <c r="AM180" s="19" t="str">
        <f aca="false">IF($A180="","",COUNTIF(Acceptance_Criteria!$B$6:$B$405,$A180))</f>
        <v/>
      </c>
      <c r="AN180" s="19" t="str">
        <f aca="false">IF($A180="","",COUNTIF(Test_Coverage!$B$6:$B$305,$A180))</f>
        <v/>
      </c>
      <c r="AO180" s="19" t="str">
        <f aca="false">IF($A180="","",COUNTIF(Traceability_Matrix!$B$6:$B$405,$A180))</f>
        <v/>
      </c>
      <c r="AP180" s="19" t="str">
        <f aca="false">IF($A180="","",COUNTIFS(Change_Control!$B$6:$B$155,$A180,Change_Control!$J$6:$J$155,"Open")+COUNTIFS(Change_Control!$B$6:$B$155,$A180,Change_Control!$J$6:$J$155,"In Assessment"))</f>
        <v/>
      </c>
      <c r="AQ180" s="19" t="str">
        <f aca="false">IF($A180="","",COUNTIF(RAID_Decisions!$C$6:$C$155,$A180))</f>
        <v/>
      </c>
      <c r="AR180" s="14" t="str">
        <f aca="false">IF($A180="","",IF(AND($K180&lt;&gt;"",$N180&lt;&gt;"",$AO180&gt;0),"Traced",IF(OR($K180&lt;&gt;"",$N180&lt;&gt;"",$AO180&gt;0),"Partial","Gap")))</f>
        <v/>
      </c>
      <c r="AS180" s="19" t="str">
        <f aca="false">IF($A180="","",ROUND(IF($G180&lt;&gt;"",10,0)+IF($H180&lt;&gt;"",15,0)+IF($O180&lt;&gt;"",10,0)+IF($K180&lt;&gt;"",10,0)+IF($N180&lt;&gt;"",10,0)+IF($Q180&lt;&gt;"",5,0)+IF($AM180&gt;0,15,0)+IF($AN180&gt;0,10,0)+IF($AO180&gt;0,10,0)+IF(OR($AH180="Approved",$AH180="Baselined",$AH180="Not Required"),5,0),0))</f>
        <v/>
      </c>
      <c r="AT180" s="14" t="str">
        <f aca="false">IF($A180="","",IF(AND($AS180&gt;=Config!$C$23,$G180&lt;&gt;"",$H180&lt;&gt;"",$O180&lt;&gt;""),"Ready for Review","Needs Work"))</f>
        <v/>
      </c>
      <c r="AU180" s="14" t="str">
        <f aca="false">IF($A180="","",IF(AND($AS180&gt;=Config!$C$24,$AM180&gt;0,$AN180&gt;0,OR($AH180="Approved",$AH180="Baselined",$AH180="Not Required"),$AP180=0),"Ready for Delivery","Not Ready"))</f>
        <v/>
      </c>
      <c r="AV180" s="14" t="str">
        <f aca="false">IF($A180="","",IF($AG180="Rejected","Rejected",IF($AU180="Ready for Delivery","Pass","Action Required")))</f>
        <v/>
      </c>
      <c r="AW180" s="14" t="str">
        <f aca="false">IF($A180="","",IF(RIGHT($BA180,2)="; ",LEFT($BA180,LEN($BA180)-2),$BA180))</f>
        <v/>
      </c>
      <c r="AX180" s="21"/>
      <c r="AY180" s="14"/>
      <c r="AZ180" s="14"/>
      <c r="BA180" s="0" t="str">
        <f aca="false">IF($A180="","",IF($G180="","Missing title; ","")&amp;IF($H180="","Missing statement; ","")&amp;IF($O180="","Missing owner; ","")&amp;IF($K180="","No objective; ","")&amp;IF($N180="","No source; ","")&amp;IF($AM180=0,"No AC; ","")&amp;IF($AN180=0,"No test; ","")&amp;IF($AO180=0,"No trace link; ","")&amp;IF(AND(Config!$C$15="Yes",$AM180=0),"AC required; ","")&amp;IF(AND(Config!$C$14="Yes",$AN180=0),"Test required; ","")&amp;IF(AND(Config!$C$13="Yes",NOT(OR($AH180="Approved",$AH180="Baselined",$AH180="Not Required"))),"Approval pending; ","")&amp;IF($AP180&gt;0,"Open change; ",""))</f>
        <v/>
      </c>
      <c r="BB180" s="0" t="str">
        <f aca="false">IF($A180="","",IF(OR($C180="Agile",$C180="Hybrid"),MAX($BB$5:BB179)+1,""))</f>
        <v/>
      </c>
      <c r="BC180" s="0" t="str">
        <f aca="false">IF($A180="","",IF(OR($C180="Waterfall",$C180="Hybrid"),MAX($BC$5:BC179)+1,""))</f>
        <v/>
      </c>
      <c r="BD180" s="0" t="str">
        <f aca="false">IF($A180="","",MAX($BD$5:BD179)+1)</f>
        <v/>
      </c>
      <c r="BE180" s="0" t="str">
        <f aca="false">IF($A180="","",RANK($AC180,$AC$6:$AC$255)+COUNTIFS($AC$6:$AC180,$AC180,$A$6:$A180,"&lt;&gt;")-1)</f>
        <v/>
      </c>
      <c r="BF180" s="0" t="str">
        <f aca="false">IF($A180="","",IF($AW180&lt;&gt;"",MAX($BF$5:BF179)+1,""))</f>
        <v/>
      </c>
    </row>
    <row r="181" customFormat="false" ht="15" hidden="fals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9"/>
      <c r="S181" s="19"/>
      <c r="T181" s="19"/>
      <c r="U181" s="19"/>
      <c r="V181" s="19"/>
      <c r="W181" s="19"/>
      <c r="X181" s="19"/>
      <c r="Y181" s="20"/>
      <c r="Z181" s="19"/>
      <c r="AA181" s="19" t="str">
        <f aca="false">IF($A181="","",IFERROR(ROUND(($R181+$S181+$T181+$U181)/MAX(1,$V181),2),""))</f>
        <v/>
      </c>
      <c r="AB181" s="19" t="str">
        <f aca="false">IF($A181="","",IFERROR(ROUND(($W181*$X181*$Y181)/MAX(1,$Z181),1),""))</f>
        <v/>
      </c>
      <c r="AC181" s="19" t="str">
        <f aca="false">IF($A181="","",IFERROR(ROUND(($R181*Config!$F$6+$S181*Config!$F$7+$T181*Config!$F$8+$U181*Config!$F$9+(10-$V181)*Config!$F$10+(10-$AD181)*Config!$F$11+(10-$AE181)*Config!$F$12)*10,0),""))</f>
        <v/>
      </c>
      <c r="AD181" s="19"/>
      <c r="AE181" s="19"/>
      <c r="AF181" s="14"/>
      <c r="AG181" s="14"/>
      <c r="AH181" s="14"/>
      <c r="AI181" s="14"/>
      <c r="AJ181" s="21"/>
      <c r="AK181" s="14"/>
      <c r="AL181" s="21"/>
      <c r="AM181" s="19" t="str">
        <f aca="false">IF($A181="","",COUNTIF(Acceptance_Criteria!$B$6:$B$405,$A181))</f>
        <v/>
      </c>
      <c r="AN181" s="19" t="str">
        <f aca="false">IF($A181="","",COUNTIF(Test_Coverage!$B$6:$B$305,$A181))</f>
        <v/>
      </c>
      <c r="AO181" s="19" t="str">
        <f aca="false">IF($A181="","",COUNTIF(Traceability_Matrix!$B$6:$B$405,$A181))</f>
        <v/>
      </c>
      <c r="AP181" s="19" t="str">
        <f aca="false">IF($A181="","",COUNTIFS(Change_Control!$B$6:$B$155,$A181,Change_Control!$J$6:$J$155,"Open")+COUNTIFS(Change_Control!$B$6:$B$155,$A181,Change_Control!$J$6:$J$155,"In Assessment"))</f>
        <v/>
      </c>
      <c r="AQ181" s="19" t="str">
        <f aca="false">IF($A181="","",COUNTIF(RAID_Decisions!$C$6:$C$155,$A181))</f>
        <v/>
      </c>
      <c r="AR181" s="14" t="str">
        <f aca="false">IF($A181="","",IF(AND($K181&lt;&gt;"",$N181&lt;&gt;"",$AO181&gt;0),"Traced",IF(OR($K181&lt;&gt;"",$N181&lt;&gt;"",$AO181&gt;0),"Partial","Gap")))</f>
        <v/>
      </c>
      <c r="AS181" s="19" t="str">
        <f aca="false">IF($A181="","",ROUND(IF($G181&lt;&gt;"",10,0)+IF($H181&lt;&gt;"",15,0)+IF($O181&lt;&gt;"",10,0)+IF($K181&lt;&gt;"",10,0)+IF($N181&lt;&gt;"",10,0)+IF($Q181&lt;&gt;"",5,0)+IF($AM181&gt;0,15,0)+IF($AN181&gt;0,10,0)+IF($AO181&gt;0,10,0)+IF(OR($AH181="Approved",$AH181="Baselined",$AH181="Not Required"),5,0),0))</f>
        <v/>
      </c>
      <c r="AT181" s="14" t="str">
        <f aca="false">IF($A181="","",IF(AND($AS181&gt;=Config!$C$23,$G181&lt;&gt;"",$H181&lt;&gt;"",$O181&lt;&gt;""),"Ready for Review","Needs Work"))</f>
        <v/>
      </c>
      <c r="AU181" s="14" t="str">
        <f aca="false">IF($A181="","",IF(AND($AS181&gt;=Config!$C$24,$AM181&gt;0,$AN181&gt;0,OR($AH181="Approved",$AH181="Baselined",$AH181="Not Required"),$AP181=0),"Ready for Delivery","Not Ready"))</f>
        <v/>
      </c>
      <c r="AV181" s="14" t="str">
        <f aca="false">IF($A181="","",IF($AG181="Rejected","Rejected",IF($AU181="Ready for Delivery","Pass","Action Required")))</f>
        <v/>
      </c>
      <c r="AW181" s="14" t="str">
        <f aca="false">IF($A181="","",IF(RIGHT($BA181,2)="; ",LEFT($BA181,LEN($BA181)-2),$BA181))</f>
        <v/>
      </c>
      <c r="AX181" s="21"/>
      <c r="AY181" s="14"/>
      <c r="AZ181" s="14"/>
      <c r="BA181" s="0" t="str">
        <f aca="false">IF($A181="","",IF($G181="","Missing title; ","")&amp;IF($H181="","Missing statement; ","")&amp;IF($O181="","Missing owner; ","")&amp;IF($K181="","No objective; ","")&amp;IF($N181="","No source; ","")&amp;IF($AM181=0,"No AC; ","")&amp;IF($AN181=0,"No test; ","")&amp;IF($AO181=0,"No trace link; ","")&amp;IF(AND(Config!$C$15="Yes",$AM181=0),"AC required; ","")&amp;IF(AND(Config!$C$14="Yes",$AN181=0),"Test required; ","")&amp;IF(AND(Config!$C$13="Yes",NOT(OR($AH181="Approved",$AH181="Baselined",$AH181="Not Required"))),"Approval pending; ","")&amp;IF($AP181&gt;0,"Open change; ",""))</f>
        <v/>
      </c>
      <c r="BB181" s="0" t="str">
        <f aca="false">IF($A181="","",IF(OR($C181="Agile",$C181="Hybrid"),MAX($BB$5:BB180)+1,""))</f>
        <v/>
      </c>
      <c r="BC181" s="0" t="str">
        <f aca="false">IF($A181="","",IF(OR($C181="Waterfall",$C181="Hybrid"),MAX($BC$5:BC180)+1,""))</f>
        <v/>
      </c>
      <c r="BD181" s="0" t="str">
        <f aca="false">IF($A181="","",MAX($BD$5:BD180)+1)</f>
        <v/>
      </c>
      <c r="BE181" s="0" t="str">
        <f aca="false">IF($A181="","",RANK($AC181,$AC$6:$AC$255)+COUNTIFS($AC$6:$AC181,$AC181,$A$6:$A181,"&lt;&gt;")-1)</f>
        <v/>
      </c>
      <c r="BF181" s="0" t="str">
        <f aca="false">IF($A181="","",IF($AW181&lt;&gt;"",MAX($BF$5:BF180)+1,""))</f>
        <v/>
      </c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9"/>
      <c r="S182" s="19"/>
      <c r="T182" s="19"/>
      <c r="U182" s="19"/>
      <c r="V182" s="19"/>
      <c r="W182" s="19"/>
      <c r="X182" s="19"/>
      <c r="Y182" s="20"/>
      <c r="Z182" s="19"/>
      <c r="AA182" s="19" t="str">
        <f aca="false">IF($A182="","",IFERROR(ROUND(($R182+$S182+$T182+$U182)/MAX(1,$V182),2),""))</f>
        <v/>
      </c>
      <c r="AB182" s="19" t="str">
        <f aca="false">IF($A182="","",IFERROR(ROUND(($W182*$X182*$Y182)/MAX(1,$Z182),1),""))</f>
        <v/>
      </c>
      <c r="AC182" s="19" t="str">
        <f aca="false">IF($A182="","",IFERROR(ROUND(($R182*Config!$F$6+$S182*Config!$F$7+$T182*Config!$F$8+$U182*Config!$F$9+(10-$V182)*Config!$F$10+(10-$AD182)*Config!$F$11+(10-$AE182)*Config!$F$12)*10,0),""))</f>
        <v/>
      </c>
      <c r="AD182" s="19"/>
      <c r="AE182" s="19"/>
      <c r="AF182" s="14"/>
      <c r="AG182" s="14"/>
      <c r="AH182" s="14"/>
      <c r="AI182" s="14"/>
      <c r="AJ182" s="21"/>
      <c r="AK182" s="14"/>
      <c r="AL182" s="21"/>
      <c r="AM182" s="19" t="str">
        <f aca="false">IF($A182="","",COUNTIF(Acceptance_Criteria!$B$6:$B$405,$A182))</f>
        <v/>
      </c>
      <c r="AN182" s="19" t="str">
        <f aca="false">IF($A182="","",COUNTIF(Test_Coverage!$B$6:$B$305,$A182))</f>
        <v/>
      </c>
      <c r="AO182" s="19" t="str">
        <f aca="false">IF($A182="","",COUNTIF(Traceability_Matrix!$B$6:$B$405,$A182))</f>
        <v/>
      </c>
      <c r="AP182" s="19" t="str">
        <f aca="false">IF($A182="","",COUNTIFS(Change_Control!$B$6:$B$155,$A182,Change_Control!$J$6:$J$155,"Open")+COUNTIFS(Change_Control!$B$6:$B$155,$A182,Change_Control!$J$6:$J$155,"In Assessment"))</f>
        <v/>
      </c>
      <c r="AQ182" s="19" t="str">
        <f aca="false">IF($A182="","",COUNTIF(RAID_Decisions!$C$6:$C$155,$A182))</f>
        <v/>
      </c>
      <c r="AR182" s="14" t="str">
        <f aca="false">IF($A182="","",IF(AND($K182&lt;&gt;"",$N182&lt;&gt;"",$AO182&gt;0),"Traced",IF(OR($K182&lt;&gt;"",$N182&lt;&gt;"",$AO182&gt;0),"Partial","Gap")))</f>
        <v/>
      </c>
      <c r="AS182" s="19" t="str">
        <f aca="false">IF($A182="","",ROUND(IF($G182&lt;&gt;"",10,0)+IF($H182&lt;&gt;"",15,0)+IF($O182&lt;&gt;"",10,0)+IF($K182&lt;&gt;"",10,0)+IF($N182&lt;&gt;"",10,0)+IF($Q182&lt;&gt;"",5,0)+IF($AM182&gt;0,15,0)+IF($AN182&gt;0,10,0)+IF($AO182&gt;0,10,0)+IF(OR($AH182="Approved",$AH182="Baselined",$AH182="Not Required"),5,0),0))</f>
        <v/>
      </c>
      <c r="AT182" s="14" t="str">
        <f aca="false">IF($A182="","",IF(AND($AS182&gt;=Config!$C$23,$G182&lt;&gt;"",$H182&lt;&gt;"",$O182&lt;&gt;""),"Ready for Review","Needs Work"))</f>
        <v/>
      </c>
      <c r="AU182" s="14" t="str">
        <f aca="false">IF($A182="","",IF(AND($AS182&gt;=Config!$C$24,$AM182&gt;0,$AN182&gt;0,OR($AH182="Approved",$AH182="Baselined",$AH182="Not Required"),$AP182=0),"Ready for Delivery","Not Ready"))</f>
        <v/>
      </c>
      <c r="AV182" s="14" t="str">
        <f aca="false">IF($A182="","",IF($AG182="Rejected","Rejected",IF($AU182="Ready for Delivery","Pass","Action Required")))</f>
        <v/>
      </c>
      <c r="AW182" s="14" t="str">
        <f aca="false">IF($A182="","",IF(RIGHT($BA182,2)="; ",LEFT($BA182,LEN($BA182)-2),$BA182))</f>
        <v/>
      </c>
      <c r="AX182" s="21"/>
      <c r="AY182" s="14"/>
      <c r="AZ182" s="14"/>
      <c r="BA182" s="0" t="str">
        <f aca="false">IF($A182="","",IF($G182="","Missing title; ","")&amp;IF($H182="","Missing statement; ","")&amp;IF($O182="","Missing owner; ","")&amp;IF($K182="","No objective; ","")&amp;IF($N182="","No source; ","")&amp;IF($AM182=0,"No AC; ","")&amp;IF($AN182=0,"No test; ","")&amp;IF($AO182=0,"No trace link; ","")&amp;IF(AND(Config!$C$15="Yes",$AM182=0),"AC required; ","")&amp;IF(AND(Config!$C$14="Yes",$AN182=0),"Test required; ","")&amp;IF(AND(Config!$C$13="Yes",NOT(OR($AH182="Approved",$AH182="Baselined",$AH182="Not Required"))),"Approval pending; ","")&amp;IF($AP182&gt;0,"Open change; ",""))</f>
        <v/>
      </c>
      <c r="BB182" s="0" t="str">
        <f aca="false">IF($A182="","",IF(OR($C182="Agile",$C182="Hybrid"),MAX($BB$5:BB181)+1,""))</f>
        <v/>
      </c>
      <c r="BC182" s="0" t="str">
        <f aca="false">IF($A182="","",IF(OR($C182="Waterfall",$C182="Hybrid"),MAX($BC$5:BC181)+1,""))</f>
        <v/>
      </c>
      <c r="BD182" s="0" t="str">
        <f aca="false">IF($A182="","",MAX($BD$5:BD181)+1)</f>
        <v/>
      </c>
      <c r="BE182" s="0" t="str">
        <f aca="false">IF($A182="","",RANK($AC182,$AC$6:$AC$255)+COUNTIFS($AC$6:$AC182,$AC182,$A$6:$A182,"&lt;&gt;")-1)</f>
        <v/>
      </c>
      <c r="BF182" s="0" t="str">
        <f aca="false">IF($A182="","",IF($AW182&lt;&gt;"",MAX($BF$5:BF181)+1,""))</f>
        <v/>
      </c>
    </row>
    <row r="183" customFormat="false" ht="15" hidden="fals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9"/>
      <c r="S183" s="19"/>
      <c r="T183" s="19"/>
      <c r="U183" s="19"/>
      <c r="V183" s="19"/>
      <c r="W183" s="19"/>
      <c r="X183" s="19"/>
      <c r="Y183" s="20"/>
      <c r="Z183" s="19"/>
      <c r="AA183" s="19" t="str">
        <f aca="false">IF($A183="","",IFERROR(ROUND(($R183+$S183+$T183+$U183)/MAX(1,$V183),2),""))</f>
        <v/>
      </c>
      <c r="AB183" s="19" t="str">
        <f aca="false">IF($A183="","",IFERROR(ROUND(($W183*$X183*$Y183)/MAX(1,$Z183),1),""))</f>
        <v/>
      </c>
      <c r="AC183" s="19" t="str">
        <f aca="false">IF($A183="","",IFERROR(ROUND(($R183*Config!$F$6+$S183*Config!$F$7+$T183*Config!$F$8+$U183*Config!$F$9+(10-$V183)*Config!$F$10+(10-$AD183)*Config!$F$11+(10-$AE183)*Config!$F$12)*10,0),""))</f>
        <v/>
      </c>
      <c r="AD183" s="19"/>
      <c r="AE183" s="19"/>
      <c r="AF183" s="14"/>
      <c r="AG183" s="14"/>
      <c r="AH183" s="14"/>
      <c r="AI183" s="14"/>
      <c r="AJ183" s="21"/>
      <c r="AK183" s="14"/>
      <c r="AL183" s="21"/>
      <c r="AM183" s="19" t="str">
        <f aca="false">IF($A183="","",COUNTIF(Acceptance_Criteria!$B$6:$B$405,$A183))</f>
        <v/>
      </c>
      <c r="AN183" s="19" t="str">
        <f aca="false">IF($A183="","",COUNTIF(Test_Coverage!$B$6:$B$305,$A183))</f>
        <v/>
      </c>
      <c r="AO183" s="19" t="str">
        <f aca="false">IF($A183="","",COUNTIF(Traceability_Matrix!$B$6:$B$405,$A183))</f>
        <v/>
      </c>
      <c r="AP183" s="19" t="str">
        <f aca="false">IF($A183="","",COUNTIFS(Change_Control!$B$6:$B$155,$A183,Change_Control!$J$6:$J$155,"Open")+COUNTIFS(Change_Control!$B$6:$B$155,$A183,Change_Control!$J$6:$J$155,"In Assessment"))</f>
        <v/>
      </c>
      <c r="AQ183" s="19" t="str">
        <f aca="false">IF($A183="","",COUNTIF(RAID_Decisions!$C$6:$C$155,$A183))</f>
        <v/>
      </c>
      <c r="AR183" s="14" t="str">
        <f aca="false">IF($A183="","",IF(AND($K183&lt;&gt;"",$N183&lt;&gt;"",$AO183&gt;0),"Traced",IF(OR($K183&lt;&gt;"",$N183&lt;&gt;"",$AO183&gt;0),"Partial","Gap")))</f>
        <v/>
      </c>
      <c r="AS183" s="19" t="str">
        <f aca="false">IF($A183="","",ROUND(IF($G183&lt;&gt;"",10,0)+IF($H183&lt;&gt;"",15,0)+IF($O183&lt;&gt;"",10,0)+IF($K183&lt;&gt;"",10,0)+IF($N183&lt;&gt;"",10,0)+IF($Q183&lt;&gt;"",5,0)+IF($AM183&gt;0,15,0)+IF($AN183&gt;0,10,0)+IF($AO183&gt;0,10,0)+IF(OR($AH183="Approved",$AH183="Baselined",$AH183="Not Required"),5,0),0))</f>
        <v/>
      </c>
      <c r="AT183" s="14" t="str">
        <f aca="false">IF($A183="","",IF(AND($AS183&gt;=Config!$C$23,$G183&lt;&gt;"",$H183&lt;&gt;"",$O183&lt;&gt;""),"Ready for Review","Needs Work"))</f>
        <v/>
      </c>
      <c r="AU183" s="14" t="str">
        <f aca="false">IF($A183="","",IF(AND($AS183&gt;=Config!$C$24,$AM183&gt;0,$AN183&gt;0,OR($AH183="Approved",$AH183="Baselined",$AH183="Not Required"),$AP183=0),"Ready for Delivery","Not Ready"))</f>
        <v/>
      </c>
      <c r="AV183" s="14" t="str">
        <f aca="false">IF($A183="","",IF($AG183="Rejected","Rejected",IF($AU183="Ready for Delivery","Pass","Action Required")))</f>
        <v/>
      </c>
      <c r="AW183" s="14" t="str">
        <f aca="false">IF($A183="","",IF(RIGHT($BA183,2)="; ",LEFT($BA183,LEN($BA183)-2),$BA183))</f>
        <v/>
      </c>
      <c r="AX183" s="21"/>
      <c r="AY183" s="14"/>
      <c r="AZ183" s="14"/>
      <c r="BA183" s="0" t="str">
        <f aca="false">IF($A183="","",IF($G183="","Missing title; ","")&amp;IF($H183="","Missing statement; ","")&amp;IF($O183="","Missing owner; ","")&amp;IF($K183="","No objective; ","")&amp;IF($N183="","No source; ","")&amp;IF($AM183=0,"No AC; ","")&amp;IF($AN183=0,"No test; ","")&amp;IF($AO183=0,"No trace link; ","")&amp;IF(AND(Config!$C$15="Yes",$AM183=0),"AC required; ","")&amp;IF(AND(Config!$C$14="Yes",$AN183=0),"Test required; ","")&amp;IF(AND(Config!$C$13="Yes",NOT(OR($AH183="Approved",$AH183="Baselined",$AH183="Not Required"))),"Approval pending; ","")&amp;IF($AP183&gt;0,"Open change; ",""))</f>
        <v/>
      </c>
      <c r="BB183" s="0" t="str">
        <f aca="false">IF($A183="","",IF(OR($C183="Agile",$C183="Hybrid"),MAX($BB$5:BB182)+1,""))</f>
        <v/>
      </c>
      <c r="BC183" s="0" t="str">
        <f aca="false">IF($A183="","",IF(OR($C183="Waterfall",$C183="Hybrid"),MAX($BC$5:BC182)+1,""))</f>
        <v/>
      </c>
      <c r="BD183" s="0" t="str">
        <f aca="false">IF($A183="","",MAX($BD$5:BD182)+1)</f>
        <v/>
      </c>
      <c r="BE183" s="0" t="str">
        <f aca="false">IF($A183="","",RANK($AC183,$AC$6:$AC$255)+COUNTIFS($AC$6:$AC183,$AC183,$A$6:$A183,"&lt;&gt;")-1)</f>
        <v/>
      </c>
      <c r="BF183" s="0" t="str">
        <f aca="false">IF($A183="","",IF($AW183&lt;&gt;"",MAX($BF$5:BF182)+1,""))</f>
        <v/>
      </c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9"/>
      <c r="S184" s="19"/>
      <c r="T184" s="19"/>
      <c r="U184" s="19"/>
      <c r="V184" s="19"/>
      <c r="W184" s="19"/>
      <c r="X184" s="19"/>
      <c r="Y184" s="20"/>
      <c r="Z184" s="19"/>
      <c r="AA184" s="19" t="str">
        <f aca="false">IF($A184="","",IFERROR(ROUND(($R184+$S184+$T184+$U184)/MAX(1,$V184),2),""))</f>
        <v/>
      </c>
      <c r="AB184" s="19" t="str">
        <f aca="false">IF($A184="","",IFERROR(ROUND(($W184*$X184*$Y184)/MAX(1,$Z184),1),""))</f>
        <v/>
      </c>
      <c r="AC184" s="19" t="str">
        <f aca="false">IF($A184="","",IFERROR(ROUND(($R184*Config!$F$6+$S184*Config!$F$7+$T184*Config!$F$8+$U184*Config!$F$9+(10-$V184)*Config!$F$10+(10-$AD184)*Config!$F$11+(10-$AE184)*Config!$F$12)*10,0),""))</f>
        <v/>
      </c>
      <c r="AD184" s="19"/>
      <c r="AE184" s="19"/>
      <c r="AF184" s="14"/>
      <c r="AG184" s="14"/>
      <c r="AH184" s="14"/>
      <c r="AI184" s="14"/>
      <c r="AJ184" s="21"/>
      <c r="AK184" s="14"/>
      <c r="AL184" s="21"/>
      <c r="AM184" s="19" t="str">
        <f aca="false">IF($A184="","",COUNTIF(Acceptance_Criteria!$B$6:$B$405,$A184))</f>
        <v/>
      </c>
      <c r="AN184" s="19" t="str">
        <f aca="false">IF($A184="","",COUNTIF(Test_Coverage!$B$6:$B$305,$A184))</f>
        <v/>
      </c>
      <c r="AO184" s="19" t="str">
        <f aca="false">IF($A184="","",COUNTIF(Traceability_Matrix!$B$6:$B$405,$A184))</f>
        <v/>
      </c>
      <c r="AP184" s="19" t="str">
        <f aca="false">IF($A184="","",COUNTIFS(Change_Control!$B$6:$B$155,$A184,Change_Control!$J$6:$J$155,"Open")+COUNTIFS(Change_Control!$B$6:$B$155,$A184,Change_Control!$J$6:$J$155,"In Assessment"))</f>
        <v/>
      </c>
      <c r="AQ184" s="19" t="str">
        <f aca="false">IF($A184="","",COUNTIF(RAID_Decisions!$C$6:$C$155,$A184))</f>
        <v/>
      </c>
      <c r="AR184" s="14" t="str">
        <f aca="false">IF($A184="","",IF(AND($K184&lt;&gt;"",$N184&lt;&gt;"",$AO184&gt;0),"Traced",IF(OR($K184&lt;&gt;"",$N184&lt;&gt;"",$AO184&gt;0),"Partial","Gap")))</f>
        <v/>
      </c>
      <c r="AS184" s="19" t="str">
        <f aca="false">IF($A184="","",ROUND(IF($G184&lt;&gt;"",10,0)+IF($H184&lt;&gt;"",15,0)+IF($O184&lt;&gt;"",10,0)+IF($K184&lt;&gt;"",10,0)+IF($N184&lt;&gt;"",10,0)+IF($Q184&lt;&gt;"",5,0)+IF($AM184&gt;0,15,0)+IF($AN184&gt;0,10,0)+IF($AO184&gt;0,10,0)+IF(OR($AH184="Approved",$AH184="Baselined",$AH184="Not Required"),5,0),0))</f>
        <v/>
      </c>
      <c r="AT184" s="14" t="str">
        <f aca="false">IF($A184="","",IF(AND($AS184&gt;=Config!$C$23,$G184&lt;&gt;"",$H184&lt;&gt;"",$O184&lt;&gt;""),"Ready for Review","Needs Work"))</f>
        <v/>
      </c>
      <c r="AU184" s="14" t="str">
        <f aca="false">IF($A184="","",IF(AND($AS184&gt;=Config!$C$24,$AM184&gt;0,$AN184&gt;0,OR($AH184="Approved",$AH184="Baselined",$AH184="Not Required"),$AP184=0),"Ready for Delivery","Not Ready"))</f>
        <v/>
      </c>
      <c r="AV184" s="14" t="str">
        <f aca="false">IF($A184="","",IF($AG184="Rejected","Rejected",IF($AU184="Ready for Delivery","Pass","Action Required")))</f>
        <v/>
      </c>
      <c r="AW184" s="14" t="str">
        <f aca="false">IF($A184="","",IF(RIGHT($BA184,2)="; ",LEFT($BA184,LEN($BA184)-2),$BA184))</f>
        <v/>
      </c>
      <c r="AX184" s="21"/>
      <c r="AY184" s="14"/>
      <c r="AZ184" s="14"/>
      <c r="BA184" s="0" t="str">
        <f aca="false">IF($A184="","",IF($G184="","Missing title; ","")&amp;IF($H184="","Missing statement; ","")&amp;IF($O184="","Missing owner; ","")&amp;IF($K184="","No objective; ","")&amp;IF($N184="","No source; ","")&amp;IF($AM184=0,"No AC; ","")&amp;IF($AN184=0,"No test; ","")&amp;IF($AO184=0,"No trace link; ","")&amp;IF(AND(Config!$C$15="Yes",$AM184=0),"AC required; ","")&amp;IF(AND(Config!$C$14="Yes",$AN184=0),"Test required; ","")&amp;IF(AND(Config!$C$13="Yes",NOT(OR($AH184="Approved",$AH184="Baselined",$AH184="Not Required"))),"Approval pending; ","")&amp;IF($AP184&gt;0,"Open change; ",""))</f>
        <v/>
      </c>
      <c r="BB184" s="0" t="str">
        <f aca="false">IF($A184="","",IF(OR($C184="Agile",$C184="Hybrid"),MAX($BB$5:BB183)+1,""))</f>
        <v/>
      </c>
      <c r="BC184" s="0" t="str">
        <f aca="false">IF($A184="","",IF(OR($C184="Waterfall",$C184="Hybrid"),MAX($BC$5:BC183)+1,""))</f>
        <v/>
      </c>
      <c r="BD184" s="0" t="str">
        <f aca="false">IF($A184="","",MAX($BD$5:BD183)+1)</f>
        <v/>
      </c>
      <c r="BE184" s="0" t="str">
        <f aca="false">IF($A184="","",RANK($AC184,$AC$6:$AC$255)+COUNTIFS($AC$6:$AC184,$AC184,$A$6:$A184,"&lt;&gt;")-1)</f>
        <v/>
      </c>
      <c r="BF184" s="0" t="str">
        <f aca="false">IF($A184="","",IF($AW184&lt;&gt;"",MAX($BF$5:BF183)+1,""))</f>
        <v/>
      </c>
    </row>
    <row r="185" customFormat="false" ht="15" hidden="fals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9"/>
      <c r="S185" s="19"/>
      <c r="T185" s="19"/>
      <c r="U185" s="19"/>
      <c r="V185" s="19"/>
      <c r="W185" s="19"/>
      <c r="X185" s="19"/>
      <c r="Y185" s="20"/>
      <c r="Z185" s="19"/>
      <c r="AA185" s="19" t="str">
        <f aca="false">IF($A185="","",IFERROR(ROUND(($R185+$S185+$T185+$U185)/MAX(1,$V185),2),""))</f>
        <v/>
      </c>
      <c r="AB185" s="19" t="str">
        <f aca="false">IF($A185="","",IFERROR(ROUND(($W185*$X185*$Y185)/MAX(1,$Z185),1),""))</f>
        <v/>
      </c>
      <c r="AC185" s="19" t="str">
        <f aca="false">IF($A185="","",IFERROR(ROUND(($R185*Config!$F$6+$S185*Config!$F$7+$T185*Config!$F$8+$U185*Config!$F$9+(10-$V185)*Config!$F$10+(10-$AD185)*Config!$F$11+(10-$AE185)*Config!$F$12)*10,0),""))</f>
        <v/>
      </c>
      <c r="AD185" s="19"/>
      <c r="AE185" s="19"/>
      <c r="AF185" s="14"/>
      <c r="AG185" s="14"/>
      <c r="AH185" s="14"/>
      <c r="AI185" s="14"/>
      <c r="AJ185" s="21"/>
      <c r="AK185" s="14"/>
      <c r="AL185" s="21"/>
      <c r="AM185" s="19" t="str">
        <f aca="false">IF($A185="","",COUNTIF(Acceptance_Criteria!$B$6:$B$405,$A185))</f>
        <v/>
      </c>
      <c r="AN185" s="19" t="str">
        <f aca="false">IF($A185="","",COUNTIF(Test_Coverage!$B$6:$B$305,$A185))</f>
        <v/>
      </c>
      <c r="AO185" s="19" t="str">
        <f aca="false">IF($A185="","",COUNTIF(Traceability_Matrix!$B$6:$B$405,$A185))</f>
        <v/>
      </c>
      <c r="AP185" s="19" t="str">
        <f aca="false">IF($A185="","",COUNTIFS(Change_Control!$B$6:$B$155,$A185,Change_Control!$J$6:$J$155,"Open")+COUNTIFS(Change_Control!$B$6:$B$155,$A185,Change_Control!$J$6:$J$155,"In Assessment"))</f>
        <v/>
      </c>
      <c r="AQ185" s="19" t="str">
        <f aca="false">IF($A185="","",COUNTIF(RAID_Decisions!$C$6:$C$155,$A185))</f>
        <v/>
      </c>
      <c r="AR185" s="14" t="str">
        <f aca="false">IF($A185="","",IF(AND($K185&lt;&gt;"",$N185&lt;&gt;"",$AO185&gt;0),"Traced",IF(OR($K185&lt;&gt;"",$N185&lt;&gt;"",$AO185&gt;0),"Partial","Gap")))</f>
        <v/>
      </c>
      <c r="AS185" s="19" t="str">
        <f aca="false">IF($A185="","",ROUND(IF($G185&lt;&gt;"",10,0)+IF($H185&lt;&gt;"",15,0)+IF($O185&lt;&gt;"",10,0)+IF($K185&lt;&gt;"",10,0)+IF($N185&lt;&gt;"",10,0)+IF($Q185&lt;&gt;"",5,0)+IF($AM185&gt;0,15,0)+IF($AN185&gt;0,10,0)+IF($AO185&gt;0,10,0)+IF(OR($AH185="Approved",$AH185="Baselined",$AH185="Not Required"),5,0),0))</f>
        <v/>
      </c>
      <c r="AT185" s="14" t="str">
        <f aca="false">IF($A185="","",IF(AND($AS185&gt;=Config!$C$23,$G185&lt;&gt;"",$H185&lt;&gt;"",$O185&lt;&gt;""),"Ready for Review","Needs Work"))</f>
        <v/>
      </c>
      <c r="AU185" s="14" t="str">
        <f aca="false">IF($A185="","",IF(AND($AS185&gt;=Config!$C$24,$AM185&gt;0,$AN185&gt;0,OR($AH185="Approved",$AH185="Baselined",$AH185="Not Required"),$AP185=0),"Ready for Delivery","Not Ready"))</f>
        <v/>
      </c>
      <c r="AV185" s="14" t="str">
        <f aca="false">IF($A185="","",IF($AG185="Rejected","Rejected",IF($AU185="Ready for Delivery","Pass","Action Required")))</f>
        <v/>
      </c>
      <c r="AW185" s="14" t="str">
        <f aca="false">IF($A185="","",IF(RIGHT($BA185,2)="; ",LEFT($BA185,LEN($BA185)-2),$BA185))</f>
        <v/>
      </c>
      <c r="AX185" s="21"/>
      <c r="AY185" s="14"/>
      <c r="AZ185" s="14"/>
      <c r="BA185" s="0" t="str">
        <f aca="false">IF($A185="","",IF($G185="","Missing title; ","")&amp;IF($H185="","Missing statement; ","")&amp;IF($O185="","Missing owner; ","")&amp;IF($K185="","No objective; ","")&amp;IF($N185="","No source; ","")&amp;IF($AM185=0,"No AC; ","")&amp;IF($AN185=0,"No test; ","")&amp;IF($AO185=0,"No trace link; ","")&amp;IF(AND(Config!$C$15="Yes",$AM185=0),"AC required; ","")&amp;IF(AND(Config!$C$14="Yes",$AN185=0),"Test required; ","")&amp;IF(AND(Config!$C$13="Yes",NOT(OR($AH185="Approved",$AH185="Baselined",$AH185="Not Required"))),"Approval pending; ","")&amp;IF($AP185&gt;0,"Open change; ",""))</f>
        <v/>
      </c>
      <c r="BB185" s="0" t="str">
        <f aca="false">IF($A185="","",IF(OR($C185="Agile",$C185="Hybrid"),MAX($BB$5:BB184)+1,""))</f>
        <v/>
      </c>
      <c r="BC185" s="0" t="str">
        <f aca="false">IF($A185="","",IF(OR($C185="Waterfall",$C185="Hybrid"),MAX($BC$5:BC184)+1,""))</f>
        <v/>
      </c>
      <c r="BD185" s="0" t="str">
        <f aca="false">IF($A185="","",MAX($BD$5:BD184)+1)</f>
        <v/>
      </c>
      <c r="BE185" s="0" t="str">
        <f aca="false">IF($A185="","",RANK($AC185,$AC$6:$AC$255)+COUNTIFS($AC$6:$AC185,$AC185,$A$6:$A185,"&lt;&gt;")-1)</f>
        <v/>
      </c>
      <c r="BF185" s="0" t="str">
        <f aca="false">IF($A185="","",IF($AW185&lt;&gt;"",MAX($BF$5:BF184)+1,""))</f>
        <v/>
      </c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9"/>
      <c r="S186" s="19"/>
      <c r="T186" s="19"/>
      <c r="U186" s="19"/>
      <c r="V186" s="19"/>
      <c r="W186" s="19"/>
      <c r="X186" s="19"/>
      <c r="Y186" s="20"/>
      <c r="Z186" s="19"/>
      <c r="AA186" s="19" t="str">
        <f aca="false">IF($A186="","",IFERROR(ROUND(($R186+$S186+$T186+$U186)/MAX(1,$V186),2),""))</f>
        <v/>
      </c>
      <c r="AB186" s="19" t="str">
        <f aca="false">IF($A186="","",IFERROR(ROUND(($W186*$X186*$Y186)/MAX(1,$Z186),1),""))</f>
        <v/>
      </c>
      <c r="AC186" s="19" t="str">
        <f aca="false">IF($A186="","",IFERROR(ROUND(($R186*Config!$F$6+$S186*Config!$F$7+$T186*Config!$F$8+$U186*Config!$F$9+(10-$V186)*Config!$F$10+(10-$AD186)*Config!$F$11+(10-$AE186)*Config!$F$12)*10,0),""))</f>
        <v/>
      </c>
      <c r="AD186" s="19"/>
      <c r="AE186" s="19"/>
      <c r="AF186" s="14"/>
      <c r="AG186" s="14"/>
      <c r="AH186" s="14"/>
      <c r="AI186" s="14"/>
      <c r="AJ186" s="21"/>
      <c r="AK186" s="14"/>
      <c r="AL186" s="21"/>
      <c r="AM186" s="19" t="str">
        <f aca="false">IF($A186="","",COUNTIF(Acceptance_Criteria!$B$6:$B$405,$A186))</f>
        <v/>
      </c>
      <c r="AN186" s="19" t="str">
        <f aca="false">IF($A186="","",COUNTIF(Test_Coverage!$B$6:$B$305,$A186))</f>
        <v/>
      </c>
      <c r="AO186" s="19" t="str">
        <f aca="false">IF($A186="","",COUNTIF(Traceability_Matrix!$B$6:$B$405,$A186))</f>
        <v/>
      </c>
      <c r="AP186" s="19" t="str">
        <f aca="false">IF($A186="","",COUNTIFS(Change_Control!$B$6:$B$155,$A186,Change_Control!$J$6:$J$155,"Open")+COUNTIFS(Change_Control!$B$6:$B$155,$A186,Change_Control!$J$6:$J$155,"In Assessment"))</f>
        <v/>
      </c>
      <c r="AQ186" s="19" t="str">
        <f aca="false">IF($A186="","",COUNTIF(RAID_Decisions!$C$6:$C$155,$A186))</f>
        <v/>
      </c>
      <c r="AR186" s="14" t="str">
        <f aca="false">IF($A186="","",IF(AND($K186&lt;&gt;"",$N186&lt;&gt;"",$AO186&gt;0),"Traced",IF(OR($K186&lt;&gt;"",$N186&lt;&gt;"",$AO186&gt;0),"Partial","Gap")))</f>
        <v/>
      </c>
      <c r="AS186" s="19" t="str">
        <f aca="false">IF($A186="","",ROUND(IF($G186&lt;&gt;"",10,0)+IF($H186&lt;&gt;"",15,0)+IF($O186&lt;&gt;"",10,0)+IF($K186&lt;&gt;"",10,0)+IF($N186&lt;&gt;"",10,0)+IF($Q186&lt;&gt;"",5,0)+IF($AM186&gt;0,15,0)+IF($AN186&gt;0,10,0)+IF($AO186&gt;0,10,0)+IF(OR($AH186="Approved",$AH186="Baselined",$AH186="Not Required"),5,0),0))</f>
        <v/>
      </c>
      <c r="AT186" s="14" t="str">
        <f aca="false">IF($A186="","",IF(AND($AS186&gt;=Config!$C$23,$G186&lt;&gt;"",$H186&lt;&gt;"",$O186&lt;&gt;""),"Ready for Review","Needs Work"))</f>
        <v/>
      </c>
      <c r="AU186" s="14" t="str">
        <f aca="false">IF($A186="","",IF(AND($AS186&gt;=Config!$C$24,$AM186&gt;0,$AN186&gt;0,OR($AH186="Approved",$AH186="Baselined",$AH186="Not Required"),$AP186=0),"Ready for Delivery","Not Ready"))</f>
        <v/>
      </c>
      <c r="AV186" s="14" t="str">
        <f aca="false">IF($A186="","",IF($AG186="Rejected","Rejected",IF($AU186="Ready for Delivery","Pass","Action Required")))</f>
        <v/>
      </c>
      <c r="AW186" s="14" t="str">
        <f aca="false">IF($A186="","",IF(RIGHT($BA186,2)="; ",LEFT($BA186,LEN($BA186)-2),$BA186))</f>
        <v/>
      </c>
      <c r="AX186" s="21"/>
      <c r="AY186" s="14"/>
      <c r="AZ186" s="14"/>
      <c r="BA186" s="0" t="str">
        <f aca="false">IF($A186="","",IF($G186="","Missing title; ","")&amp;IF($H186="","Missing statement; ","")&amp;IF($O186="","Missing owner; ","")&amp;IF($K186="","No objective; ","")&amp;IF($N186="","No source; ","")&amp;IF($AM186=0,"No AC; ","")&amp;IF($AN186=0,"No test; ","")&amp;IF($AO186=0,"No trace link; ","")&amp;IF(AND(Config!$C$15="Yes",$AM186=0),"AC required; ","")&amp;IF(AND(Config!$C$14="Yes",$AN186=0),"Test required; ","")&amp;IF(AND(Config!$C$13="Yes",NOT(OR($AH186="Approved",$AH186="Baselined",$AH186="Not Required"))),"Approval pending; ","")&amp;IF($AP186&gt;0,"Open change; ",""))</f>
        <v/>
      </c>
      <c r="BB186" s="0" t="str">
        <f aca="false">IF($A186="","",IF(OR($C186="Agile",$C186="Hybrid"),MAX($BB$5:BB185)+1,""))</f>
        <v/>
      </c>
      <c r="BC186" s="0" t="str">
        <f aca="false">IF($A186="","",IF(OR($C186="Waterfall",$C186="Hybrid"),MAX($BC$5:BC185)+1,""))</f>
        <v/>
      </c>
      <c r="BD186" s="0" t="str">
        <f aca="false">IF($A186="","",MAX($BD$5:BD185)+1)</f>
        <v/>
      </c>
      <c r="BE186" s="0" t="str">
        <f aca="false">IF($A186="","",RANK($AC186,$AC$6:$AC$255)+COUNTIFS($AC$6:$AC186,$AC186,$A$6:$A186,"&lt;&gt;")-1)</f>
        <v/>
      </c>
      <c r="BF186" s="0" t="str">
        <f aca="false">IF($A186="","",IF($AW186&lt;&gt;"",MAX($BF$5:BF185)+1,""))</f>
        <v/>
      </c>
    </row>
    <row r="187" customFormat="false" ht="15" hidden="fals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9"/>
      <c r="S187" s="19"/>
      <c r="T187" s="19"/>
      <c r="U187" s="19"/>
      <c r="V187" s="19"/>
      <c r="W187" s="19"/>
      <c r="X187" s="19"/>
      <c r="Y187" s="20"/>
      <c r="Z187" s="19"/>
      <c r="AA187" s="19" t="str">
        <f aca="false">IF($A187="","",IFERROR(ROUND(($R187+$S187+$T187+$U187)/MAX(1,$V187),2),""))</f>
        <v/>
      </c>
      <c r="AB187" s="19" t="str">
        <f aca="false">IF($A187="","",IFERROR(ROUND(($W187*$X187*$Y187)/MAX(1,$Z187),1),""))</f>
        <v/>
      </c>
      <c r="AC187" s="19" t="str">
        <f aca="false">IF($A187="","",IFERROR(ROUND(($R187*Config!$F$6+$S187*Config!$F$7+$T187*Config!$F$8+$U187*Config!$F$9+(10-$V187)*Config!$F$10+(10-$AD187)*Config!$F$11+(10-$AE187)*Config!$F$12)*10,0),""))</f>
        <v/>
      </c>
      <c r="AD187" s="19"/>
      <c r="AE187" s="19"/>
      <c r="AF187" s="14"/>
      <c r="AG187" s="14"/>
      <c r="AH187" s="14"/>
      <c r="AI187" s="14"/>
      <c r="AJ187" s="21"/>
      <c r="AK187" s="14"/>
      <c r="AL187" s="21"/>
      <c r="AM187" s="19" t="str">
        <f aca="false">IF($A187="","",COUNTIF(Acceptance_Criteria!$B$6:$B$405,$A187))</f>
        <v/>
      </c>
      <c r="AN187" s="19" t="str">
        <f aca="false">IF($A187="","",COUNTIF(Test_Coverage!$B$6:$B$305,$A187))</f>
        <v/>
      </c>
      <c r="AO187" s="19" t="str">
        <f aca="false">IF($A187="","",COUNTIF(Traceability_Matrix!$B$6:$B$405,$A187))</f>
        <v/>
      </c>
      <c r="AP187" s="19" t="str">
        <f aca="false">IF($A187="","",COUNTIFS(Change_Control!$B$6:$B$155,$A187,Change_Control!$J$6:$J$155,"Open")+COUNTIFS(Change_Control!$B$6:$B$155,$A187,Change_Control!$J$6:$J$155,"In Assessment"))</f>
        <v/>
      </c>
      <c r="AQ187" s="19" t="str">
        <f aca="false">IF($A187="","",COUNTIF(RAID_Decisions!$C$6:$C$155,$A187))</f>
        <v/>
      </c>
      <c r="AR187" s="14" t="str">
        <f aca="false">IF($A187="","",IF(AND($K187&lt;&gt;"",$N187&lt;&gt;"",$AO187&gt;0),"Traced",IF(OR($K187&lt;&gt;"",$N187&lt;&gt;"",$AO187&gt;0),"Partial","Gap")))</f>
        <v/>
      </c>
      <c r="AS187" s="19" t="str">
        <f aca="false">IF($A187="","",ROUND(IF($G187&lt;&gt;"",10,0)+IF($H187&lt;&gt;"",15,0)+IF($O187&lt;&gt;"",10,0)+IF($K187&lt;&gt;"",10,0)+IF($N187&lt;&gt;"",10,0)+IF($Q187&lt;&gt;"",5,0)+IF($AM187&gt;0,15,0)+IF($AN187&gt;0,10,0)+IF($AO187&gt;0,10,0)+IF(OR($AH187="Approved",$AH187="Baselined",$AH187="Not Required"),5,0),0))</f>
        <v/>
      </c>
      <c r="AT187" s="14" t="str">
        <f aca="false">IF($A187="","",IF(AND($AS187&gt;=Config!$C$23,$G187&lt;&gt;"",$H187&lt;&gt;"",$O187&lt;&gt;""),"Ready for Review","Needs Work"))</f>
        <v/>
      </c>
      <c r="AU187" s="14" t="str">
        <f aca="false">IF($A187="","",IF(AND($AS187&gt;=Config!$C$24,$AM187&gt;0,$AN187&gt;0,OR($AH187="Approved",$AH187="Baselined",$AH187="Not Required"),$AP187=0),"Ready for Delivery","Not Ready"))</f>
        <v/>
      </c>
      <c r="AV187" s="14" t="str">
        <f aca="false">IF($A187="","",IF($AG187="Rejected","Rejected",IF($AU187="Ready for Delivery","Pass","Action Required")))</f>
        <v/>
      </c>
      <c r="AW187" s="14" t="str">
        <f aca="false">IF($A187="","",IF(RIGHT($BA187,2)="; ",LEFT($BA187,LEN($BA187)-2),$BA187))</f>
        <v/>
      </c>
      <c r="AX187" s="21"/>
      <c r="AY187" s="14"/>
      <c r="AZ187" s="14"/>
      <c r="BA187" s="0" t="str">
        <f aca="false">IF($A187="","",IF($G187="","Missing title; ","")&amp;IF($H187="","Missing statement; ","")&amp;IF($O187="","Missing owner; ","")&amp;IF($K187="","No objective; ","")&amp;IF($N187="","No source; ","")&amp;IF($AM187=0,"No AC; ","")&amp;IF($AN187=0,"No test; ","")&amp;IF($AO187=0,"No trace link; ","")&amp;IF(AND(Config!$C$15="Yes",$AM187=0),"AC required; ","")&amp;IF(AND(Config!$C$14="Yes",$AN187=0),"Test required; ","")&amp;IF(AND(Config!$C$13="Yes",NOT(OR($AH187="Approved",$AH187="Baselined",$AH187="Not Required"))),"Approval pending; ","")&amp;IF($AP187&gt;0,"Open change; ",""))</f>
        <v/>
      </c>
      <c r="BB187" s="0" t="str">
        <f aca="false">IF($A187="","",IF(OR($C187="Agile",$C187="Hybrid"),MAX($BB$5:BB186)+1,""))</f>
        <v/>
      </c>
      <c r="BC187" s="0" t="str">
        <f aca="false">IF($A187="","",IF(OR($C187="Waterfall",$C187="Hybrid"),MAX($BC$5:BC186)+1,""))</f>
        <v/>
      </c>
      <c r="BD187" s="0" t="str">
        <f aca="false">IF($A187="","",MAX($BD$5:BD186)+1)</f>
        <v/>
      </c>
      <c r="BE187" s="0" t="str">
        <f aca="false">IF($A187="","",RANK($AC187,$AC$6:$AC$255)+COUNTIFS($AC$6:$AC187,$AC187,$A$6:$A187,"&lt;&gt;")-1)</f>
        <v/>
      </c>
      <c r="BF187" s="0" t="str">
        <f aca="false">IF($A187="","",IF($AW187&lt;&gt;"",MAX($BF$5:BF186)+1,""))</f>
        <v/>
      </c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9"/>
      <c r="S188" s="19"/>
      <c r="T188" s="19"/>
      <c r="U188" s="19"/>
      <c r="V188" s="19"/>
      <c r="W188" s="19"/>
      <c r="X188" s="19"/>
      <c r="Y188" s="20"/>
      <c r="Z188" s="19"/>
      <c r="AA188" s="19" t="str">
        <f aca="false">IF($A188="","",IFERROR(ROUND(($R188+$S188+$T188+$U188)/MAX(1,$V188),2),""))</f>
        <v/>
      </c>
      <c r="AB188" s="19" t="str">
        <f aca="false">IF($A188="","",IFERROR(ROUND(($W188*$X188*$Y188)/MAX(1,$Z188),1),""))</f>
        <v/>
      </c>
      <c r="AC188" s="19" t="str">
        <f aca="false">IF($A188="","",IFERROR(ROUND(($R188*Config!$F$6+$S188*Config!$F$7+$T188*Config!$F$8+$U188*Config!$F$9+(10-$V188)*Config!$F$10+(10-$AD188)*Config!$F$11+(10-$AE188)*Config!$F$12)*10,0),""))</f>
        <v/>
      </c>
      <c r="AD188" s="19"/>
      <c r="AE188" s="19"/>
      <c r="AF188" s="14"/>
      <c r="AG188" s="14"/>
      <c r="AH188" s="14"/>
      <c r="AI188" s="14"/>
      <c r="AJ188" s="21"/>
      <c r="AK188" s="14"/>
      <c r="AL188" s="21"/>
      <c r="AM188" s="19" t="str">
        <f aca="false">IF($A188="","",COUNTIF(Acceptance_Criteria!$B$6:$B$405,$A188))</f>
        <v/>
      </c>
      <c r="AN188" s="19" t="str">
        <f aca="false">IF($A188="","",COUNTIF(Test_Coverage!$B$6:$B$305,$A188))</f>
        <v/>
      </c>
      <c r="AO188" s="19" t="str">
        <f aca="false">IF($A188="","",COUNTIF(Traceability_Matrix!$B$6:$B$405,$A188))</f>
        <v/>
      </c>
      <c r="AP188" s="19" t="str">
        <f aca="false">IF($A188="","",COUNTIFS(Change_Control!$B$6:$B$155,$A188,Change_Control!$J$6:$J$155,"Open")+COUNTIFS(Change_Control!$B$6:$B$155,$A188,Change_Control!$J$6:$J$155,"In Assessment"))</f>
        <v/>
      </c>
      <c r="AQ188" s="19" t="str">
        <f aca="false">IF($A188="","",COUNTIF(RAID_Decisions!$C$6:$C$155,$A188))</f>
        <v/>
      </c>
      <c r="AR188" s="14" t="str">
        <f aca="false">IF($A188="","",IF(AND($K188&lt;&gt;"",$N188&lt;&gt;"",$AO188&gt;0),"Traced",IF(OR($K188&lt;&gt;"",$N188&lt;&gt;"",$AO188&gt;0),"Partial","Gap")))</f>
        <v/>
      </c>
      <c r="AS188" s="19" t="str">
        <f aca="false">IF($A188="","",ROUND(IF($G188&lt;&gt;"",10,0)+IF($H188&lt;&gt;"",15,0)+IF($O188&lt;&gt;"",10,0)+IF($K188&lt;&gt;"",10,0)+IF($N188&lt;&gt;"",10,0)+IF($Q188&lt;&gt;"",5,0)+IF($AM188&gt;0,15,0)+IF($AN188&gt;0,10,0)+IF($AO188&gt;0,10,0)+IF(OR($AH188="Approved",$AH188="Baselined",$AH188="Not Required"),5,0),0))</f>
        <v/>
      </c>
      <c r="AT188" s="14" t="str">
        <f aca="false">IF($A188="","",IF(AND($AS188&gt;=Config!$C$23,$G188&lt;&gt;"",$H188&lt;&gt;"",$O188&lt;&gt;""),"Ready for Review","Needs Work"))</f>
        <v/>
      </c>
      <c r="AU188" s="14" t="str">
        <f aca="false">IF($A188="","",IF(AND($AS188&gt;=Config!$C$24,$AM188&gt;0,$AN188&gt;0,OR($AH188="Approved",$AH188="Baselined",$AH188="Not Required"),$AP188=0),"Ready for Delivery","Not Ready"))</f>
        <v/>
      </c>
      <c r="AV188" s="14" t="str">
        <f aca="false">IF($A188="","",IF($AG188="Rejected","Rejected",IF($AU188="Ready for Delivery","Pass","Action Required")))</f>
        <v/>
      </c>
      <c r="AW188" s="14" t="str">
        <f aca="false">IF($A188="","",IF(RIGHT($BA188,2)="; ",LEFT($BA188,LEN($BA188)-2),$BA188))</f>
        <v/>
      </c>
      <c r="AX188" s="21"/>
      <c r="AY188" s="14"/>
      <c r="AZ188" s="14"/>
      <c r="BA188" s="0" t="str">
        <f aca="false">IF($A188="","",IF($G188="","Missing title; ","")&amp;IF($H188="","Missing statement; ","")&amp;IF($O188="","Missing owner; ","")&amp;IF($K188="","No objective; ","")&amp;IF($N188="","No source; ","")&amp;IF($AM188=0,"No AC; ","")&amp;IF($AN188=0,"No test; ","")&amp;IF($AO188=0,"No trace link; ","")&amp;IF(AND(Config!$C$15="Yes",$AM188=0),"AC required; ","")&amp;IF(AND(Config!$C$14="Yes",$AN188=0),"Test required; ","")&amp;IF(AND(Config!$C$13="Yes",NOT(OR($AH188="Approved",$AH188="Baselined",$AH188="Not Required"))),"Approval pending; ","")&amp;IF($AP188&gt;0,"Open change; ",""))</f>
        <v/>
      </c>
      <c r="BB188" s="0" t="str">
        <f aca="false">IF($A188="","",IF(OR($C188="Agile",$C188="Hybrid"),MAX($BB$5:BB187)+1,""))</f>
        <v/>
      </c>
      <c r="BC188" s="0" t="str">
        <f aca="false">IF($A188="","",IF(OR($C188="Waterfall",$C188="Hybrid"),MAX($BC$5:BC187)+1,""))</f>
        <v/>
      </c>
      <c r="BD188" s="0" t="str">
        <f aca="false">IF($A188="","",MAX($BD$5:BD187)+1)</f>
        <v/>
      </c>
      <c r="BE188" s="0" t="str">
        <f aca="false">IF($A188="","",RANK($AC188,$AC$6:$AC$255)+COUNTIFS($AC$6:$AC188,$AC188,$A$6:$A188,"&lt;&gt;")-1)</f>
        <v/>
      </c>
      <c r="BF188" s="0" t="str">
        <f aca="false">IF($A188="","",IF($AW188&lt;&gt;"",MAX($BF$5:BF187)+1,""))</f>
        <v/>
      </c>
    </row>
    <row r="189" customFormat="false" ht="15" hidden="fals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9"/>
      <c r="S189" s="19"/>
      <c r="T189" s="19"/>
      <c r="U189" s="19"/>
      <c r="V189" s="19"/>
      <c r="W189" s="19"/>
      <c r="X189" s="19"/>
      <c r="Y189" s="20"/>
      <c r="Z189" s="19"/>
      <c r="AA189" s="19" t="str">
        <f aca="false">IF($A189="","",IFERROR(ROUND(($R189+$S189+$T189+$U189)/MAX(1,$V189),2),""))</f>
        <v/>
      </c>
      <c r="AB189" s="19" t="str">
        <f aca="false">IF($A189="","",IFERROR(ROUND(($W189*$X189*$Y189)/MAX(1,$Z189),1),""))</f>
        <v/>
      </c>
      <c r="AC189" s="19" t="str">
        <f aca="false">IF($A189="","",IFERROR(ROUND(($R189*Config!$F$6+$S189*Config!$F$7+$T189*Config!$F$8+$U189*Config!$F$9+(10-$V189)*Config!$F$10+(10-$AD189)*Config!$F$11+(10-$AE189)*Config!$F$12)*10,0),""))</f>
        <v/>
      </c>
      <c r="AD189" s="19"/>
      <c r="AE189" s="19"/>
      <c r="AF189" s="14"/>
      <c r="AG189" s="14"/>
      <c r="AH189" s="14"/>
      <c r="AI189" s="14"/>
      <c r="AJ189" s="21"/>
      <c r="AK189" s="14"/>
      <c r="AL189" s="21"/>
      <c r="AM189" s="19" t="str">
        <f aca="false">IF($A189="","",COUNTIF(Acceptance_Criteria!$B$6:$B$405,$A189))</f>
        <v/>
      </c>
      <c r="AN189" s="19" t="str">
        <f aca="false">IF($A189="","",COUNTIF(Test_Coverage!$B$6:$B$305,$A189))</f>
        <v/>
      </c>
      <c r="AO189" s="19" t="str">
        <f aca="false">IF($A189="","",COUNTIF(Traceability_Matrix!$B$6:$B$405,$A189))</f>
        <v/>
      </c>
      <c r="AP189" s="19" t="str">
        <f aca="false">IF($A189="","",COUNTIFS(Change_Control!$B$6:$B$155,$A189,Change_Control!$J$6:$J$155,"Open")+COUNTIFS(Change_Control!$B$6:$B$155,$A189,Change_Control!$J$6:$J$155,"In Assessment"))</f>
        <v/>
      </c>
      <c r="AQ189" s="19" t="str">
        <f aca="false">IF($A189="","",COUNTIF(RAID_Decisions!$C$6:$C$155,$A189))</f>
        <v/>
      </c>
      <c r="AR189" s="14" t="str">
        <f aca="false">IF($A189="","",IF(AND($K189&lt;&gt;"",$N189&lt;&gt;"",$AO189&gt;0),"Traced",IF(OR($K189&lt;&gt;"",$N189&lt;&gt;"",$AO189&gt;0),"Partial","Gap")))</f>
        <v/>
      </c>
      <c r="AS189" s="19" t="str">
        <f aca="false">IF($A189="","",ROUND(IF($G189&lt;&gt;"",10,0)+IF($H189&lt;&gt;"",15,0)+IF($O189&lt;&gt;"",10,0)+IF($K189&lt;&gt;"",10,0)+IF($N189&lt;&gt;"",10,0)+IF($Q189&lt;&gt;"",5,0)+IF($AM189&gt;0,15,0)+IF($AN189&gt;0,10,0)+IF($AO189&gt;0,10,0)+IF(OR($AH189="Approved",$AH189="Baselined",$AH189="Not Required"),5,0),0))</f>
        <v/>
      </c>
      <c r="AT189" s="14" t="str">
        <f aca="false">IF($A189="","",IF(AND($AS189&gt;=Config!$C$23,$G189&lt;&gt;"",$H189&lt;&gt;"",$O189&lt;&gt;""),"Ready for Review","Needs Work"))</f>
        <v/>
      </c>
      <c r="AU189" s="14" t="str">
        <f aca="false">IF($A189="","",IF(AND($AS189&gt;=Config!$C$24,$AM189&gt;0,$AN189&gt;0,OR($AH189="Approved",$AH189="Baselined",$AH189="Not Required"),$AP189=0),"Ready for Delivery","Not Ready"))</f>
        <v/>
      </c>
      <c r="AV189" s="14" t="str">
        <f aca="false">IF($A189="","",IF($AG189="Rejected","Rejected",IF($AU189="Ready for Delivery","Pass","Action Required")))</f>
        <v/>
      </c>
      <c r="AW189" s="14" t="str">
        <f aca="false">IF($A189="","",IF(RIGHT($BA189,2)="; ",LEFT($BA189,LEN($BA189)-2),$BA189))</f>
        <v/>
      </c>
      <c r="AX189" s="21"/>
      <c r="AY189" s="14"/>
      <c r="AZ189" s="14"/>
      <c r="BA189" s="0" t="str">
        <f aca="false">IF($A189="","",IF($G189="","Missing title; ","")&amp;IF($H189="","Missing statement; ","")&amp;IF($O189="","Missing owner; ","")&amp;IF($K189="","No objective; ","")&amp;IF($N189="","No source; ","")&amp;IF($AM189=0,"No AC; ","")&amp;IF($AN189=0,"No test; ","")&amp;IF($AO189=0,"No trace link; ","")&amp;IF(AND(Config!$C$15="Yes",$AM189=0),"AC required; ","")&amp;IF(AND(Config!$C$14="Yes",$AN189=0),"Test required; ","")&amp;IF(AND(Config!$C$13="Yes",NOT(OR($AH189="Approved",$AH189="Baselined",$AH189="Not Required"))),"Approval pending; ","")&amp;IF($AP189&gt;0,"Open change; ",""))</f>
        <v/>
      </c>
      <c r="BB189" s="0" t="str">
        <f aca="false">IF($A189="","",IF(OR($C189="Agile",$C189="Hybrid"),MAX($BB$5:BB188)+1,""))</f>
        <v/>
      </c>
      <c r="BC189" s="0" t="str">
        <f aca="false">IF($A189="","",IF(OR($C189="Waterfall",$C189="Hybrid"),MAX($BC$5:BC188)+1,""))</f>
        <v/>
      </c>
      <c r="BD189" s="0" t="str">
        <f aca="false">IF($A189="","",MAX($BD$5:BD188)+1)</f>
        <v/>
      </c>
      <c r="BE189" s="0" t="str">
        <f aca="false">IF($A189="","",RANK($AC189,$AC$6:$AC$255)+COUNTIFS($AC$6:$AC189,$AC189,$A$6:$A189,"&lt;&gt;")-1)</f>
        <v/>
      </c>
      <c r="BF189" s="0" t="str">
        <f aca="false">IF($A189="","",IF($AW189&lt;&gt;"",MAX($BF$5:BF188)+1,""))</f>
        <v/>
      </c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9"/>
      <c r="S190" s="19"/>
      <c r="T190" s="19"/>
      <c r="U190" s="19"/>
      <c r="V190" s="19"/>
      <c r="W190" s="19"/>
      <c r="X190" s="19"/>
      <c r="Y190" s="20"/>
      <c r="Z190" s="19"/>
      <c r="AA190" s="19" t="str">
        <f aca="false">IF($A190="","",IFERROR(ROUND(($R190+$S190+$T190+$U190)/MAX(1,$V190),2),""))</f>
        <v/>
      </c>
      <c r="AB190" s="19" t="str">
        <f aca="false">IF($A190="","",IFERROR(ROUND(($W190*$X190*$Y190)/MAX(1,$Z190),1),""))</f>
        <v/>
      </c>
      <c r="AC190" s="19" t="str">
        <f aca="false">IF($A190="","",IFERROR(ROUND(($R190*Config!$F$6+$S190*Config!$F$7+$T190*Config!$F$8+$U190*Config!$F$9+(10-$V190)*Config!$F$10+(10-$AD190)*Config!$F$11+(10-$AE190)*Config!$F$12)*10,0),""))</f>
        <v/>
      </c>
      <c r="AD190" s="19"/>
      <c r="AE190" s="19"/>
      <c r="AF190" s="14"/>
      <c r="AG190" s="14"/>
      <c r="AH190" s="14"/>
      <c r="AI190" s="14"/>
      <c r="AJ190" s="21"/>
      <c r="AK190" s="14"/>
      <c r="AL190" s="21"/>
      <c r="AM190" s="19" t="str">
        <f aca="false">IF($A190="","",COUNTIF(Acceptance_Criteria!$B$6:$B$405,$A190))</f>
        <v/>
      </c>
      <c r="AN190" s="19" t="str">
        <f aca="false">IF($A190="","",COUNTIF(Test_Coverage!$B$6:$B$305,$A190))</f>
        <v/>
      </c>
      <c r="AO190" s="19" t="str">
        <f aca="false">IF($A190="","",COUNTIF(Traceability_Matrix!$B$6:$B$405,$A190))</f>
        <v/>
      </c>
      <c r="AP190" s="19" t="str">
        <f aca="false">IF($A190="","",COUNTIFS(Change_Control!$B$6:$B$155,$A190,Change_Control!$J$6:$J$155,"Open")+COUNTIFS(Change_Control!$B$6:$B$155,$A190,Change_Control!$J$6:$J$155,"In Assessment"))</f>
        <v/>
      </c>
      <c r="AQ190" s="19" t="str">
        <f aca="false">IF($A190="","",COUNTIF(RAID_Decisions!$C$6:$C$155,$A190))</f>
        <v/>
      </c>
      <c r="AR190" s="14" t="str">
        <f aca="false">IF($A190="","",IF(AND($K190&lt;&gt;"",$N190&lt;&gt;"",$AO190&gt;0),"Traced",IF(OR($K190&lt;&gt;"",$N190&lt;&gt;"",$AO190&gt;0),"Partial","Gap")))</f>
        <v/>
      </c>
      <c r="AS190" s="19" t="str">
        <f aca="false">IF($A190="","",ROUND(IF($G190&lt;&gt;"",10,0)+IF($H190&lt;&gt;"",15,0)+IF($O190&lt;&gt;"",10,0)+IF($K190&lt;&gt;"",10,0)+IF($N190&lt;&gt;"",10,0)+IF($Q190&lt;&gt;"",5,0)+IF($AM190&gt;0,15,0)+IF($AN190&gt;0,10,0)+IF($AO190&gt;0,10,0)+IF(OR($AH190="Approved",$AH190="Baselined",$AH190="Not Required"),5,0),0))</f>
        <v/>
      </c>
      <c r="AT190" s="14" t="str">
        <f aca="false">IF($A190="","",IF(AND($AS190&gt;=Config!$C$23,$G190&lt;&gt;"",$H190&lt;&gt;"",$O190&lt;&gt;""),"Ready for Review","Needs Work"))</f>
        <v/>
      </c>
      <c r="AU190" s="14" t="str">
        <f aca="false">IF($A190="","",IF(AND($AS190&gt;=Config!$C$24,$AM190&gt;0,$AN190&gt;0,OR($AH190="Approved",$AH190="Baselined",$AH190="Not Required"),$AP190=0),"Ready for Delivery","Not Ready"))</f>
        <v/>
      </c>
      <c r="AV190" s="14" t="str">
        <f aca="false">IF($A190="","",IF($AG190="Rejected","Rejected",IF($AU190="Ready for Delivery","Pass","Action Required")))</f>
        <v/>
      </c>
      <c r="AW190" s="14" t="str">
        <f aca="false">IF($A190="","",IF(RIGHT($BA190,2)="; ",LEFT($BA190,LEN($BA190)-2),$BA190))</f>
        <v/>
      </c>
      <c r="AX190" s="21"/>
      <c r="AY190" s="14"/>
      <c r="AZ190" s="14"/>
      <c r="BA190" s="0" t="str">
        <f aca="false">IF($A190="","",IF($G190="","Missing title; ","")&amp;IF($H190="","Missing statement; ","")&amp;IF($O190="","Missing owner; ","")&amp;IF($K190="","No objective; ","")&amp;IF($N190="","No source; ","")&amp;IF($AM190=0,"No AC; ","")&amp;IF($AN190=0,"No test; ","")&amp;IF($AO190=0,"No trace link; ","")&amp;IF(AND(Config!$C$15="Yes",$AM190=0),"AC required; ","")&amp;IF(AND(Config!$C$14="Yes",$AN190=0),"Test required; ","")&amp;IF(AND(Config!$C$13="Yes",NOT(OR($AH190="Approved",$AH190="Baselined",$AH190="Not Required"))),"Approval pending; ","")&amp;IF($AP190&gt;0,"Open change; ",""))</f>
        <v/>
      </c>
      <c r="BB190" s="0" t="str">
        <f aca="false">IF($A190="","",IF(OR($C190="Agile",$C190="Hybrid"),MAX($BB$5:BB189)+1,""))</f>
        <v/>
      </c>
      <c r="BC190" s="0" t="str">
        <f aca="false">IF($A190="","",IF(OR($C190="Waterfall",$C190="Hybrid"),MAX($BC$5:BC189)+1,""))</f>
        <v/>
      </c>
      <c r="BD190" s="0" t="str">
        <f aca="false">IF($A190="","",MAX($BD$5:BD189)+1)</f>
        <v/>
      </c>
      <c r="BE190" s="0" t="str">
        <f aca="false">IF($A190="","",RANK($AC190,$AC$6:$AC$255)+COUNTIFS($AC$6:$AC190,$AC190,$A$6:$A190,"&lt;&gt;")-1)</f>
        <v/>
      </c>
      <c r="BF190" s="0" t="str">
        <f aca="false">IF($A190="","",IF($AW190&lt;&gt;"",MAX($BF$5:BF189)+1,""))</f>
        <v/>
      </c>
    </row>
    <row r="191" customFormat="false" ht="15" hidden="fals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9"/>
      <c r="S191" s="19"/>
      <c r="T191" s="19"/>
      <c r="U191" s="19"/>
      <c r="V191" s="19"/>
      <c r="W191" s="19"/>
      <c r="X191" s="19"/>
      <c r="Y191" s="20"/>
      <c r="Z191" s="19"/>
      <c r="AA191" s="19" t="str">
        <f aca="false">IF($A191="","",IFERROR(ROUND(($R191+$S191+$T191+$U191)/MAX(1,$V191),2),""))</f>
        <v/>
      </c>
      <c r="AB191" s="19" t="str">
        <f aca="false">IF($A191="","",IFERROR(ROUND(($W191*$X191*$Y191)/MAX(1,$Z191),1),""))</f>
        <v/>
      </c>
      <c r="AC191" s="19" t="str">
        <f aca="false">IF($A191="","",IFERROR(ROUND(($R191*Config!$F$6+$S191*Config!$F$7+$T191*Config!$F$8+$U191*Config!$F$9+(10-$V191)*Config!$F$10+(10-$AD191)*Config!$F$11+(10-$AE191)*Config!$F$12)*10,0),""))</f>
        <v/>
      </c>
      <c r="AD191" s="19"/>
      <c r="AE191" s="19"/>
      <c r="AF191" s="14"/>
      <c r="AG191" s="14"/>
      <c r="AH191" s="14"/>
      <c r="AI191" s="14"/>
      <c r="AJ191" s="21"/>
      <c r="AK191" s="14"/>
      <c r="AL191" s="21"/>
      <c r="AM191" s="19" t="str">
        <f aca="false">IF($A191="","",COUNTIF(Acceptance_Criteria!$B$6:$B$405,$A191))</f>
        <v/>
      </c>
      <c r="AN191" s="19" t="str">
        <f aca="false">IF($A191="","",COUNTIF(Test_Coverage!$B$6:$B$305,$A191))</f>
        <v/>
      </c>
      <c r="AO191" s="19" t="str">
        <f aca="false">IF($A191="","",COUNTIF(Traceability_Matrix!$B$6:$B$405,$A191))</f>
        <v/>
      </c>
      <c r="AP191" s="19" t="str">
        <f aca="false">IF($A191="","",COUNTIFS(Change_Control!$B$6:$B$155,$A191,Change_Control!$J$6:$J$155,"Open")+COUNTIFS(Change_Control!$B$6:$B$155,$A191,Change_Control!$J$6:$J$155,"In Assessment"))</f>
        <v/>
      </c>
      <c r="AQ191" s="19" t="str">
        <f aca="false">IF($A191="","",COUNTIF(RAID_Decisions!$C$6:$C$155,$A191))</f>
        <v/>
      </c>
      <c r="AR191" s="14" t="str">
        <f aca="false">IF($A191="","",IF(AND($K191&lt;&gt;"",$N191&lt;&gt;"",$AO191&gt;0),"Traced",IF(OR($K191&lt;&gt;"",$N191&lt;&gt;"",$AO191&gt;0),"Partial","Gap")))</f>
        <v/>
      </c>
      <c r="AS191" s="19" t="str">
        <f aca="false">IF($A191="","",ROUND(IF($G191&lt;&gt;"",10,0)+IF($H191&lt;&gt;"",15,0)+IF($O191&lt;&gt;"",10,0)+IF($K191&lt;&gt;"",10,0)+IF($N191&lt;&gt;"",10,0)+IF($Q191&lt;&gt;"",5,0)+IF($AM191&gt;0,15,0)+IF($AN191&gt;0,10,0)+IF($AO191&gt;0,10,0)+IF(OR($AH191="Approved",$AH191="Baselined",$AH191="Not Required"),5,0),0))</f>
        <v/>
      </c>
      <c r="AT191" s="14" t="str">
        <f aca="false">IF($A191="","",IF(AND($AS191&gt;=Config!$C$23,$G191&lt;&gt;"",$H191&lt;&gt;"",$O191&lt;&gt;""),"Ready for Review","Needs Work"))</f>
        <v/>
      </c>
      <c r="AU191" s="14" t="str">
        <f aca="false">IF($A191="","",IF(AND($AS191&gt;=Config!$C$24,$AM191&gt;0,$AN191&gt;0,OR($AH191="Approved",$AH191="Baselined",$AH191="Not Required"),$AP191=0),"Ready for Delivery","Not Ready"))</f>
        <v/>
      </c>
      <c r="AV191" s="14" t="str">
        <f aca="false">IF($A191="","",IF($AG191="Rejected","Rejected",IF($AU191="Ready for Delivery","Pass","Action Required")))</f>
        <v/>
      </c>
      <c r="AW191" s="14" t="str">
        <f aca="false">IF($A191="","",IF(RIGHT($BA191,2)="; ",LEFT($BA191,LEN($BA191)-2),$BA191))</f>
        <v/>
      </c>
      <c r="AX191" s="21"/>
      <c r="AY191" s="14"/>
      <c r="AZ191" s="14"/>
      <c r="BA191" s="0" t="str">
        <f aca="false">IF($A191="","",IF($G191="","Missing title; ","")&amp;IF($H191="","Missing statement; ","")&amp;IF($O191="","Missing owner; ","")&amp;IF($K191="","No objective; ","")&amp;IF($N191="","No source; ","")&amp;IF($AM191=0,"No AC; ","")&amp;IF($AN191=0,"No test; ","")&amp;IF($AO191=0,"No trace link; ","")&amp;IF(AND(Config!$C$15="Yes",$AM191=0),"AC required; ","")&amp;IF(AND(Config!$C$14="Yes",$AN191=0),"Test required; ","")&amp;IF(AND(Config!$C$13="Yes",NOT(OR($AH191="Approved",$AH191="Baselined",$AH191="Not Required"))),"Approval pending; ","")&amp;IF($AP191&gt;0,"Open change; ",""))</f>
        <v/>
      </c>
      <c r="BB191" s="0" t="str">
        <f aca="false">IF($A191="","",IF(OR($C191="Agile",$C191="Hybrid"),MAX($BB$5:BB190)+1,""))</f>
        <v/>
      </c>
      <c r="BC191" s="0" t="str">
        <f aca="false">IF($A191="","",IF(OR($C191="Waterfall",$C191="Hybrid"),MAX($BC$5:BC190)+1,""))</f>
        <v/>
      </c>
      <c r="BD191" s="0" t="str">
        <f aca="false">IF($A191="","",MAX($BD$5:BD190)+1)</f>
        <v/>
      </c>
      <c r="BE191" s="0" t="str">
        <f aca="false">IF($A191="","",RANK($AC191,$AC$6:$AC$255)+COUNTIFS($AC$6:$AC191,$AC191,$A$6:$A191,"&lt;&gt;")-1)</f>
        <v/>
      </c>
      <c r="BF191" s="0" t="str">
        <f aca="false">IF($A191="","",IF($AW191&lt;&gt;"",MAX($BF$5:BF190)+1,""))</f>
        <v/>
      </c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9"/>
      <c r="S192" s="19"/>
      <c r="T192" s="19"/>
      <c r="U192" s="19"/>
      <c r="V192" s="19"/>
      <c r="W192" s="19"/>
      <c r="X192" s="19"/>
      <c r="Y192" s="20"/>
      <c r="Z192" s="19"/>
      <c r="AA192" s="19" t="str">
        <f aca="false">IF($A192="","",IFERROR(ROUND(($R192+$S192+$T192+$U192)/MAX(1,$V192),2),""))</f>
        <v/>
      </c>
      <c r="AB192" s="19" t="str">
        <f aca="false">IF($A192="","",IFERROR(ROUND(($W192*$X192*$Y192)/MAX(1,$Z192),1),""))</f>
        <v/>
      </c>
      <c r="AC192" s="19" t="str">
        <f aca="false">IF($A192="","",IFERROR(ROUND(($R192*Config!$F$6+$S192*Config!$F$7+$T192*Config!$F$8+$U192*Config!$F$9+(10-$V192)*Config!$F$10+(10-$AD192)*Config!$F$11+(10-$AE192)*Config!$F$12)*10,0),""))</f>
        <v/>
      </c>
      <c r="AD192" s="19"/>
      <c r="AE192" s="19"/>
      <c r="AF192" s="14"/>
      <c r="AG192" s="14"/>
      <c r="AH192" s="14"/>
      <c r="AI192" s="14"/>
      <c r="AJ192" s="21"/>
      <c r="AK192" s="14"/>
      <c r="AL192" s="21"/>
      <c r="AM192" s="19" t="str">
        <f aca="false">IF($A192="","",COUNTIF(Acceptance_Criteria!$B$6:$B$405,$A192))</f>
        <v/>
      </c>
      <c r="AN192" s="19" t="str">
        <f aca="false">IF($A192="","",COUNTIF(Test_Coverage!$B$6:$B$305,$A192))</f>
        <v/>
      </c>
      <c r="AO192" s="19" t="str">
        <f aca="false">IF($A192="","",COUNTIF(Traceability_Matrix!$B$6:$B$405,$A192))</f>
        <v/>
      </c>
      <c r="AP192" s="19" t="str">
        <f aca="false">IF($A192="","",COUNTIFS(Change_Control!$B$6:$B$155,$A192,Change_Control!$J$6:$J$155,"Open")+COUNTIFS(Change_Control!$B$6:$B$155,$A192,Change_Control!$J$6:$J$155,"In Assessment"))</f>
        <v/>
      </c>
      <c r="AQ192" s="19" t="str">
        <f aca="false">IF($A192="","",COUNTIF(RAID_Decisions!$C$6:$C$155,$A192))</f>
        <v/>
      </c>
      <c r="AR192" s="14" t="str">
        <f aca="false">IF($A192="","",IF(AND($K192&lt;&gt;"",$N192&lt;&gt;"",$AO192&gt;0),"Traced",IF(OR($K192&lt;&gt;"",$N192&lt;&gt;"",$AO192&gt;0),"Partial","Gap")))</f>
        <v/>
      </c>
      <c r="AS192" s="19" t="str">
        <f aca="false">IF($A192="","",ROUND(IF($G192&lt;&gt;"",10,0)+IF($H192&lt;&gt;"",15,0)+IF($O192&lt;&gt;"",10,0)+IF($K192&lt;&gt;"",10,0)+IF($N192&lt;&gt;"",10,0)+IF($Q192&lt;&gt;"",5,0)+IF($AM192&gt;0,15,0)+IF($AN192&gt;0,10,0)+IF($AO192&gt;0,10,0)+IF(OR($AH192="Approved",$AH192="Baselined",$AH192="Not Required"),5,0),0))</f>
        <v/>
      </c>
      <c r="AT192" s="14" t="str">
        <f aca="false">IF($A192="","",IF(AND($AS192&gt;=Config!$C$23,$G192&lt;&gt;"",$H192&lt;&gt;"",$O192&lt;&gt;""),"Ready for Review","Needs Work"))</f>
        <v/>
      </c>
      <c r="AU192" s="14" t="str">
        <f aca="false">IF($A192="","",IF(AND($AS192&gt;=Config!$C$24,$AM192&gt;0,$AN192&gt;0,OR($AH192="Approved",$AH192="Baselined",$AH192="Not Required"),$AP192=0),"Ready for Delivery","Not Ready"))</f>
        <v/>
      </c>
      <c r="AV192" s="14" t="str">
        <f aca="false">IF($A192="","",IF($AG192="Rejected","Rejected",IF($AU192="Ready for Delivery","Pass","Action Required")))</f>
        <v/>
      </c>
      <c r="AW192" s="14" t="str">
        <f aca="false">IF($A192="","",IF(RIGHT($BA192,2)="; ",LEFT($BA192,LEN($BA192)-2),$BA192))</f>
        <v/>
      </c>
      <c r="AX192" s="21"/>
      <c r="AY192" s="14"/>
      <c r="AZ192" s="14"/>
      <c r="BA192" s="0" t="str">
        <f aca="false">IF($A192="","",IF($G192="","Missing title; ","")&amp;IF($H192="","Missing statement; ","")&amp;IF($O192="","Missing owner; ","")&amp;IF($K192="","No objective; ","")&amp;IF($N192="","No source; ","")&amp;IF($AM192=0,"No AC; ","")&amp;IF($AN192=0,"No test; ","")&amp;IF($AO192=0,"No trace link; ","")&amp;IF(AND(Config!$C$15="Yes",$AM192=0),"AC required; ","")&amp;IF(AND(Config!$C$14="Yes",$AN192=0),"Test required; ","")&amp;IF(AND(Config!$C$13="Yes",NOT(OR($AH192="Approved",$AH192="Baselined",$AH192="Not Required"))),"Approval pending; ","")&amp;IF($AP192&gt;0,"Open change; ",""))</f>
        <v/>
      </c>
      <c r="BB192" s="0" t="str">
        <f aca="false">IF($A192="","",IF(OR($C192="Agile",$C192="Hybrid"),MAX($BB$5:BB191)+1,""))</f>
        <v/>
      </c>
      <c r="BC192" s="0" t="str">
        <f aca="false">IF($A192="","",IF(OR($C192="Waterfall",$C192="Hybrid"),MAX($BC$5:BC191)+1,""))</f>
        <v/>
      </c>
      <c r="BD192" s="0" t="str">
        <f aca="false">IF($A192="","",MAX($BD$5:BD191)+1)</f>
        <v/>
      </c>
      <c r="BE192" s="0" t="str">
        <f aca="false">IF($A192="","",RANK($AC192,$AC$6:$AC$255)+COUNTIFS($AC$6:$AC192,$AC192,$A$6:$A192,"&lt;&gt;")-1)</f>
        <v/>
      </c>
      <c r="BF192" s="0" t="str">
        <f aca="false">IF($A192="","",IF($AW192&lt;&gt;"",MAX($BF$5:BF191)+1,""))</f>
        <v/>
      </c>
    </row>
    <row r="193" customFormat="false" ht="15" hidden="fals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9"/>
      <c r="S193" s="19"/>
      <c r="T193" s="19"/>
      <c r="U193" s="19"/>
      <c r="V193" s="19"/>
      <c r="W193" s="19"/>
      <c r="X193" s="19"/>
      <c r="Y193" s="20"/>
      <c r="Z193" s="19"/>
      <c r="AA193" s="19" t="str">
        <f aca="false">IF($A193="","",IFERROR(ROUND(($R193+$S193+$T193+$U193)/MAX(1,$V193),2),""))</f>
        <v/>
      </c>
      <c r="AB193" s="19" t="str">
        <f aca="false">IF($A193="","",IFERROR(ROUND(($W193*$X193*$Y193)/MAX(1,$Z193),1),""))</f>
        <v/>
      </c>
      <c r="AC193" s="19" t="str">
        <f aca="false">IF($A193="","",IFERROR(ROUND(($R193*Config!$F$6+$S193*Config!$F$7+$T193*Config!$F$8+$U193*Config!$F$9+(10-$V193)*Config!$F$10+(10-$AD193)*Config!$F$11+(10-$AE193)*Config!$F$12)*10,0),""))</f>
        <v/>
      </c>
      <c r="AD193" s="19"/>
      <c r="AE193" s="19"/>
      <c r="AF193" s="14"/>
      <c r="AG193" s="14"/>
      <c r="AH193" s="14"/>
      <c r="AI193" s="14"/>
      <c r="AJ193" s="21"/>
      <c r="AK193" s="14"/>
      <c r="AL193" s="21"/>
      <c r="AM193" s="19" t="str">
        <f aca="false">IF($A193="","",COUNTIF(Acceptance_Criteria!$B$6:$B$405,$A193))</f>
        <v/>
      </c>
      <c r="AN193" s="19" t="str">
        <f aca="false">IF($A193="","",COUNTIF(Test_Coverage!$B$6:$B$305,$A193))</f>
        <v/>
      </c>
      <c r="AO193" s="19" t="str">
        <f aca="false">IF($A193="","",COUNTIF(Traceability_Matrix!$B$6:$B$405,$A193))</f>
        <v/>
      </c>
      <c r="AP193" s="19" t="str">
        <f aca="false">IF($A193="","",COUNTIFS(Change_Control!$B$6:$B$155,$A193,Change_Control!$J$6:$J$155,"Open")+COUNTIFS(Change_Control!$B$6:$B$155,$A193,Change_Control!$J$6:$J$155,"In Assessment"))</f>
        <v/>
      </c>
      <c r="AQ193" s="19" t="str">
        <f aca="false">IF($A193="","",COUNTIF(RAID_Decisions!$C$6:$C$155,$A193))</f>
        <v/>
      </c>
      <c r="AR193" s="14" t="str">
        <f aca="false">IF($A193="","",IF(AND($K193&lt;&gt;"",$N193&lt;&gt;"",$AO193&gt;0),"Traced",IF(OR($K193&lt;&gt;"",$N193&lt;&gt;"",$AO193&gt;0),"Partial","Gap")))</f>
        <v/>
      </c>
      <c r="AS193" s="19" t="str">
        <f aca="false">IF($A193="","",ROUND(IF($G193&lt;&gt;"",10,0)+IF($H193&lt;&gt;"",15,0)+IF($O193&lt;&gt;"",10,0)+IF($K193&lt;&gt;"",10,0)+IF($N193&lt;&gt;"",10,0)+IF($Q193&lt;&gt;"",5,0)+IF($AM193&gt;0,15,0)+IF($AN193&gt;0,10,0)+IF($AO193&gt;0,10,0)+IF(OR($AH193="Approved",$AH193="Baselined",$AH193="Not Required"),5,0),0))</f>
        <v/>
      </c>
      <c r="AT193" s="14" t="str">
        <f aca="false">IF($A193="","",IF(AND($AS193&gt;=Config!$C$23,$G193&lt;&gt;"",$H193&lt;&gt;"",$O193&lt;&gt;""),"Ready for Review","Needs Work"))</f>
        <v/>
      </c>
      <c r="AU193" s="14" t="str">
        <f aca="false">IF($A193="","",IF(AND($AS193&gt;=Config!$C$24,$AM193&gt;0,$AN193&gt;0,OR($AH193="Approved",$AH193="Baselined",$AH193="Not Required"),$AP193=0),"Ready for Delivery","Not Ready"))</f>
        <v/>
      </c>
      <c r="AV193" s="14" t="str">
        <f aca="false">IF($A193="","",IF($AG193="Rejected","Rejected",IF($AU193="Ready for Delivery","Pass","Action Required")))</f>
        <v/>
      </c>
      <c r="AW193" s="14" t="str">
        <f aca="false">IF($A193="","",IF(RIGHT($BA193,2)="; ",LEFT($BA193,LEN($BA193)-2),$BA193))</f>
        <v/>
      </c>
      <c r="AX193" s="21"/>
      <c r="AY193" s="14"/>
      <c r="AZ193" s="14"/>
      <c r="BA193" s="0" t="str">
        <f aca="false">IF($A193="","",IF($G193="","Missing title; ","")&amp;IF($H193="","Missing statement; ","")&amp;IF($O193="","Missing owner; ","")&amp;IF($K193="","No objective; ","")&amp;IF($N193="","No source; ","")&amp;IF($AM193=0,"No AC; ","")&amp;IF($AN193=0,"No test; ","")&amp;IF($AO193=0,"No trace link; ","")&amp;IF(AND(Config!$C$15="Yes",$AM193=0),"AC required; ","")&amp;IF(AND(Config!$C$14="Yes",$AN193=0),"Test required; ","")&amp;IF(AND(Config!$C$13="Yes",NOT(OR($AH193="Approved",$AH193="Baselined",$AH193="Not Required"))),"Approval pending; ","")&amp;IF($AP193&gt;0,"Open change; ",""))</f>
        <v/>
      </c>
      <c r="BB193" s="0" t="str">
        <f aca="false">IF($A193="","",IF(OR($C193="Agile",$C193="Hybrid"),MAX($BB$5:BB192)+1,""))</f>
        <v/>
      </c>
      <c r="BC193" s="0" t="str">
        <f aca="false">IF($A193="","",IF(OR($C193="Waterfall",$C193="Hybrid"),MAX($BC$5:BC192)+1,""))</f>
        <v/>
      </c>
      <c r="BD193" s="0" t="str">
        <f aca="false">IF($A193="","",MAX($BD$5:BD192)+1)</f>
        <v/>
      </c>
      <c r="BE193" s="0" t="str">
        <f aca="false">IF($A193="","",RANK($AC193,$AC$6:$AC$255)+COUNTIFS($AC$6:$AC193,$AC193,$A$6:$A193,"&lt;&gt;")-1)</f>
        <v/>
      </c>
      <c r="BF193" s="0" t="str">
        <f aca="false">IF($A193="","",IF($AW193&lt;&gt;"",MAX($BF$5:BF192)+1,""))</f>
        <v/>
      </c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9"/>
      <c r="S194" s="19"/>
      <c r="T194" s="19"/>
      <c r="U194" s="19"/>
      <c r="V194" s="19"/>
      <c r="W194" s="19"/>
      <c r="X194" s="19"/>
      <c r="Y194" s="20"/>
      <c r="Z194" s="19"/>
      <c r="AA194" s="19" t="str">
        <f aca="false">IF($A194="","",IFERROR(ROUND(($R194+$S194+$T194+$U194)/MAX(1,$V194),2),""))</f>
        <v/>
      </c>
      <c r="AB194" s="19" t="str">
        <f aca="false">IF($A194="","",IFERROR(ROUND(($W194*$X194*$Y194)/MAX(1,$Z194),1),""))</f>
        <v/>
      </c>
      <c r="AC194" s="19" t="str">
        <f aca="false">IF($A194="","",IFERROR(ROUND(($R194*Config!$F$6+$S194*Config!$F$7+$T194*Config!$F$8+$U194*Config!$F$9+(10-$V194)*Config!$F$10+(10-$AD194)*Config!$F$11+(10-$AE194)*Config!$F$12)*10,0),""))</f>
        <v/>
      </c>
      <c r="AD194" s="19"/>
      <c r="AE194" s="19"/>
      <c r="AF194" s="14"/>
      <c r="AG194" s="14"/>
      <c r="AH194" s="14"/>
      <c r="AI194" s="14"/>
      <c r="AJ194" s="21"/>
      <c r="AK194" s="14"/>
      <c r="AL194" s="21"/>
      <c r="AM194" s="19" t="str">
        <f aca="false">IF($A194="","",COUNTIF(Acceptance_Criteria!$B$6:$B$405,$A194))</f>
        <v/>
      </c>
      <c r="AN194" s="19" t="str">
        <f aca="false">IF($A194="","",COUNTIF(Test_Coverage!$B$6:$B$305,$A194))</f>
        <v/>
      </c>
      <c r="AO194" s="19" t="str">
        <f aca="false">IF($A194="","",COUNTIF(Traceability_Matrix!$B$6:$B$405,$A194))</f>
        <v/>
      </c>
      <c r="AP194" s="19" t="str">
        <f aca="false">IF($A194="","",COUNTIFS(Change_Control!$B$6:$B$155,$A194,Change_Control!$J$6:$J$155,"Open")+COUNTIFS(Change_Control!$B$6:$B$155,$A194,Change_Control!$J$6:$J$155,"In Assessment"))</f>
        <v/>
      </c>
      <c r="AQ194" s="19" t="str">
        <f aca="false">IF($A194="","",COUNTIF(RAID_Decisions!$C$6:$C$155,$A194))</f>
        <v/>
      </c>
      <c r="AR194" s="14" t="str">
        <f aca="false">IF($A194="","",IF(AND($K194&lt;&gt;"",$N194&lt;&gt;"",$AO194&gt;0),"Traced",IF(OR($K194&lt;&gt;"",$N194&lt;&gt;"",$AO194&gt;0),"Partial","Gap")))</f>
        <v/>
      </c>
      <c r="AS194" s="19" t="str">
        <f aca="false">IF($A194="","",ROUND(IF($G194&lt;&gt;"",10,0)+IF($H194&lt;&gt;"",15,0)+IF($O194&lt;&gt;"",10,0)+IF($K194&lt;&gt;"",10,0)+IF($N194&lt;&gt;"",10,0)+IF($Q194&lt;&gt;"",5,0)+IF($AM194&gt;0,15,0)+IF($AN194&gt;0,10,0)+IF($AO194&gt;0,10,0)+IF(OR($AH194="Approved",$AH194="Baselined",$AH194="Not Required"),5,0),0))</f>
        <v/>
      </c>
      <c r="AT194" s="14" t="str">
        <f aca="false">IF($A194="","",IF(AND($AS194&gt;=Config!$C$23,$G194&lt;&gt;"",$H194&lt;&gt;"",$O194&lt;&gt;""),"Ready for Review","Needs Work"))</f>
        <v/>
      </c>
      <c r="AU194" s="14" t="str">
        <f aca="false">IF($A194="","",IF(AND($AS194&gt;=Config!$C$24,$AM194&gt;0,$AN194&gt;0,OR($AH194="Approved",$AH194="Baselined",$AH194="Not Required"),$AP194=0),"Ready for Delivery","Not Ready"))</f>
        <v/>
      </c>
      <c r="AV194" s="14" t="str">
        <f aca="false">IF($A194="","",IF($AG194="Rejected","Rejected",IF($AU194="Ready for Delivery","Pass","Action Required")))</f>
        <v/>
      </c>
      <c r="AW194" s="14" t="str">
        <f aca="false">IF($A194="","",IF(RIGHT($BA194,2)="; ",LEFT($BA194,LEN($BA194)-2),$BA194))</f>
        <v/>
      </c>
      <c r="AX194" s="21"/>
      <c r="AY194" s="14"/>
      <c r="AZ194" s="14"/>
      <c r="BA194" s="0" t="str">
        <f aca="false">IF($A194="","",IF($G194="","Missing title; ","")&amp;IF($H194="","Missing statement; ","")&amp;IF($O194="","Missing owner; ","")&amp;IF($K194="","No objective; ","")&amp;IF($N194="","No source; ","")&amp;IF($AM194=0,"No AC; ","")&amp;IF($AN194=0,"No test; ","")&amp;IF($AO194=0,"No trace link; ","")&amp;IF(AND(Config!$C$15="Yes",$AM194=0),"AC required; ","")&amp;IF(AND(Config!$C$14="Yes",$AN194=0),"Test required; ","")&amp;IF(AND(Config!$C$13="Yes",NOT(OR($AH194="Approved",$AH194="Baselined",$AH194="Not Required"))),"Approval pending; ","")&amp;IF($AP194&gt;0,"Open change; ",""))</f>
        <v/>
      </c>
      <c r="BB194" s="0" t="str">
        <f aca="false">IF($A194="","",IF(OR($C194="Agile",$C194="Hybrid"),MAX($BB$5:BB193)+1,""))</f>
        <v/>
      </c>
      <c r="BC194" s="0" t="str">
        <f aca="false">IF($A194="","",IF(OR($C194="Waterfall",$C194="Hybrid"),MAX($BC$5:BC193)+1,""))</f>
        <v/>
      </c>
      <c r="BD194" s="0" t="str">
        <f aca="false">IF($A194="","",MAX($BD$5:BD193)+1)</f>
        <v/>
      </c>
      <c r="BE194" s="0" t="str">
        <f aca="false">IF($A194="","",RANK($AC194,$AC$6:$AC$255)+COUNTIFS($AC$6:$AC194,$AC194,$A$6:$A194,"&lt;&gt;")-1)</f>
        <v/>
      </c>
      <c r="BF194" s="0" t="str">
        <f aca="false">IF($A194="","",IF($AW194&lt;&gt;"",MAX($BF$5:BF193)+1,""))</f>
        <v/>
      </c>
    </row>
    <row r="195" customFormat="false" ht="15" hidden="fals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9"/>
      <c r="S195" s="19"/>
      <c r="T195" s="19"/>
      <c r="U195" s="19"/>
      <c r="V195" s="19"/>
      <c r="W195" s="19"/>
      <c r="X195" s="19"/>
      <c r="Y195" s="20"/>
      <c r="Z195" s="19"/>
      <c r="AA195" s="19" t="str">
        <f aca="false">IF($A195="","",IFERROR(ROUND(($R195+$S195+$T195+$U195)/MAX(1,$V195),2),""))</f>
        <v/>
      </c>
      <c r="AB195" s="19" t="str">
        <f aca="false">IF($A195="","",IFERROR(ROUND(($W195*$X195*$Y195)/MAX(1,$Z195),1),""))</f>
        <v/>
      </c>
      <c r="AC195" s="19" t="str">
        <f aca="false">IF($A195="","",IFERROR(ROUND(($R195*Config!$F$6+$S195*Config!$F$7+$T195*Config!$F$8+$U195*Config!$F$9+(10-$V195)*Config!$F$10+(10-$AD195)*Config!$F$11+(10-$AE195)*Config!$F$12)*10,0),""))</f>
        <v/>
      </c>
      <c r="AD195" s="19"/>
      <c r="AE195" s="19"/>
      <c r="AF195" s="14"/>
      <c r="AG195" s="14"/>
      <c r="AH195" s="14"/>
      <c r="AI195" s="14"/>
      <c r="AJ195" s="21"/>
      <c r="AK195" s="14"/>
      <c r="AL195" s="21"/>
      <c r="AM195" s="19" t="str">
        <f aca="false">IF($A195="","",COUNTIF(Acceptance_Criteria!$B$6:$B$405,$A195))</f>
        <v/>
      </c>
      <c r="AN195" s="19" t="str">
        <f aca="false">IF($A195="","",COUNTIF(Test_Coverage!$B$6:$B$305,$A195))</f>
        <v/>
      </c>
      <c r="AO195" s="19" t="str">
        <f aca="false">IF($A195="","",COUNTIF(Traceability_Matrix!$B$6:$B$405,$A195))</f>
        <v/>
      </c>
      <c r="AP195" s="19" t="str">
        <f aca="false">IF($A195="","",COUNTIFS(Change_Control!$B$6:$B$155,$A195,Change_Control!$J$6:$J$155,"Open")+COUNTIFS(Change_Control!$B$6:$B$155,$A195,Change_Control!$J$6:$J$155,"In Assessment"))</f>
        <v/>
      </c>
      <c r="AQ195" s="19" t="str">
        <f aca="false">IF($A195="","",COUNTIF(RAID_Decisions!$C$6:$C$155,$A195))</f>
        <v/>
      </c>
      <c r="AR195" s="14" t="str">
        <f aca="false">IF($A195="","",IF(AND($K195&lt;&gt;"",$N195&lt;&gt;"",$AO195&gt;0),"Traced",IF(OR($K195&lt;&gt;"",$N195&lt;&gt;"",$AO195&gt;0),"Partial","Gap")))</f>
        <v/>
      </c>
      <c r="AS195" s="19" t="str">
        <f aca="false">IF($A195="","",ROUND(IF($G195&lt;&gt;"",10,0)+IF($H195&lt;&gt;"",15,0)+IF($O195&lt;&gt;"",10,0)+IF($K195&lt;&gt;"",10,0)+IF($N195&lt;&gt;"",10,0)+IF($Q195&lt;&gt;"",5,0)+IF($AM195&gt;0,15,0)+IF($AN195&gt;0,10,0)+IF($AO195&gt;0,10,0)+IF(OR($AH195="Approved",$AH195="Baselined",$AH195="Not Required"),5,0),0))</f>
        <v/>
      </c>
      <c r="AT195" s="14" t="str">
        <f aca="false">IF($A195="","",IF(AND($AS195&gt;=Config!$C$23,$G195&lt;&gt;"",$H195&lt;&gt;"",$O195&lt;&gt;""),"Ready for Review","Needs Work"))</f>
        <v/>
      </c>
      <c r="AU195" s="14" t="str">
        <f aca="false">IF($A195="","",IF(AND($AS195&gt;=Config!$C$24,$AM195&gt;0,$AN195&gt;0,OR($AH195="Approved",$AH195="Baselined",$AH195="Not Required"),$AP195=0),"Ready for Delivery","Not Ready"))</f>
        <v/>
      </c>
      <c r="AV195" s="14" t="str">
        <f aca="false">IF($A195="","",IF($AG195="Rejected","Rejected",IF($AU195="Ready for Delivery","Pass","Action Required")))</f>
        <v/>
      </c>
      <c r="AW195" s="14" t="str">
        <f aca="false">IF($A195="","",IF(RIGHT($BA195,2)="; ",LEFT($BA195,LEN($BA195)-2),$BA195))</f>
        <v/>
      </c>
      <c r="AX195" s="21"/>
      <c r="AY195" s="14"/>
      <c r="AZ195" s="14"/>
      <c r="BA195" s="0" t="str">
        <f aca="false">IF($A195="","",IF($G195="","Missing title; ","")&amp;IF($H195="","Missing statement; ","")&amp;IF($O195="","Missing owner; ","")&amp;IF($K195="","No objective; ","")&amp;IF($N195="","No source; ","")&amp;IF($AM195=0,"No AC; ","")&amp;IF($AN195=0,"No test; ","")&amp;IF($AO195=0,"No trace link; ","")&amp;IF(AND(Config!$C$15="Yes",$AM195=0),"AC required; ","")&amp;IF(AND(Config!$C$14="Yes",$AN195=0),"Test required; ","")&amp;IF(AND(Config!$C$13="Yes",NOT(OR($AH195="Approved",$AH195="Baselined",$AH195="Not Required"))),"Approval pending; ","")&amp;IF($AP195&gt;0,"Open change; ",""))</f>
        <v/>
      </c>
      <c r="BB195" s="0" t="str">
        <f aca="false">IF($A195="","",IF(OR($C195="Agile",$C195="Hybrid"),MAX($BB$5:BB194)+1,""))</f>
        <v/>
      </c>
      <c r="BC195" s="0" t="str">
        <f aca="false">IF($A195="","",IF(OR($C195="Waterfall",$C195="Hybrid"),MAX($BC$5:BC194)+1,""))</f>
        <v/>
      </c>
      <c r="BD195" s="0" t="str">
        <f aca="false">IF($A195="","",MAX($BD$5:BD194)+1)</f>
        <v/>
      </c>
      <c r="BE195" s="0" t="str">
        <f aca="false">IF($A195="","",RANK($AC195,$AC$6:$AC$255)+COUNTIFS($AC$6:$AC195,$AC195,$A$6:$A195,"&lt;&gt;")-1)</f>
        <v/>
      </c>
      <c r="BF195" s="0" t="str">
        <f aca="false">IF($A195="","",IF($AW195&lt;&gt;"",MAX($BF$5:BF194)+1,""))</f>
        <v/>
      </c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9"/>
      <c r="S196" s="19"/>
      <c r="T196" s="19"/>
      <c r="U196" s="19"/>
      <c r="V196" s="19"/>
      <c r="W196" s="19"/>
      <c r="X196" s="19"/>
      <c r="Y196" s="20"/>
      <c r="Z196" s="19"/>
      <c r="AA196" s="19" t="str">
        <f aca="false">IF($A196="","",IFERROR(ROUND(($R196+$S196+$T196+$U196)/MAX(1,$V196),2),""))</f>
        <v/>
      </c>
      <c r="AB196" s="19" t="str">
        <f aca="false">IF($A196="","",IFERROR(ROUND(($W196*$X196*$Y196)/MAX(1,$Z196),1),""))</f>
        <v/>
      </c>
      <c r="AC196" s="19" t="str">
        <f aca="false">IF($A196="","",IFERROR(ROUND(($R196*Config!$F$6+$S196*Config!$F$7+$T196*Config!$F$8+$U196*Config!$F$9+(10-$V196)*Config!$F$10+(10-$AD196)*Config!$F$11+(10-$AE196)*Config!$F$12)*10,0),""))</f>
        <v/>
      </c>
      <c r="AD196" s="19"/>
      <c r="AE196" s="19"/>
      <c r="AF196" s="14"/>
      <c r="AG196" s="14"/>
      <c r="AH196" s="14"/>
      <c r="AI196" s="14"/>
      <c r="AJ196" s="21"/>
      <c r="AK196" s="14"/>
      <c r="AL196" s="21"/>
      <c r="AM196" s="19" t="str">
        <f aca="false">IF($A196="","",COUNTIF(Acceptance_Criteria!$B$6:$B$405,$A196))</f>
        <v/>
      </c>
      <c r="AN196" s="19" t="str">
        <f aca="false">IF($A196="","",COUNTIF(Test_Coverage!$B$6:$B$305,$A196))</f>
        <v/>
      </c>
      <c r="AO196" s="19" t="str">
        <f aca="false">IF($A196="","",COUNTIF(Traceability_Matrix!$B$6:$B$405,$A196))</f>
        <v/>
      </c>
      <c r="AP196" s="19" t="str">
        <f aca="false">IF($A196="","",COUNTIFS(Change_Control!$B$6:$B$155,$A196,Change_Control!$J$6:$J$155,"Open")+COUNTIFS(Change_Control!$B$6:$B$155,$A196,Change_Control!$J$6:$J$155,"In Assessment"))</f>
        <v/>
      </c>
      <c r="AQ196" s="19" t="str">
        <f aca="false">IF($A196="","",COUNTIF(RAID_Decisions!$C$6:$C$155,$A196))</f>
        <v/>
      </c>
      <c r="AR196" s="14" t="str">
        <f aca="false">IF($A196="","",IF(AND($K196&lt;&gt;"",$N196&lt;&gt;"",$AO196&gt;0),"Traced",IF(OR($K196&lt;&gt;"",$N196&lt;&gt;"",$AO196&gt;0),"Partial","Gap")))</f>
        <v/>
      </c>
      <c r="AS196" s="19" t="str">
        <f aca="false">IF($A196="","",ROUND(IF($G196&lt;&gt;"",10,0)+IF($H196&lt;&gt;"",15,0)+IF($O196&lt;&gt;"",10,0)+IF($K196&lt;&gt;"",10,0)+IF($N196&lt;&gt;"",10,0)+IF($Q196&lt;&gt;"",5,0)+IF($AM196&gt;0,15,0)+IF($AN196&gt;0,10,0)+IF($AO196&gt;0,10,0)+IF(OR($AH196="Approved",$AH196="Baselined",$AH196="Not Required"),5,0),0))</f>
        <v/>
      </c>
      <c r="AT196" s="14" t="str">
        <f aca="false">IF($A196="","",IF(AND($AS196&gt;=Config!$C$23,$G196&lt;&gt;"",$H196&lt;&gt;"",$O196&lt;&gt;""),"Ready for Review","Needs Work"))</f>
        <v/>
      </c>
      <c r="AU196" s="14" t="str">
        <f aca="false">IF($A196="","",IF(AND($AS196&gt;=Config!$C$24,$AM196&gt;0,$AN196&gt;0,OR($AH196="Approved",$AH196="Baselined",$AH196="Not Required"),$AP196=0),"Ready for Delivery","Not Ready"))</f>
        <v/>
      </c>
      <c r="AV196" s="14" t="str">
        <f aca="false">IF($A196="","",IF($AG196="Rejected","Rejected",IF($AU196="Ready for Delivery","Pass","Action Required")))</f>
        <v/>
      </c>
      <c r="AW196" s="14" t="str">
        <f aca="false">IF($A196="","",IF(RIGHT($BA196,2)="; ",LEFT($BA196,LEN($BA196)-2),$BA196))</f>
        <v/>
      </c>
      <c r="AX196" s="21"/>
      <c r="AY196" s="14"/>
      <c r="AZ196" s="14"/>
      <c r="BA196" s="0" t="str">
        <f aca="false">IF($A196="","",IF($G196="","Missing title; ","")&amp;IF($H196="","Missing statement; ","")&amp;IF($O196="","Missing owner; ","")&amp;IF($K196="","No objective; ","")&amp;IF($N196="","No source; ","")&amp;IF($AM196=0,"No AC; ","")&amp;IF($AN196=0,"No test; ","")&amp;IF($AO196=0,"No trace link; ","")&amp;IF(AND(Config!$C$15="Yes",$AM196=0),"AC required; ","")&amp;IF(AND(Config!$C$14="Yes",$AN196=0),"Test required; ","")&amp;IF(AND(Config!$C$13="Yes",NOT(OR($AH196="Approved",$AH196="Baselined",$AH196="Not Required"))),"Approval pending; ","")&amp;IF($AP196&gt;0,"Open change; ",""))</f>
        <v/>
      </c>
      <c r="BB196" s="0" t="str">
        <f aca="false">IF($A196="","",IF(OR($C196="Agile",$C196="Hybrid"),MAX($BB$5:BB195)+1,""))</f>
        <v/>
      </c>
      <c r="BC196" s="0" t="str">
        <f aca="false">IF($A196="","",IF(OR($C196="Waterfall",$C196="Hybrid"),MAX($BC$5:BC195)+1,""))</f>
        <v/>
      </c>
      <c r="BD196" s="0" t="str">
        <f aca="false">IF($A196="","",MAX($BD$5:BD195)+1)</f>
        <v/>
      </c>
      <c r="BE196" s="0" t="str">
        <f aca="false">IF($A196="","",RANK($AC196,$AC$6:$AC$255)+COUNTIFS($AC$6:$AC196,$AC196,$A$6:$A196,"&lt;&gt;")-1)</f>
        <v/>
      </c>
      <c r="BF196" s="0" t="str">
        <f aca="false">IF($A196="","",IF($AW196&lt;&gt;"",MAX($BF$5:BF195)+1,""))</f>
        <v/>
      </c>
    </row>
    <row r="197" customFormat="false" ht="15" hidden="fals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9"/>
      <c r="S197" s="19"/>
      <c r="T197" s="19"/>
      <c r="U197" s="19"/>
      <c r="V197" s="19"/>
      <c r="W197" s="19"/>
      <c r="X197" s="19"/>
      <c r="Y197" s="20"/>
      <c r="Z197" s="19"/>
      <c r="AA197" s="19" t="str">
        <f aca="false">IF($A197="","",IFERROR(ROUND(($R197+$S197+$T197+$U197)/MAX(1,$V197),2),""))</f>
        <v/>
      </c>
      <c r="AB197" s="19" t="str">
        <f aca="false">IF($A197="","",IFERROR(ROUND(($W197*$X197*$Y197)/MAX(1,$Z197),1),""))</f>
        <v/>
      </c>
      <c r="AC197" s="19" t="str">
        <f aca="false">IF($A197="","",IFERROR(ROUND(($R197*Config!$F$6+$S197*Config!$F$7+$T197*Config!$F$8+$U197*Config!$F$9+(10-$V197)*Config!$F$10+(10-$AD197)*Config!$F$11+(10-$AE197)*Config!$F$12)*10,0),""))</f>
        <v/>
      </c>
      <c r="AD197" s="19"/>
      <c r="AE197" s="19"/>
      <c r="AF197" s="14"/>
      <c r="AG197" s="14"/>
      <c r="AH197" s="14"/>
      <c r="AI197" s="14"/>
      <c r="AJ197" s="21"/>
      <c r="AK197" s="14"/>
      <c r="AL197" s="21"/>
      <c r="AM197" s="19" t="str">
        <f aca="false">IF($A197="","",COUNTIF(Acceptance_Criteria!$B$6:$B$405,$A197))</f>
        <v/>
      </c>
      <c r="AN197" s="19" t="str">
        <f aca="false">IF($A197="","",COUNTIF(Test_Coverage!$B$6:$B$305,$A197))</f>
        <v/>
      </c>
      <c r="AO197" s="19" t="str">
        <f aca="false">IF($A197="","",COUNTIF(Traceability_Matrix!$B$6:$B$405,$A197))</f>
        <v/>
      </c>
      <c r="AP197" s="19" t="str">
        <f aca="false">IF($A197="","",COUNTIFS(Change_Control!$B$6:$B$155,$A197,Change_Control!$J$6:$J$155,"Open")+COUNTIFS(Change_Control!$B$6:$B$155,$A197,Change_Control!$J$6:$J$155,"In Assessment"))</f>
        <v/>
      </c>
      <c r="AQ197" s="19" t="str">
        <f aca="false">IF($A197="","",COUNTIF(RAID_Decisions!$C$6:$C$155,$A197))</f>
        <v/>
      </c>
      <c r="AR197" s="14" t="str">
        <f aca="false">IF($A197="","",IF(AND($K197&lt;&gt;"",$N197&lt;&gt;"",$AO197&gt;0),"Traced",IF(OR($K197&lt;&gt;"",$N197&lt;&gt;"",$AO197&gt;0),"Partial","Gap")))</f>
        <v/>
      </c>
      <c r="AS197" s="19" t="str">
        <f aca="false">IF($A197="","",ROUND(IF($G197&lt;&gt;"",10,0)+IF($H197&lt;&gt;"",15,0)+IF($O197&lt;&gt;"",10,0)+IF($K197&lt;&gt;"",10,0)+IF($N197&lt;&gt;"",10,0)+IF($Q197&lt;&gt;"",5,0)+IF($AM197&gt;0,15,0)+IF($AN197&gt;0,10,0)+IF($AO197&gt;0,10,0)+IF(OR($AH197="Approved",$AH197="Baselined",$AH197="Not Required"),5,0),0))</f>
        <v/>
      </c>
      <c r="AT197" s="14" t="str">
        <f aca="false">IF($A197="","",IF(AND($AS197&gt;=Config!$C$23,$G197&lt;&gt;"",$H197&lt;&gt;"",$O197&lt;&gt;""),"Ready for Review","Needs Work"))</f>
        <v/>
      </c>
      <c r="AU197" s="14" t="str">
        <f aca="false">IF($A197="","",IF(AND($AS197&gt;=Config!$C$24,$AM197&gt;0,$AN197&gt;0,OR($AH197="Approved",$AH197="Baselined",$AH197="Not Required"),$AP197=0),"Ready for Delivery","Not Ready"))</f>
        <v/>
      </c>
      <c r="AV197" s="14" t="str">
        <f aca="false">IF($A197="","",IF($AG197="Rejected","Rejected",IF($AU197="Ready for Delivery","Pass","Action Required")))</f>
        <v/>
      </c>
      <c r="AW197" s="14" t="str">
        <f aca="false">IF($A197="","",IF(RIGHT($BA197,2)="; ",LEFT($BA197,LEN($BA197)-2),$BA197))</f>
        <v/>
      </c>
      <c r="AX197" s="21"/>
      <c r="AY197" s="14"/>
      <c r="AZ197" s="14"/>
      <c r="BA197" s="0" t="str">
        <f aca="false">IF($A197="","",IF($G197="","Missing title; ","")&amp;IF($H197="","Missing statement; ","")&amp;IF($O197="","Missing owner; ","")&amp;IF($K197="","No objective; ","")&amp;IF($N197="","No source; ","")&amp;IF($AM197=0,"No AC; ","")&amp;IF($AN197=0,"No test; ","")&amp;IF($AO197=0,"No trace link; ","")&amp;IF(AND(Config!$C$15="Yes",$AM197=0),"AC required; ","")&amp;IF(AND(Config!$C$14="Yes",$AN197=0),"Test required; ","")&amp;IF(AND(Config!$C$13="Yes",NOT(OR($AH197="Approved",$AH197="Baselined",$AH197="Not Required"))),"Approval pending; ","")&amp;IF($AP197&gt;0,"Open change; ",""))</f>
        <v/>
      </c>
      <c r="BB197" s="0" t="str">
        <f aca="false">IF($A197="","",IF(OR($C197="Agile",$C197="Hybrid"),MAX($BB$5:BB196)+1,""))</f>
        <v/>
      </c>
      <c r="BC197" s="0" t="str">
        <f aca="false">IF($A197="","",IF(OR($C197="Waterfall",$C197="Hybrid"),MAX($BC$5:BC196)+1,""))</f>
        <v/>
      </c>
      <c r="BD197" s="0" t="str">
        <f aca="false">IF($A197="","",MAX($BD$5:BD196)+1)</f>
        <v/>
      </c>
      <c r="BE197" s="0" t="str">
        <f aca="false">IF($A197="","",RANK($AC197,$AC$6:$AC$255)+COUNTIFS($AC$6:$AC197,$AC197,$A$6:$A197,"&lt;&gt;")-1)</f>
        <v/>
      </c>
      <c r="BF197" s="0" t="str">
        <f aca="false">IF($A197="","",IF($AW197&lt;&gt;"",MAX($BF$5:BF196)+1,""))</f>
        <v/>
      </c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9"/>
      <c r="S198" s="19"/>
      <c r="T198" s="19"/>
      <c r="U198" s="19"/>
      <c r="V198" s="19"/>
      <c r="W198" s="19"/>
      <c r="X198" s="19"/>
      <c r="Y198" s="20"/>
      <c r="Z198" s="19"/>
      <c r="AA198" s="19" t="str">
        <f aca="false">IF($A198="","",IFERROR(ROUND(($R198+$S198+$T198+$U198)/MAX(1,$V198),2),""))</f>
        <v/>
      </c>
      <c r="AB198" s="19" t="str">
        <f aca="false">IF($A198="","",IFERROR(ROUND(($W198*$X198*$Y198)/MAX(1,$Z198),1),""))</f>
        <v/>
      </c>
      <c r="AC198" s="19" t="str">
        <f aca="false">IF($A198="","",IFERROR(ROUND(($R198*Config!$F$6+$S198*Config!$F$7+$T198*Config!$F$8+$U198*Config!$F$9+(10-$V198)*Config!$F$10+(10-$AD198)*Config!$F$11+(10-$AE198)*Config!$F$12)*10,0),""))</f>
        <v/>
      </c>
      <c r="AD198" s="19"/>
      <c r="AE198" s="19"/>
      <c r="AF198" s="14"/>
      <c r="AG198" s="14"/>
      <c r="AH198" s="14"/>
      <c r="AI198" s="14"/>
      <c r="AJ198" s="21"/>
      <c r="AK198" s="14"/>
      <c r="AL198" s="21"/>
      <c r="AM198" s="19" t="str">
        <f aca="false">IF($A198="","",COUNTIF(Acceptance_Criteria!$B$6:$B$405,$A198))</f>
        <v/>
      </c>
      <c r="AN198" s="19" t="str">
        <f aca="false">IF($A198="","",COUNTIF(Test_Coverage!$B$6:$B$305,$A198))</f>
        <v/>
      </c>
      <c r="AO198" s="19" t="str">
        <f aca="false">IF($A198="","",COUNTIF(Traceability_Matrix!$B$6:$B$405,$A198))</f>
        <v/>
      </c>
      <c r="AP198" s="19" t="str">
        <f aca="false">IF($A198="","",COUNTIFS(Change_Control!$B$6:$B$155,$A198,Change_Control!$J$6:$J$155,"Open")+COUNTIFS(Change_Control!$B$6:$B$155,$A198,Change_Control!$J$6:$J$155,"In Assessment"))</f>
        <v/>
      </c>
      <c r="AQ198" s="19" t="str">
        <f aca="false">IF($A198="","",COUNTIF(RAID_Decisions!$C$6:$C$155,$A198))</f>
        <v/>
      </c>
      <c r="AR198" s="14" t="str">
        <f aca="false">IF($A198="","",IF(AND($K198&lt;&gt;"",$N198&lt;&gt;"",$AO198&gt;0),"Traced",IF(OR($K198&lt;&gt;"",$N198&lt;&gt;"",$AO198&gt;0),"Partial","Gap")))</f>
        <v/>
      </c>
      <c r="AS198" s="19" t="str">
        <f aca="false">IF($A198="","",ROUND(IF($G198&lt;&gt;"",10,0)+IF($H198&lt;&gt;"",15,0)+IF($O198&lt;&gt;"",10,0)+IF($K198&lt;&gt;"",10,0)+IF($N198&lt;&gt;"",10,0)+IF($Q198&lt;&gt;"",5,0)+IF($AM198&gt;0,15,0)+IF($AN198&gt;0,10,0)+IF($AO198&gt;0,10,0)+IF(OR($AH198="Approved",$AH198="Baselined",$AH198="Not Required"),5,0),0))</f>
        <v/>
      </c>
      <c r="AT198" s="14" t="str">
        <f aca="false">IF($A198="","",IF(AND($AS198&gt;=Config!$C$23,$G198&lt;&gt;"",$H198&lt;&gt;"",$O198&lt;&gt;""),"Ready for Review","Needs Work"))</f>
        <v/>
      </c>
      <c r="AU198" s="14" t="str">
        <f aca="false">IF($A198="","",IF(AND($AS198&gt;=Config!$C$24,$AM198&gt;0,$AN198&gt;0,OR($AH198="Approved",$AH198="Baselined",$AH198="Not Required"),$AP198=0),"Ready for Delivery","Not Ready"))</f>
        <v/>
      </c>
      <c r="AV198" s="14" t="str">
        <f aca="false">IF($A198="","",IF($AG198="Rejected","Rejected",IF($AU198="Ready for Delivery","Pass","Action Required")))</f>
        <v/>
      </c>
      <c r="AW198" s="14" t="str">
        <f aca="false">IF($A198="","",IF(RIGHT($BA198,2)="; ",LEFT($BA198,LEN($BA198)-2),$BA198))</f>
        <v/>
      </c>
      <c r="AX198" s="21"/>
      <c r="AY198" s="14"/>
      <c r="AZ198" s="14"/>
      <c r="BA198" s="0" t="str">
        <f aca="false">IF($A198="","",IF($G198="","Missing title; ","")&amp;IF($H198="","Missing statement; ","")&amp;IF($O198="","Missing owner; ","")&amp;IF($K198="","No objective; ","")&amp;IF($N198="","No source; ","")&amp;IF($AM198=0,"No AC; ","")&amp;IF($AN198=0,"No test; ","")&amp;IF($AO198=0,"No trace link; ","")&amp;IF(AND(Config!$C$15="Yes",$AM198=0),"AC required; ","")&amp;IF(AND(Config!$C$14="Yes",$AN198=0),"Test required; ","")&amp;IF(AND(Config!$C$13="Yes",NOT(OR($AH198="Approved",$AH198="Baselined",$AH198="Not Required"))),"Approval pending; ","")&amp;IF($AP198&gt;0,"Open change; ",""))</f>
        <v/>
      </c>
      <c r="BB198" s="0" t="str">
        <f aca="false">IF($A198="","",IF(OR($C198="Agile",$C198="Hybrid"),MAX($BB$5:BB197)+1,""))</f>
        <v/>
      </c>
      <c r="BC198" s="0" t="str">
        <f aca="false">IF($A198="","",IF(OR($C198="Waterfall",$C198="Hybrid"),MAX($BC$5:BC197)+1,""))</f>
        <v/>
      </c>
      <c r="BD198" s="0" t="str">
        <f aca="false">IF($A198="","",MAX($BD$5:BD197)+1)</f>
        <v/>
      </c>
      <c r="BE198" s="0" t="str">
        <f aca="false">IF($A198="","",RANK($AC198,$AC$6:$AC$255)+COUNTIFS($AC$6:$AC198,$AC198,$A$6:$A198,"&lt;&gt;")-1)</f>
        <v/>
      </c>
      <c r="BF198" s="0" t="str">
        <f aca="false">IF($A198="","",IF($AW198&lt;&gt;"",MAX($BF$5:BF197)+1,""))</f>
        <v/>
      </c>
    </row>
    <row r="199" customFormat="false" ht="15" hidden="fals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9"/>
      <c r="S199" s="19"/>
      <c r="T199" s="19"/>
      <c r="U199" s="19"/>
      <c r="V199" s="19"/>
      <c r="W199" s="19"/>
      <c r="X199" s="19"/>
      <c r="Y199" s="20"/>
      <c r="Z199" s="19"/>
      <c r="AA199" s="19" t="str">
        <f aca="false">IF($A199="","",IFERROR(ROUND(($R199+$S199+$T199+$U199)/MAX(1,$V199),2),""))</f>
        <v/>
      </c>
      <c r="AB199" s="19" t="str">
        <f aca="false">IF($A199="","",IFERROR(ROUND(($W199*$X199*$Y199)/MAX(1,$Z199),1),""))</f>
        <v/>
      </c>
      <c r="AC199" s="19" t="str">
        <f aca="false">IF($A199="","",IFERROR(ROUND(($R199*Config!$F$6+$S199*Config!$F$7+$T199*Config!$F$8+$U199*Config!$F$9+(10-$V199)*Config!$F$10+(10-$AD199)*Config!$F$11+(10-$AE199)*Config!$F$12)*10,0),""))</f>
        <v/>
      </c>
      <c r="AD199" s="19"/>
      <c r="AE199" s="19"/>
      <c r="AF199" s="14"/>
      <c r="AG199" s="14"/>
      <c r="AH199" s="14"/>
      <c r="AI199" s="14"/>
      <c r="AJ199" s="21"/>
      <c r="AK199" s="14"/>
      <c r="AL199" s="21"/>
      <c r="AM199" s="19" t="str">
        <f aca="false">IF($A199="","",COUNTIF(Acceptance_Criteria!$B$6:$B$405,$A199))</f>
        <v/>
      </c>
      <c r="AN199" s="19" t="str">
        <f aca="false">IF($A199="","",COUNTIF(Test_Coverage!$B$6:$B$305,$A199))</f>
        <v/>
      </c>
      <c r="AO199" s="19" t="str">
        <f aca="false">IF($A199="","",COUNTIF(Traceability_Matrix!$B$6:$B$405,$A199))</f>
        <v/>
      </c>
      <c r="AP199" s="19" t="str">
        <f aca="false">IF($A199="","",COUNTIFS(Change_Control!$B$6:$B$155,$A199,Change_Control!$J$6:$J$155,"Open")+COUNTIFS(Change_Control!$B$6:$B$155,$A199,Change_Control!$J$6:$J$155,"In Assessment"))</f>
        <v/>
      </c>
      <c r="AQ199" s="19" t="str">
        <f aca="false">IF($A199="","",COUNTIF(RAID_Decisions!$C$6:$C$155,$A199))</f>
        <v/>
      </c>
      <c r="AR199" s="14" t="str">
        <f aca="false">IF($A199="","",IF(AND($K199&lt;&gt;"",$N199&lt;&gt;"",$AO199&gt;0),"Traced",IF(OR($K199&lt;&gt;"",$N199&lt;&gt;"",$AO199&gt;0),"Partial","Gap")))</f>
        <v/>
      </c>
      <c r="AS199" s="19" t="str">
        <f aca="false">IF($A199="","",ROUND(IF($G199&lt;&gt;"",10,0)+IF($H199&lt;&gt;"",15,0)+IF($O199&lt;&gt;"",10,0)+IF($K199&lt;&gt;"",10,0)+IF($N199&lt;&gt;"",10,0)+IF($Q199&lt;&gt;"",5,0)+IF($AM199&gt;0,15,0)+IF($AN199&gt;0,10,0)+IF($AO199&gt;0,10,0)+IF(OR($AH199="Approved",$AH199="Baselined",$AH199="Not Required"),5,0),0))</f>
        <v/>
      </c>
      <c r="AT199" s="14" t="str">
        <f aca="false">IF($A199="","",IF(AND($AS199&gt;=Config!$C$23,$G199&lt;&gt;"",$H199&lt;&gt;"",$O199&lt;&gt;""),"Ready for Review","Needs Work"))</f>
        <v/>
      </c>
      <c r="AU199" s="14" t="str">
        <f aca="false">IF($A199="","",IF(AND($AS199&gt;=Config!$C$24,$AM199&gt;0,$AN199&gt;0,OR($AH199="Approved",$AH199="Baselined",$AH199="Not Required"),$AP199=0),"Ready for Delivery","Not Ready"))</f>
        <v/>
      </c>
      <c r="AV199" s="14" t="str">
        <f aca="false">IF($A199="","",IF($AG199="Rejected","Rejected",IF($AU199="Ready for Delivery","Pass","Action Required")))</f>
        <v/>
      </c>
      <c r="AW199" s="14" t="str">
        <f aca="false">IF($A199="","",IF(RIGHT($BA199,2)="; ",LEFT($BA199,LEN($BA199)-2),$BA199))</f>
        <v/>
      </c>
      <c r="AX199" s="21"/>
      <c r="AY199" s="14"/>
      <c r="AZ199" s="14"/>
      <c r="BA199" s="0" t="str">
        <f aca="false">IF($A199="","",IF($G199="","Missing title; ","")&amp;IF($H199="","Missing statement; ","")&amp;IF($O199="","Missing owner; ","")&amp;IF($K199="","No objective; ","")&amp;IF($N199="","No source; ","")&amp;IF($AM199=0,"No AC; ","")&amp;IF($AN199=0,"No test; ","")&amp;IF($AO199=0,"No trace link; ","")&amp;IF(AND(Config!$C$15="Yes",$AM199=0),"AC required; ","")&amp;IF(AND(Config!$C$14="Yes",$AN199=0),"Test required; ","")&amp;IF(AND(Config!$C$13="Yes",NOT(OR($AH199="Approved",$AH199="Baselined",$AH199="Not Required"))),"Approval pending; ","")&amp;IF($AP199&gt;0,"Open change; ",""))</f>
        <v/>
      </c>
      <c r="BB199" s="0" t="str">
        <f aca="false">IF($A199="","",IF(OR($C199="Agile",$C199="Hybrid"),MAX($BB$5:BB198)+1,""))</f>
        <v/>
      </c>
      <c r="BC199" s="0" t="str">
        <f aca="false">IF($A199="","",IF(OR($C199="Waterfall",$C199="Hybrid"),MAX($BC$5:BC198)+1,""))</f>
        <v/>
      </c>
      <c r="BD199" s="0" t="str">
        <f aca="false">IF($A199="","",MAX($BD$5:BD198)+1)</f>
        <v/>
      </c>
      <c r="BE199" s="0" t="str">
        <f aca="false">IF($A199="","",RANK($AC199,$AC$6:$AC$255)+COUNTIFS($AC$6:$AC199,$AC199,$A$6:$A199,"&lt;&gt;")-1)</f>
        <v/>
      </c>
      <c r="BF199" s="0" t="str">
        <f aca="false">IF($A199="","",IF($AW199&lt;&gt;"",MAX($BF$5:BF198)+1,""))</f>
        <v/>
      </c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9"/>
      <c r="S200" s="19"/>
      <c r="T200" s="19"/>
      <c r="U200" s="19"/>
      <c r="V200" s="19"/>
      <c r="W200" s="19"/>
      <c r="X200" s="19"/>
      <c r="Y200" s="20"/>
      <c r="Z200" s="19"/>
      <c r="AA200" s="19" t="str">
        <f aca="false">IF($A200="","",IFERROR(ROUND(($R200+$S200+$T200+$U200)/MAX(1,$V200),2),""))</f>
        <v/>
      </c>
      <c r="AB200" s="19" t="str">
        <f aca="false">IF($A200="","",IFERROR(ROUND(($W200*$X200*$Y200)/MAX(1,$Z200),1),""))</f>
        <v/>
      </c>
      <c r="AC200" s="19" t="str">
        <f aca="false">IF($A200="","",IFERROR(ROUND(($R200*Config!$F$6+$S200*Config!$F$7+$T200*Config!$F$8+$U200*Config!$F$9+(10-$V200)*Config!$F$10+(10-$AD200)*Config!$F$11+(10-$AE200)*Config!$F$12)*10,0),""))</f>
        <v/>
      </c>
      <c r="AD200" s="19"/>
      <c r="AE200" s="19"/>
      <c r="AF200" s="14"/>
      <c r="AG200" s="14"/>
      <c r="AH200" s="14"/>
      <c r="AI200" s="14"/>
      <c r="AJ200" s="21"/>
      <c r="AK200" s="14"/>
      <c r="AL200" s="21"/>
      <c r="AM200" s="19" t="str">
        <f aca="false">IF($A200="","",COUNTIF(Acceptance_Criteria!$B$6:$B$405,$A200))</f>
        <v/>
      </c>
      <c r="AN200" s="19" t="str">
        <f aca="false">IF($A200="","",COUNTIF(Test_Coverage!$B$6:$B$305,$A200))</f>
        <v/>
      </c>
      <c r="AO200" s="19" t="str">
        <f aca="false">IF($A200="","",COUNTIF(Traceability_Matrix!$B$6:$B$405,$A200))</f>
        <v/>
      </c>
      <c r="AP200" s="19" t="str">
        <f aca="false">IF($A200="","",COUNTIFS(Change_Control!$B$6:$B$155,$A200,Change_Control!$J$6:$J$155,"Open")+COUNTIFS(Change_Control!$B$6:$B$155,$A200,Change_Control!$J$6:$J$155,"In Assessment"))</f>
        <v/>
      </c>
      <c r="AQ200" s="19" t="str">
        <f aca="false">IF($A200="","",COUNTIF(RAID_Decisions!$C$6:$C$155,$A200))</f>
        <v/>
      </c>
      <c r="AR200" s="14" t="str">
        <f aca="false">IF($A200="","",IF(AND($K200&lt;&gt;"",$N200&lt;&gt;"",$AO200&gt;0),"Traced",IF(OR($K200&lt;&gt;"",$N200&lt;&gt;"",$AO200&gt;0),"Partial","Gap")))</f>
        <v/>
      </c>
      <c r="AS200" s="19" t="str">
        <f aca="false">IF($A200="","",ROUND(IF($G200&lt;&gt;"",10,0)+IF($H200&lt;&gt;"",15,0)+IF($O200&lt;&gt;"",10,0)+IF($K200&lt;&gt;"",10,0)+IF($N200&lt;&gt;"",10,0)+IF($Q200&lt;&gt;"",5,0)+IF($AM200&gt;0,15,0)+IF($AN200&gt;0,10,0)+IF($AO200&gt;0,10,0)+IF(OR($AH200="Approved",$AH200="Baselined",$AH200="Not Required"),5,0),0))</f>
        <v/>
      </c>
      <c r="AT200" s="14" t="str">
        <f aca="false">IF($A200="","",IF(AND($AS200&gt;=Config!$C$23,$G200&lt;&gt;"",$H200&lt;&gt;"",$O200&lt;&gt;""),"Ready for Review","Needs Work"))</f>
        <v/>
      </c>
      <c r="AU200" s="14" t="str">
        <f aca="false">IF($A200="","",IF(AND($AS200&gt;=Config!$C$24,$AM200&gt;0,$AN200&gt;0,OR($AH200="Approved",$AH200="Baselined",$AH200="Not Required"),$AP200=0),"Ready for Delivery","Not Ready"))</f>
        <v/>
      </c>
      <c r="AV200" s="14" t="str">
        <f aca="false">IF($A200="","",IF($AG200="Rejected","Rejected",IF($AU200="Ready for Delivery","Pass","Action Required")))</f>
        <v/>
      </c>
      <c r="AW200" s="14" t="str">
        <f aca="false">IF($A200="","",IF(RIGHT($BA200,2)="; ",LEFT($BA200,LEN($BA200)-2),$BA200))</f>
        <v/>
      </c>
      <c r="AX200" s="21"/>
      <c r="AY200" s="14"/>
      <c r="AZ200" s="14"/>
      <c r="BA200" s="0" t="str">
        <f aca="false">IF($A200="","",IF($G200="","Missing title; ","")&amp;IF($H200="","Missing statement; ","")&amp;IF($O200="","Missing owner; ","")&amp;IF($K200="","No objective; ","")&amp;IF($N200="","No source; ","")&amp;IF($AM200=0,"No AC; ","")&amp;IF($AN200=0,"No test; ","")&amp;IF($AO200=0,"No trace link; ","")&amp;IF(AND(Config!$C$15="Yes",$AM200=0),"AC required; ","")&amp;IF(AND(Config!$C$14="Yes",$AN200=0),"Test required; ","")&amp;IF(AND(Config!$C$13="Yes",NOT(OR($AH200="Approved",$AH200="Baselined",$AH200="Not Required"))),"Approval pending; ","")&amp;IF($AP200&gt;0,"Open change; ",""))</f>
        <v/>
      </c>
      <c r="BB200" s="0" t="str">
        <f aca="false">IF($A200="","",IF(OR($C200="Agile",$C200="Hybrid"),MAX($BB$5:BB199)+1,""))</f>
        <v/>
      </c>
      <c r="BC200" s="0" t="str">
        <f aca="false">IF($A200="","",IF(OR($C200="Waterfall",$C200="Hybrid"),MAX($BC$5:BC199)+1,""))</f>
        <v/>
      </c>
      <c r="BD200" s="0" t="str">
        <f aca="false">IF($A200="","",MAX($BD$5:BD199)+1)</f>
        <v/>
      </c>
      <c r="BE200" s="0" t="str">
        <f aca="false">IF($A200="","",RANK($AC200,$AC$6:$AC$255)+COUNTIFS($AC$6:$AC200,$AC200,$A$6:$A200,"&lt;&gt;")-1)</f>
        <v/>
      </c>
      <c r="BF200" s="0" t="str">
        <f aca="false">IF($A200="","",IF($AW200&lt;&gt;"",MAX($BF$5:BF199)+1,""))</f>
        <v/>
      </c>
    </row>
    <row r="201" customFormat="false" ht="15" hidden="false" customHeight="fals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9"/>
      <c r="S201" s="19"/>
      <c r="T201" s="19"/>
      <c r="U201" s="19"/>
      <c r="V201" s="19"/>
      <c r="W201" s="19"/>
      <c r="X201" s="19"/>
      <c r="Y201" s="20"/>
      <c r="Z201" s="19"/>
      <c r="AA201" s="19" t="str">
        <f aca="false">IF($A201="","",IFERROR(ROUND(($R201+$S201+$T201+$U201)/MAX(1,$V201),2),""))</f>
        <v/>
      </c>
      <c r="AB201" s="19" t="str">
        <f aca="false">IF($A201="","",IFERROR(ROUND(($W201*$X201*$Y201)/MAX(1,$Z201),1),""))</f>
        <v/>
      </c>
      <c r="AC201" s="19" t="str">
        <f aca="false">IF($A201="","",IFERROR(ROUND(($R201*Config!$F$6+$S201*Config!$F$7+$T201*Config!$F$8+$U201*Config!$F$9+(10-$V201)*Config!$F$10+(10-$AD201)*Config!$F$11+(10-$AE201)*Config!$F$12)*10,0),""))</f>
        <v/>
      </c>
      <c r="AD201" s="19"/>
      <c r="AE201" s="19"/>
      <c r="AF201" s="14"/>
      <c r="AG201" s="14"/>
      <c r="AH201" s="14"/>
      <c r="AI201" s="14"/>
      <c r="AJ201" s="21"/>
      <c r="AK201" s="14"/>
      <c r="AL201" s="21"/>
      <c r="AM201" s="19" t="str">
        <f aca="false">IF($A201="","",COUNTIF(Acceptance_Criteria!$B$6:$B$405,$A201))</f>
        <v/>
      </c>
      <c r="AN201" s="19" t="str">
        <f aca="false">IF($A201="","",COUNTIF(Test_Coverage!$B$6:$B$305,$A201))</f>
        <v/>
      </c>
      <c r="AO201" s="19" t="str">
        <f aca="false">IF($A201="","",COUNTIF(Traceability_Matrix!$B$6:$B$405,$A201))</f>
        <v/>
      </c>
      <c r="AP201" s="19" t="str">
        <f aca="false">IF($A201="","",COUNTIFS(Change_Control!$B$6:$B$155,$A201,Change_Control!$J$6:$J$155,"Open")+COUNTIFS(Change_Control!$B$6:$B$155,$A201,Change_Control!$J$6:$J$155,"In Assessment"))</f>
        <v/>
      </c>
      <c r="AQ201" s="19" t="str">
        <f aca="false">IF($A201="","",COUNTIF(RAID_Decisions!$C$6:$C$155,$A201))</f>
        <v/>
      </c>
      <c r="AR201" s="14" t="str">
        <f aca="false">IF($A201="","",IF(AND($K201&lt;&gt;"",$N201&lt;&gt;"",$AO201&gt;0),"Traced",IF(OR($K201&lt;&gt;"",$N201&lt;&gt;"",$AO201&gt;0),"Partial","Gap")))</f>
        <v/>
      </c>
      <c r="AS201" s="19" t="str">
        <f aca="false">IF($A201="","",ROUND(IF($G201&lt;&gt;"",10,0)+IF($H201&lt;&gt;"",15,0)+IF($O201&lt;&gt;"",10,0)+IF($K201&lt;&gt;"",10,0)+IF($N201&lt;&gt;"",10,0)+IF($Q201&lt;&gt;"",5,0)+IF($AM201&gt;0,15,0)+IF($AN201&gt;0,10,0)+IF($AO201&gt;0,10,0)+IF(OR($AH201="Approved",$AH201="Baselined",$AH201="Not Required"),5,0),0))</f>
        <v/>
      </c>
      <c r="AT201" s="14" t="str">
        <f aca="false">IF($A201="","",IF(AND($AS201&gt;=Config!$C$23,$G201&lt;&gt;"",$H201&lt;&gt;"",$O201&lt;&gt;""),"Ready for Review","Needs Work"))</f>
        <v/>
      </c>
      <c r="AU201" s="14" t="str">
        <f aca="false">IF($A201="","",IF(AND($AS201&gt;=Config!$C$24,$AM201&gt;0,$AN201&gt;0,OR($AH201="Approved",$AH201="Baselined",$AH201="Not Required"),$AP201=0),"Ready for Delivery","Not Ready"))</f>
        <v/>
      </c>
      <c r="AV201" s="14" t="str">
        <f aca="false">IF($A201="","",IF($AG201="Rejected","Rejected",IF($AU201="Ready for Delivery","Pass","Action Required")))</f>
        <v/>
      </c>
      <c r="AW201" s="14" t="str">
        <f aca="false">IF($A201="","",IF(RIGHT($BA201,2)="; ",LEFT($BA201,LEN($BA201)-2),$BA201))</f>
        <v/>
      </c>
      <c r="AX201" s="21"/>
      <c r="AY201" s="14"/>
      <c r="AZ201" s="14"/>
      <c r="BA201" s="0" t="str">
        <f aca="false">IF($A201="","",IF($G201="","Missing title; ","")&amp;IF($H201="","Missing statement; ","")&amp;IF($O201="","Missing owner; ","")&amp;IF($K201="","No objective; ","")&amp;IF($N201="","No source; ","")&amp;IF($AM201=0,"No AC; ","")&amp;IF($AN201=0,"No test; ","")&amp;IF($AO201=0,"No trace link; ","")&amp;IF(AND(Config!$C$15="Yes",$AM201=0),"AC required; ","")&amp;IF(AND(Config!$C$14="Yes",$AN201=0),"Test required; ","")&amp;IF(AND(Config!$C$13="Yes",NOT(OR($AH201="Approved",$AH201="Baselined",$AH201="Not Required"))),"Approval pending; ","")&amp;IF($AP201&gt;0,"Open change; ",""))</f>
        <v/>
      </c>
      <c r="BB201" s="0" t="str">
        <f aca="false">IF($A201="","",IF(OR($C201="Agile",$C201="Hybrid"),MAX($BB$5:BB200)+1,""))</f>
        <v/>
      </c>
      <c r="BC201" s="0" t="str">
        <f aca="false">IF($A201="","",IF(OR($C201="Waterfall",$C201="Hybrid"),MAX($BC$5:BC200)+1,""))</f>
        <v/>
      </c>
      <c r="BD201" s="0" t="str">
        <f aca="false">IF($A201="","",MAX($BD$5:BD200)+1)</f>
        <v/>
      </c>
      <c r="BE201" s="0" t="str">
        <f aca="false">IF($A201="","",RANK($AC201,$AC$6:$AC$255)+COUNTIFS($AC$6:$AC201,$AC201,$A$6:$A201,"&lt;&gt;")-1)</f>
        <v/>
      </c>
      <c r="BF201" s="0" t="str">
        <f aca="false">IF($A201="","",IF($AW201&lt;&gt;"",MAX($BF$5:BF200)+1,""))</f>
        <v/>
      </c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9"/>
      <c r="S202" s="19"/>
      <c r="T202" s="19"/>
      <c r="U202" s="19"/>
      <c r="V202" s="19"/>
      <c r="W202" s="19"/>
      <c r="X202" s="19"/>
      <c r="Y202" s="20"/>
      <c r="Z202" s="19"/>
      <c r="AA202" s="19" t="str">
        <f aca="false">IF($A202="","",IFERROR(ROUND(($R202+$S202+$T202+$U202)/MAX(1,$V202),2),""))</f>
        <v/>
      </c>
      <c r="AB202" s="19" t="str">
        <f aca="false">IF($A202="","",IFERROR(ROUND(($W202*$X202*$Y202)/MAX(1,$Z202),1),""))</f>
        <v/>
      </c>
      <c r="AC202" s="19" t="str">
        <f aca="false">IF($A202="","",IFERROR(ROUND(($R202*Config!$F$6+$S202*Config!$F$7+$T202*Config!$F$8+$U202*Config!$F$9+(10-$V202)*Config!$F$10+(10-$AD202)*Config!$F$11+(10-$AE202)*Config!$F$12)*10,0),""))</f>
        <v/>
      </c>
      <c r="AD202" s="19"/>
      <c r="AE202" s="19"/>
      <c r="AF202" s="14"/>
      <c r="AG202" s="14"/>
      <c r="AH202" s="14"/>
      <c r="AI202" s="14"/>
      <c r="AJ202" s="21"/>
      <c r="AK202" s="14"/>
      <c r="AL202" s="21"/>
      <c r="AM202" s="19" t="str">
        <f aca="false">IF($A202="","",COUNTIF(Acceptance_Criteria!$B$6:$B$405,$A202))</f>
        <v/>
      </c>
      <c r="AN202" s="19" t="str">
        <f aca="false">IF($A202="","",COUNTIF(Test_Coverage!$B$6:$B$305,$A202))</f>
        <v/>
      </c>
      <c r="AO202" s="19" t="str">
        <f aca="false">IF($A202="","",COUNTIF(Traceability_Matrix!$B$6:$B$405,$A202))</f>
        <v/>
      </c>
      <c r="AP202" s="19" t="str">
        <f aca="false">IF($A202="","",COUNTIFS(Change_Control!$B$6:$B$155,$A202,Change_Control!$J$6:$J$155,"Open")+COUNTIFS(Change_Control!$B$6:$B$155,$A202,Change_Control!$J$6:$J$155,"In Assessment"))</f>
        <v/>
      </c>
      <c r="AQ202" s="19" t="str">
        <f aca="false">IF($A202="","",COUNTIF(RAID_Decisions!$C$6:$C$155,$A202))</f>
        <v/>
      </c>
      <c r="AR202" s="14" t="str">
        <f aca="false">IF($A202="","",IF(AND($K202&lt;&gt;"",$N202&lt;&gt;"",$AO202&gt;0),"Traced",IF(OR($K202&lt;&gt;"",$N202&lt;&gt;"",$AO202&gt;0),"Partial","Gap")))</f>
        <v/>
      </c>
      <c r="AS202" s="19" t="str">
        <f aca="false">IF($A202="","",ROUND(IF($G202&lt;&gt;"",10,0)+IF($H202&lt;&gt;"",15,0)+IF($O202&lt;&gt;"",10,0)+IF($K202&lt;&gt;"",10,0)+IF($N202&lt;&gt;"",10,0)+IF($Q202&lt;&gt;"",5,0)+IF($AM202&gt;0,15,0)+IF($AN202&gt;0,10,0)+IF($AO202&gt;0,10,0)+IF(OR($AH202="Approved",$AH202="Baselined",$AH202="Not Required"),5,0),0))</f>
        <v/>
      </c>
      <c r="AT202" s="14" t="str">
        <f aca="false">IF($A202="","",IF(AND($AS202&gt;=Config!$C$23,$G202&lt;&gt;"",$H202&lt;&gt;"",$O202&lt;&gt;""),"Ready for Review","Needs Work"))</f>
        <v/>
      </c>
      <c r="AU202" s="14" t="str">
        <f aca="false">IF($A202="","",IF(AND($AS202&gt;=Config!$C$24,$AM202&gt;0,$AN202&gt;0,OR($AH202="Approved",$AH202="Baselined",$AH202="Not Required"),$AP202=0),"Ready for Delivery","Not Ready"))</f>
        <v/>
      </c>
      <c r="AV202" s="14" t="str">
        <f aca="false">IF($A202="","",IF($AG202="Rejected","Rejected",IF($AU202="Ready for Delivery","Pass","Action Required")))</f>
        <v/>
      </c>
      <c r="AW202" s="14" t="str">
        <f aca="false">IF($A202="","",IF(RIGHT($BA202,2)="; ",LEFT($BA202,LEN($BA202)-2),$BA202))</f>
        <v/>
      </c>
      <c r="AX202" s="21"/>
      <c r="AY202" s="14"/>
      <c r="AZ202" s="14"/>
      <c r="BA202" s="0" t="str">
        <f aca="false">IF($A202="","",IF($G202="","Missing title; ","")&amp;IF($H202="","Missing statement; ","")&amp;IF($O202="","Missing owner; ","")&amp;IF($K202="","No objective; ","")&amp;IF($N202="","No source; ","")&amp;IF($AM202=0,"No AC; ","")&amp;IF($AN202=0,"No test; ","")&amp;IF($AO202=0,"No trace link; ","")&amp;IF(AND(Config!$C$15="Yes",$AM202=0),"AC required; ","")&amp;IF(AND(Config!$C$14="Yes",$AN202=0),"Test required; ","")&amp;IF(AND(Config!$C$13="Yes",NOT(OR($AH202="Approved",$AH202="Baselined",$AH202="Not Required"))),"Approval pending; ","")&amp;IF($AP202&gt;0,"Open change; ",""))</f>
        <v/>
      </c>
      <c r="BB202" s="0" t="str">
        <f aca="false">IF($A202="","",IF(OR($C202="Agile",$C202="Hybrid"),MAX($BB$5:BB201)+1,""))</f>
        <v/>
      </c>
      <c r="BC202" s="0" t="str">
        <f aca="false">IF($A202="","",IF(OR($C202="Waterfall",$C202="Hybrid"),MAX($BC$5:BC201)+1,""))</f>
        <v/>
      </c>
      <c r="BD202" s="0" t="str">
        <f aca="false">IF($A202="","",MAX($BD$5:BD201)+1)</f>
        <v/>
      </c>
      <c r="BE202" s="0" t="str">
        <f aca="false">IF($A202="","",RANK($AC202,$AC$6:$AC$255)+COUNTIFS($AC$6:$AC202,$AC202,$A$6:$A202,"&lt;&gt;")-1)</f>
        <v/>
      </c>
      <c r="BF202" s="0" t="str">
        <f aca="false">IF($A202="","",IF($AW202&lt;&gt;"",MAX($BF$5:BF201)+1,""))</f>
        <v/>
      </c>
    </row>
    <row r="203" customFormat="false" ht="15" hidden="false" customHeight="fals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9"/>
      <c r="S203" s="19"/>
      <c r="T203" s="19"/>
      <c r="U203" s="19"/>
      <c r="V203" s="19"/>
      <c r="W203" s="19"/>
      <c r="X203" s="19"/>
      <c r="Y203" s="20"/>
      <c r="Z203" s="19"/>
      <c r="AA203" s="19" t="str">
        <f aca="false">IF($A203="","",IFERROR(ROUND(($R203+$S203+$T203+$U203)/MAX(1,$V203),2),""))</f>
        <v/>
      </c>
      <c r="AB203" s="19" t="str">
        <f aca="false">IF($A203="","",IFERROR(ROUND(($W203*$X203*$Y203)/MAX(1,$Z203),1),""))</f>
        <v/>
      </c>
      <c r="AC203" s="19" t="str">
        <f aca="false">IF($A203="","",IFERROR(ROUND(($R203*Config!$F$6+$S203*Config!$F$7+$T203*Config!$F$8+$U203*Config!$F$9+(10-$V203)*Config!$F$10+(10-$AD203)*Config!$F$11+(10-$AE203)*Config!$F$12)*10,0),""))</f>
        <v/>
      </c>
      <c r="AD203" s="19"/>
      <c r="AE203" s="19"/>
      <c r="AF203" s="14"/>
      <c r="AG203" s="14"/>
      <c r="AH203" s="14"/>
      <c r="AI203" s="14"/>
      <c r="AJ203" s="21"/>
      <c r="AK203" s="14"/>
      <c r="AL203" s="21"/>
      <c r="AM203" s="19" t="str">
        <f aca="false">IF($A203="","",COUNTIF(Acceptance_Criteria!$B$6:$B$405,$A203))</f>
        <v/>
      </c>
      <c r="AN203" s="19" t="str">
        <f aca="false">IF($A203="","",COUNTIF(Test_Coverage!$B$6:$B$305,$A203))</f>
        <v/>
      </c>
      <c r="AO203" s="19" t="str">
        <f aca="false">IF($A203="","",COUNTIF(Traceability_Matrix!$B$6:$B$405,$A203))</f>
        <v/>
      </c>
      <c r="AP203" s="19" t="str">
        <f aca="false">IF($A203="","",COUNTIFS(Change_Control!$B$6:$B$155,$A203,Change_Control!$J$6:$J$155,"Open")+COUNTIFS(Change_Control!$B$6:$B$155,$A203,Change_Control!$J$6:$J$155,"In Assessment"))</f>
        <v/>
      </c>
      <c r="AQ203" s="19" t="str">
        <f aca="false">IF($A203="","",COUNTIF(RAID_Decisions!$C$6:$C$155,$A203))</f>
        <v/>
      </c>
      <c r="AR203" s="14" t="str">
        <f aca="false">IF($A203="","",IF(AND($K203&lt;&gt;"",$N203&lt;&gt;"",$AO203&gt;0),"Traced",IF(OR($K203&lt;&gt;"",$N203&lt;&gt;"",$AO203&gt;0),"Partial","Gap")))</f>
        <v/>
      </c>
      <c r="AS203" s="19" t="str">
        <f aca="false">IF($A203="","",ROUND(IF($G203&lt;&gt;"",10,0)+IF($H203&lt;&gt;"",15,0)+IF($O203&lt;&gt;"",10,0)+IF($K203&lt;&gt;"",10,0)+IF($N203&lt;&gt;"",10,0)+IF($Q203&lt;&gt;"",5,0)+IF($AM203&gt;0,15,0)+IF($AN203&gt;0,10,0)+IF($AO203&gt;0,10,0)+IF(OR($AH203="Approved",$AH203="Baselined",$AH203="Not Required"),5,0),0))</f>
        <v/>
      </c>
      <c r="AT203" s="14" t="str">
        <f aca="false">IF($A203="","",IF(AND($AS203&gt;=Config!$C$23,$G203&lt;&gt;"",$H203&lt;&gt;"",$O203&lt;&gt;""),"Ready for Review","Needs Work"))</f>
        <v/>
      </c>
      <c r="AU203" s="14" t="str">
        <f aca="false">IF($A203="","",IF(AND($AS203&gt;=Config!$C$24,$AM203&gt;0,$AN203&gt;0,OR($AH203="Approved",$AH203="Baselined",$AH203="Not Required"),$AP203=0),"Ready for Delivery","Not Ready"))</f>
        <v/>
      </c>
      <c r="AV203" s="14" t="str">
        <f aca="false">IF($A203="","",IF($AG203="Rejected","Rejected",IF($AU203="Ready for Delivery","Pass","Action Required")))</f>
        <v/>
      </c>
      <c r="AW203" s="14" t="str">
        <f aca="false">IF($A203="","",IF(RIGHT($BA203,2)="; ",LEFT($BA203,LEN($BA203)-2),$BA203))</f>
        <v/>
      </c>
      <c r="AX203" s="21"/>
      <c r="AY203" s="14"/>
      <c r="AZ203" s="14"/>
      <c r="BA203" s="0" t="str">
        <f aca="false">IF($A203="","",IF($G203="","Missing title; ","")&amp;IF($H203="","Missing statement; ","")&amp;IF($O203="","Missing owner; ","")&amp;IF($K203="","No objective; ","")&amp;IF($N203="","No source; ","")&amp;IF($AM203=0,"No AC; ","")&amp;IF($AN203=0,"No test; ","")&amp;IF($AO203=0,"No trace link; ","")&amp;IF(AND(Config!$C$15="Yes",$AM203=0),"AC required; ","")&amp;IF(AND(Config!$C$14="Yes",$AN203=0),"Test required; ","")&amp;IF(AND(Config!$C$13="Yes",NOT(OR($AH203="Approved",$AH203="Baselined",$AH203="Not Required"))),"Approval pending; ","")&amp;IF($AP203&gt;0,"Open change; ",""))</f>
        <v/>
      </c>
      <c r="BB203" s="0" t="str">
        <f aca="false">IF($A203="","",IF(OR($C203="Agile",$C203="Hybrid"),MAX($BB$5:BB202)+1,""))</f>
        <v/>
      </c>
      <c r="BC203" s="0" t="str">
        <f aca="false">IF($A203="","",IF(OR($C203="Waterfall",$C203="Hybrid"),MAX($BC$5:BC202)+1,""))</f>
        <v/>
      </c>
      <c r="BD203" s="0" t="str">
        <f aca="false">IF($A203="","",MAX($BD$5:BD202)+1)</f>
        <v/>
      </c>
      <c r="BE203" s="0" t="str">
        <f aca="false">IF($A203="","",RANK($AC203,$AC$6:$AC$255)+COUNTIFS($AC$6:$AC203,$AC203,$A$6:$A203,"&lt;&gt;")-1)</f>
        <v/>
      </c>
      <c r="BF203" s="0" t="str">
        <f aca="false">IF($A203="","",IF($AW203&lt;&gt;"",MAX($BF$5:BF202)+1,""))</f>
        <v/>
      </c>
    </row>
    <row r="204" customFormat="false" ht="15" hidden="false" customHeight="fals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9"/>
      <c r="S204" s="19"/>
      <c r="T204" s="19"/>
      <c r="U204" s="19"/>
      <c r="V204" s="19"/>
      <c r="W204" s="19"/>
      <c r="X204" s="19"/>
      <c r="Y204" s="20"/>
      <c r="Z204" s="19"/>
      <c r="AA204" s="19" t="str">
        <f aca="false">IF($A204="","",IFERROR(ROUND(($R204+$S204+$T204+$U204)/MAX(1,$V204),2),""))</f>
        <v/>
      </c>
      <c r="AB204" s="19" t="str">
        <f aca="false">IF($A204="","",IFERROR(ROUND(($W204*$X204*$Y204)/MAX(1,$Z204),1),""))</f>
        <v/>
      </c>
      <c r="AC204" s="19" t="str">
        <f aca="false">IF($A204="","",IFERROR(ROUND(($R204*Config!$F$6+$S204*Config!$F$7+$T204*Config!$F$8+$U204*Config!$F$9+(10-$V204)*Config!$F$10+(10-$AD204)*Config!$F$11+(10-$AE204)*Config!$F$12)*10,0),""))</f>
        <v/>
      </c>
      <c r="AD204" s="19"/>
      <c r="AE204" s="19"/>
      <c r="AF204" s="14"/>
      <c r="AG204" s="14"/>
      <c r="AH204" s="14"/>
      <c r="AI204" s="14"/>
      <c r="AJ204" s="21"/>
      <c r="AK204" s="14"/>
      <c r="AL204" s="21"/>
      <c r="AM204" s="19" t="str">
        <f aca="false">IF($A204="","",COUNTIF(Acceptance_Criteria!$B$6:$B$405,$A204))</f>
        <v/>
      </c>
      <c r="AN204" s="19" t="str">
        <f aca="false">IF($A204="","",COUNTIF(Test_Coverage!$B$6:$B$305,$A204))</f>
        <v/>
      </c>
      <c r="AO204" s="19" t="str">
        <f aca="false">IF($A204="","",COUNTIF(Traceability_Matrix!$B$6:$B$405,$A204))</f>
        <v/>
      </c>
      <c r="AP204" s="19" t="str">
        <f aca="false">IF($A204="","",COUNTIFS(Change_Control!$B$6:$B$155,$A204,Change_Control!$J$6:$J$155,"Open")+COUNTIFS(Change_Control!$B$6:$B$155,$A204,Change_Control!$J$6:$J$155,"In Assessment"))</f>
        <v/>
      </c>
      <c r="AQ204" s="19" t="str">
        <f aca="false">IF($A204="","",COUNTIF(RAID_Decisions!$C$6:$C$155,$A204))</f>
        <v/>
      </c>
      <c r="AR204" s="14" t="str">
        <f aca="false">IF($A204="","",IF(AND($K204&lt;&gt;"",$N204&lt;&gt;"",$AO204&gt;0),"Traced",IF(OR($K204&lt;&gt;"",$N204&lt;&gt;"",$AO204&gt;0),"Partial","Gap")))</f>
        <v/>
      </c>
      <c r="AS204" s="19" t="str">
        <f aca="false">IF($A204="","",ROUND(IF($G204&lt;&gt;"",10,0)+IF($H204&lt;&gt;"",15,0)+IF($O204&lt;&gt;"",10,0)+IF($K204&lt;&gt;"",10,0)+IF($N204&lt;&gt;"",10,0)+IF($Q204&lt;&gt;"",5,0)+IF($AM204&gt;0,15,0)+IF($AN204&gt;0,10,0)+IF($AO204&gt;0,10,0)+IF(OR($AH204="Approved",$AH204="Baselined",$AH204="Not Required"),5,0),0))</f>
        <v/>
      </c>
      <c r="AT204" s="14" t="str">
        <f aca="false">IF($A204="","",IF(AND($AS204&gt;=Config!$C$23,$G204&lt;&gt;"",$H204&lt;&gt;"",$O204&lt;&gt;""),"Ready for Review","Needs Work"))</f>
        <v/>
      </c>
      <c r="AU204" s="14" t="str">
        <f aca="false">IF($A204="","",IF(AND($AS204&gt;=Config!$C$24,$AM204&gt;0,$AN204&gt;0,OR($AH204="Approved",$AH204="Baselined",$AH204="Not Required"),$AP204=0),"Ready for Delivery","Not Ready"))</f>
        <v/>
      </c>
      <c r="AV204" s="14" t="str">
        <f aca="false">IF($A204="","",IF($AG204="Rejected","Rejected",IF($AU204="Ready for Delivery","Pass","Action Required")))</f>
        <v/>
      </c>
      <c r="AW204" s="14" t="str">
        <f aca="false">IF($A204="","",IF(RIGHT($BA204,2)="; ",LEFT($BA204,LEN($BA204)-2),$BA204))</f>
        <v/>
      </c>
      <c r="AX204" s="21"/>
      <c r="AY204" s="14"/>
      <c r="AZ204" s="14"/>
      <c r="BA204" s="0" t="str">
        <f aca="false">IF($A204="","",IF($G204="","Missing title; ","")&amp;IF($H204="","Missing statement; ","")&amp;IF($O204="","Missing owner; ","")&amp;IF($K204="","No objective; ","")&amp;IF($N204="","No source; ","")&amp;IF($AM204=0,"No AC; ","")&amp;IF($AN204=0,"No test; ","")&amp;IF($AO204=0,"No trace link; ","")&amp;IF(AND(Config!$C$15="Yes",$AM204=0),"AC required; ","")&amp;IF(AND(Config!$C$14="Yes",$AN204=0),"Test required; ","")&amp;IF(AND(Config!$C$13="Yes",NOT(OR($AH204="Approved",$AH204="Baselined",$AH204="Not Required"))),"Approval pending; ","")&amp;IF($AP204&gt;0,"Open change; ",""))</f>
        <v/>
      </c>
      <c r="BB204" s="0" t="str">
        <f aca="false">IF($A204="","",IF(OR($C204="Agile",$C204="Hybrid"),MAX($BB$5:BB203)+1,""))</f>
        <v/>
      </c>
      <c r="BC204" s="0" t="str">
        <f aca="false">IF($A204="","",IF(OR($C204="Waterfall",$C204="Hybrid"),MAX($BC$5:BC203)+1,""))</f>
        <v/>
      </c>
      <c r="BD204" s="0" t="str">
        <f aca="false">IF($A204="","",MAX($BD$5:BD203)+1)</f>
        <v/>
      </c>
      <c r="BE204" s="0" t="str">
        <f aca="false">IF($A204="","",RANK($AC204,$AC$6:$AC$255)+COUNTIFS($AC$6:$AC204,$AC204,$A$6:$A204,"&lt;&gt;")-1)</f>
        <v/>
      </c>
      <c r="BF204" s="0" t="str">
        <f aca="false">IF($A204="","",IF($AW204&lt;&gt;"",MAX($BF$5:BF203)+1,""))</f>
        <v/>
      </c>
    </row>
    <row r="205" customFormat="false" ht="15" hidden="false" customHeight="fals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9"/>
      <c r="S205" s="19"/>
      <c r="T205" s="19"/>
      <c r="U205" s="19"/>
      <c r="V205" s="19"/>
      <c r="W205" s="19"/>
      <c r="X205" s="19"/>
      <c r="Y205" s="20"/>
      <c r="Z205" s="19"/>
      <c r="AA205" s="19" t="str">
        <f aca="false">IF($A205="","",IFERROR(ROUND(($R205+$S205+$T205+$U205)/MAX(1,$V205),2),""))</f>
        <v/>
      </c>
      <c r="AB205" s="19" t="str">
        <f aca="false">IF($A205="","",IFERROR(ROUND(($W205*$X205*$Y205)/MAX(1,$Z205),1),""))</f>
        <v/>
      </c>
      <c r="AC205" s="19" t="str">
        <f aca="false">IF($A205="","",IFERROR(ROUND(($R205*Config!$F$6+$S205*Config!$F$7+$T205*Config!$F$8+$U205*Config!$F$9+(10-$V205)*Config!$F$10+(10-$AD205)*Config!$F$11+(10-$AE205)*Config!$F$12)*10,0),""))</f>
        <v/>
      </c>
      <c r="AD205" s="19"/>
      <c r="AE205" s="19"/>
      <c r="AF205" s="14"/>
      <c r="AG205" s="14"/>
      <c r="AH205" s="14"/>
      <c r="AI205" s="14"/>
      <c r="AJ205" s="21"/>
      <c r="AK205" s="14"/>
      <c r="AL205" s="21"/>
      <c r="AM205" s="19" t="str">
        <f aca="false">IF($A205="","",COUNTIF(Acceptance_Criteria!$B$6:$B$405,$A205))</f>
        <v/>
      </c>
      <c r="AN205" s="19" t="str">
        <f aca="false">IF($A205="","",COUNTIF(Test_Coverage!$B$6:$B$305,$A205))</f>
        <v/>
      </c>
      <c r="AO205" s="19" t="str">
        <f aca="false">IF($A205="","",COUNTIF(Traceability_Matrix!$B$6:$B$405,$A205))</f>
        <v/>
      </c>
      <c r="AP205" s="19" t="str">
        <f aca="false">IF($A205="","",COUNTIFS(Change_Control!$B$6:$B$155,$A205,Change_Control!$J$6:$J$155,"Open")+COUNTIFS(Change_Control!$B$6:$B$155,$A205,Change_Control!$J$6:$J$155,"In Assessment"))</f>
        <v/>
      </c>
      <c r="AQ205" s="19" t="str">
        <f aca="false">IF($A205="","",COUNTIF(RAID_Decisions!$C$6:$C$155,$A205))</f>
        <v/>
      </c>
      <c r="AR205" s="14" t="str">
        <f aca="false">IF($A205="","",IF(AND($K205&lt;&gt;"",$N205&lt;&gt;"",$AO205&gt;0),"Traced",IF(OR($K205&lt;&gt;"",$N205&lt;&gt;"",$AO205&gt;0),"Partial","Gap")))</f>
        <v/>
      </c>
      <c r="AS205" s="19" t="str">
        <f aca="false">IF($A205="","",ROUND(IF($G205&lt;&gt;"",10,0)+IF($H205&lt;&gt;"",15,0)+IF($O205&lt;&gt;"",10,0)+IF($K205&lt;&gt;"",10,0)+IF($N205&lt;&gt;"",10,0)+IF($Q205&lt;&gt;"",5,0)+IF($AM205&gt;0,15,0)+IF($AN205&gt;0,10,0)+IF($AO205&gt;0,10,0)+IF(OR($AH205="Approved",$AH205="Baselined",$AH205="Not Required"),5,0),0))</f>
        <v/>
      </c>
      <c r="AT205" s="14" t="str">
        <f aca="false">IF($A205="","",IF(AND($AS205&gt;=Config!$C$23,$G205&lt;&gt;"",$H205&lt;&gt;"",$O205&lt;&gt;""),"Ready for Review","Needs Work"))</f>
        <v/>
      </c>
      <c r="AU205" s="14" t="str">
        <f aca="false">IF($A205="","",IF(AND($AS205&gt;=Config!$C$24,$AM205&gt;0,$AN205&gt;0,OR($AH205="Approved",$AH205="Baselined",$AH205="Not Required"),$AP205=0),"Ready for Delivery","Not Ready"))</f>
        <v/>
      </c>
      <c r="AV205" s="14" t="str">
        <f aca="false">IF($A205="","",IF($AG205="Rejected","Rejected",IF($AU205="Ready for Delivery","Pass","Action Required")))</f>
        <v/>
      </c>
      <c r="AW205" s="14" t="str">
        <f aca="false">IF($A205="","",IF(RIGHT($BA205,2)="; ",LEFT($BA205,LEN($BA205)-2),$BA205))</f>
        <v/>
      </c>
      <c r="AX205" s="21"/>
      <c r="AY205" s="14"/>
      <c r="AZ205" s="14"/>
      <c r="BA205" s="0" t="str">
        <f aca="false">IF($A205="","",IF($G205="","Missing title; ","")&amp;IF($H205="","Missing statement; ","")&amp;IF($O205="","Missing owner; ","")&amp;IF($K205="","No objective; ","")&amp;IF($N205="","No source; ","")&amp;IF($AM205=0,"No AC; ","")&amp;IF($AN205=0,"No test; ","")&amp;IF($AO205=0,"No trace link; ","")&amp;IF(AND(Config!$C$15="Yes",$AM205=0),"AC required; ","")&amp;IF(AND(Config!$C$14="Yes",$AN205=0),"Test required; ","")&amp;IF(AND(Config!$C$13="Yes",NOT(OR($AH205="Approved",$AH205="Baselined",$AH205="Not Required"))),"Approval pending; ","")&amp;IF($AP205&gt;0,"Open change; ",""))</f>
        <v/>
      </c>
      <c r="BB205" s="0" t="str">
        <f aca="false">IF($A205="","",IF(OR($C205="Agile",$C205="Hybrid"),MAX($BB$5:BB204)+1,""))</f>
        <v/>
      </c>
      <c r="BC205" s="0" t="str">
        <f aca="false">IF($A205="","",IF(OR($C205="Waterfall",$C205="Hybrid"),MAX($BC$5:BC204)+1,""))</f>
        <v/>
      </c>
      <c r="BD205" s="0" t="str">
        <f aca="false">IF($A205="","",MAX($BD$5:BD204)+1)</f>
        <v/>
      </c>
      <c r="BE205" s="0" t="str">
        <f aca="false">IF($A205="","",RANK($AC205,$AC$6:$AC$255)+COUNTIFS($AC$6:$AC205,$AC205,$A$6:$A205,"&lt;&gt;")-1)</f>
        <v/>
      </c>
      <c r="BF205" s="0" t="str">
        <f aca="false">IF($A205="","",IF($AW205&lt;&gt;"",MAX($BF$5:BF204)+1,""))</f>
        <v/>
      </c>
    </row>
    <row r="206" customFormat="false" ht="15" hidden="false" customHeight="fals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9"/>
      <c r="S206" s="19"/>
      <c r="T206" s="19"/>
      <c r="U206" s="19"/>
      <c r="V206" s="19"/>
      <c r="W206" s="19"/>
      <c r="X206" s="19"/>
      <c r="Y206" s="20"/>
      <c r="Z206" s="19"/>
      <c r="AA206" s="19" t="str">
        <f aca="false">IF($A206="","",IFERROR(ROUND(($R206+$S206+$T206+$U206)/MAX(1,$V206),2),""))</f>
        <v/>
      </c>
      <c r="AB206" s="19" t="str">
        <f aca="false">IF($A206="","",IFERROR(ROUND(($W206*$X206*$Y206)/MAX(1,$Z206),1),""))</f>
        <v/>
      </c>
      <c r="AC206" s="19" t="str">
        <f aca="false">IF($A206="","",IFERROR(ROUND(($R206*Config!$F$6+$S206*Config!$F$7+$T206*Config!$F$8+$U206*Config!$F$9+(10-$V206)*Config!$F$10+(10-$AD206)*Config!$F$11+(10-$AE206)*Config!$F$12)*10,0),""))</f>
        <v/>
      </c>
      <c r="AD206" s="19"/>
      <c r="AE206" s="19"/>
      <c r="AF206" s="14"/>
      <c r="AG206" s="14"/>
      <c r="AH206" s="14"/>
      <c r="AI206" s="14"/>
      <c r="AJ206" s="21"/>
      <c r="AK206" s="14"/>
      <c r="AL206" s="21"/>
      <c r="AM206" s="19" t="str">
        <f aca="false">IF($A206="","",COUNTIF(Acceptance_Criteria!$B$6:$B$405,$A206))</f>
        <v/>
      </c>
      <c r="AN206" s="19" t="str">
        <f aca="false">IF($A206="","",COUNTIF(Test_Coverage!$B$6:$B$305,$A206))</f>
        <v/>
      </c>
      <c r="AO206" s="19" t="str">
        <f aca="false">IF($A206="","",COUNTIF(Traceability_Matrix!$B$6:$B$405,$A206))</f>
        <v/>
      </c>
      <c r="AP206" s="19" t="str">
        <f aca="false">IF($A206="","",COUNTIFS(Change_Control!$B$6:$B$155,$A206,Change_Control!$J$6:$J$155,"Open")+COUNTIFS(Change_Control!$B$6:$B$155,$A206,Change_Control!$J$6:$J$155,"In Assessment"))</f>
        <v/>
      </c>
      <c r="AQ206" s="19" t="str">
        <f aca="false">IF($A206="","",COUNTIF(RAID_Decisions!$C$6:$C$155,$A206))</f>
        <v/>
      </c>
      <c r="AR206" s="14" t="str">
        <f aca="false">IF($A206="","",IF(AND($K206&lt;&gt;"",$N206&lt;&gt;"",$AO206&gt;0),"Traced",IF(OR($K206&lt;&gt;"",$N206&lt;&gt;"",$AO206&gt;0),"Partial","Gap")))</f>
        <v/>
      </c>
      <c r="AS206" s="19" t="str">
        <f aca="false">IF($A206="","",ROUND(IF($G206&lt;&gt;"",10,0)+IF($H206&lt;&gt;"",15,0)+IF($O206&lt;&gt;"",10,0)+IF($K206&lt;&gt;"",10,0)+IF($N206&lt;&gt;"",10,0)+IF($Q206&lt;&gt;"",5,0)+IF($AM206&gt;0,15,0)+IF($AN206&gt;0,10,0)+IF($AO206&gt;0,10,0)+IF(OR($AH206="Approved",$AH206="Baselined",$AH206="Not Required"),5,0),0))</f>
        <v/>
      </c>
      <c r="AT206" s="14" t="str">
        <f aca="false">IF($A206="","",IF(AND($AS206&gt;=Config!$C$23,$G206&lt;&gt;"",$H206&lt;&gt;"",$O206&lt;&gt;""),"Ready for Review","Needs Work"))</f>
        <v/>
      </c>
      <c r="AU206" s="14" t="str">
        <f aca="false">IF($A206="","",IF(AND($AS206&gt;=Config!$C$24,$AM206&gt;0,$AN206&gt;0,OR($AH206="Approved",$AH206="Baselined",$AH206="Not Required"),$AP206=0),"Ready for Delivery","Not Ready"))</f>
        <v/>
      </c>
      <c r="AV206" s="14" t="str">
        <f aca="false">IF($A206="","",IF($AG206="Rejected","Rejected",IF($AU206="Ready for Delivery","Pass","Action Required")))</f>
        <v/>
      </c>
      <c r="AW206" s="14" t="str">
        <f aca="false">IF($A206="","",IF(RIGHT($BA206,2)="; ",LEFT($BA206,LEN($BA206)-2),$BA206))</f>
        <v/>
      </c>
      <c r="AX206" s="21"/>
      <c r="AY206" s="14"/>
      <c r="AZ206" s="14"/>
      <c r="BA206" s="0" t="str">
        <f aca="false">IF($A206="","",IF($G206="","Missing title; ","")&amp;IF($H206="","Missing statement; ","")&amp;IF($O206="","Missing owner; ","")&amp;IF($K206="","No objective; ","")&amp;IF($N206="","No source; ","")&amp;IF($AM206=0,"No AC; ","")&amp;IF($AN206=0,"No test; ","")&amp;IF($AO206=0,"No trace link; ","")&amp;IF(AND(Config!$C$15="Yes",$AM206=0),"AC required; ","")&amp;IF(AND(Config!$C$14="Yes",$AN206=0),"Test required; ","")&amp;IF(AND(Config!$C$13="Yes",NOT(OR($AH206="Approved",$AH206="Baselined",$AH206="Not Required"))),"Approval pending; ","")&amp;IF($AP206&gt;0,"Open change; ",""))</f>
        <v/>
      </c>
      <c r="BB206" s="0" t="str">
        <f aca="false">IF($A206="","",IF(OR($C206="Agile",$C206="Hybrid"),MAX($BB$5:BB205)+1,""))</f>
        <v/>
      </c>
      <c r="BC206" s="0" t="str">
        <f aca="false">IF($A206="","",IF(OR($C206="Waterfall",$C206="Hybrid"),MAX($BC$5:BC205)+1,""))</f>
        <v/>
      </c>
      <c r="BD206" s="0" t="str">
        <f aca="false">IF($A206="","",MAX($BD$5:BD205)+1)</f>
        <v/>
      </c>
      <c r="BE206" s="0" t="str">
        <f aca="false">IF($A206="","",RANK($AC206,$AC$6:$AC$255)+COUNTIFS($AC$6:$AC206,$AC206,$A$6:$A206,"&lt;&gt;")-1)</f>
        <v/>
      </c>
      <c r="BF206" s="0" t="str">
        <f aca="false">IF($A206="","",IF($AW206&lt;&gt;"",MAX($BF$5:BF205)+1,""))</f>
        <v/>
      </c>
    </row>
    <row r="207" customFormat="false" ht="15" hidden="false" customHeight="fals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9"/>
      <c r="S207" s="19"/>
      <c r="T207" s="19"/>
      <c r="U207" s="19"/>
      <c r="V207" s="19"/>
      <c r="W207" s="19"/>
      <c r="X207" s="19"/>
      <c r="Y207" s="20"/>
      <c r="Z207" s="19"/>
      <c r="AA207" s="19" t="str">
        <f aca="false">IF($A207="","",IFERROR(ROUND(($R207+$S207+$T207+$U207)/MAX(1,$V207),2),""))</f>
        <v/>
      </c>
      <c r="AB207" s="19" t="str">
        <f aca="false">IF($A207="","",IFERROR(ROUND(($W207*$X207*$Y207)/MAX(1,$Z207),1),""))</f>
        <v/>
      </c>
      <c r="AC207" s="19" t="str">
        <f aca="false">IF($A207="","",IFERROR(ROUND(($R207*Config!$F$6+$S207*Config!$F$7+$T207*Config!$F$8+$U207*Config!$F$9+(10-$V207)*Config!$F$10+(10-$AD207)*Config!$F$11+(10-$AE207)*Config!$F$12)*10,0),""))</f>
        <v/>
      </c>
      <c r="AD207" s="19"/>
      <c r="AE207" s="19"/>
      <c r="AF207" s="14"/>
      <c r="AG207" s="14"/>
      <c r="AH207" s="14"/>
      <c r="AI207" s="14"/>
      <c r="AJ207" s="21"/>
      <c r="AK207" s="14"/>
      <c r="AL207" s="21"/>
      <c r="AM207" s="19" t="str">
        <f aca="false">IF($A207="","",COUNTIF(Acceptance_Criteria!$B$6:$B$405,$A207))</f>
        <v/>
      </c>
      <c r="AN207" s="19" t="str">
        <f aca="false">IF($A207="","",COUNTIF(Test_Coverage!$B$6:$B$305,$A207))</f>
        <v/>
      </c>
      <c r="AO207" s="19" t="str">
        <f aca="false">IF($A207="","",COUNTIF(Traceability_Matrix!$B$6:$B$405,$A207))</f>
        <v/>
      </c>
      <c r="AP207" s="19" t="str">
        <f aca="false">IF($A207="","",COUNTIFS(Change_Control!$B$6:$B$155,$A207,Change_Control!$J$6:$J$155,"Open")+COUNTIFS(Change_Control!$B$6:$B$155,$A207,Change_Control!$J$6:$J$155,"In Assessment"))</f>
        <v/>
      </c>
      <c r="AQ207" s="19" t="str">
        <f aca="false">IF($A207="","",COUNTIF(RAID_Decisions!$C$6:$C$155,$A207))</f>
        <v/>
      </c>
      <c r="AR207" s="14" t="str">
        <f aca="false">IF($A207="","",IF(AND($K207&lt;&gt;"",$N207&lt;&gt;"",$AO207&gt;0),"Traced",IF(OR($K207&lt;&gt;"",$N207&lt;&gt;"",$AO207&gt;0),"Partial","Gap")))</f>
        <v/>
      </c>
      <c r="AS207" s="19" t="str">
        <f aca="false">IF($A207="","",ROUND(IF($G207&lt;&gt;"",10,0)+IF($H207&lt;&gt;"",15,0)+IF($O207&lt;&gt;"",10,0)+IF($K207&lt;&gt;"",10,0)+IF($N207&lt;&gt;"",10,0)+IF($Q207&lt;&gt;"",5,0)+IF($AM207&gt;0,15,0)+IF($AN207&gt;0,10,0)+IF($AO207&gt;0,10,0)+IF(OR($AH207="Approved",$AH207="Baselined",$AH207="Not Required"),5,0),0))</f>
        <v/>
      </c>
      <c r="AT207" s="14" t="str">
        <f aca="false">IF($A207="","",IF(AND($AS207&gt;=Config!$C$23,$G207&lt;&gt;"",$H207&lt;&gt;"",$O207&lt;&gt;""),"Ready for Review","Needs Work"))</f>
        <v/>
      </c>
      <c r="AU207" s="14" t="str">
        <f aca="false">IF($A207="","",IF(AND($AS207&gt;=Config!$C$24,$AM207&gt;0,$AN207&gt;0,OR($AH207="Approved",$AH207="Baselined",$AH207="Not Required"),$AP207=0),"Ready for Delivery","Not Ready"))</f>
        <v/>
      </c>
      <c r="AV207" s="14" t="str">
        <f aca="false">IF($A207="","",IF($AG207="Rejected","Rejected",IF($AU207="Ready for Delivery","Pass","Action Required")))</f>
        <v/>
      </c>
      <c r="AW207" s="14" t="str">
        <f aca="false">IF($A207="","",IF(RIGHT($BA207,2)="; ",LEFT($BA207,LEN($BA207)-2),$BA207))</f>
        <v/>
      </c>
      <c r="AX207" s="21"/>
      <c r="AY207" s="14"/>
      <c r="AZ207" s="14"/>
      <c r="BA207" s="0" t="str">
        <f aca="false">IF($A207="","",IF($G207="","Missing title; ","")&amp;IF($H207="","Missing statement; ","")&amp;IF($O207="","Missing owner; ","")&amp;IF($K207="","No objective; ","")&amp;IF($N207="","No source; ","")&amp;IF($AM207=0,"No AC; ","")&amp;IF($AN207=0,"No test; ","")&amp;IF($AO207=0,"No trace link; ","")&amp;IF(AND(Config!$C$15="Yes",$AM207=0),"AC required; ","")&amp;IF(AND(Config!$C$14="Yes",$AN207=0),"Test required; ","")&amp;IF(AND(Config!$C$13="Yes",NOT(OR($AH207="Approved",$AH207="Baselined",$AH207="Not Required"))),"Approval pending; ","")&amp;IF($AP207&gt;0,"Open change; ",""))</f>
        <v/>
      </c>
      <c r="BB207" s="0" t="str">
        <f aca="false">IF($A207="","",IF(OR($C207="Agile",$C207="Hybrid"),MAX($BB$5:BB206)+1,""))</f>
        <v/>
      </c>
      <c r="BC207" s="0" t="str">
        <f aca="false">IF($A207="","",IF(OR($C207="Waterfall",$C207="Hybrid"),MAX($BC$5:BC206)+1,""))</f>
        <v/>
      </c>
      <c r="BD207" s="0" t="str">
        <f aca="false">IF($A207="","",MAX($BD$5:BD206)+1)</f>
        <v/>
      </c>
      <c r="BE207" s="0" t="str">
        <f aca="false">IF($A207="","",RANK($AC207,$AC$6:$AC$255)+COUNTIFS($AC$6:$AC207,$AC207,$A$6:$A207,"&lt;&gt;")-1)</f>
        <v/>
      </c>
      <c r="BF207" s="0" t="str">
        <f aca="false">IF($A207="","",IF($AW207&lt;&gt;"",MAX($BF$5:BF206)+1,""))</f>
        <v/>
      </c>
    </row>
    <row r="208" customFormat="false" ht="15" hidden="false" customHeight="fals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9"/>
      <c r="S208" s="19"/>
      <c r="T208" s="19"/>
      <c r="U208" s="19"/>
      <c r="V208" s="19"/>
      <c r="W208" s="19"/>
      <c r="X208" s="19"/>
      <c r="Y208" s="20"/>
      <c r="Z208" s="19"/>
      <c r="AA208" s="19" t="str">
        <f aca="false">IF($A208="","",IFERROR(ROUND(($R208+$S208+$T208+$U208)/MAX(1,$V208),2),""))</f>
        <v/>
      </c>
      <c r="AB208" s="19" t="str">
        <f aca="false">IF($A208="","",IFERROR(ROUND(($W208*$X208*$Y208)/MAX(1,$Z208),1),""))</f>
        <v/>
      </c>
      <c r="AC208" s="19" t="str">
        <f aca="false">IF($A208="","",IFERROR(ROUND(($R208*Config!$F$6+$S208*Config!$F$7+$T208*Config!$F$8+$U208*Config!$F$9+(10-$V208)*Config!$F$10+(10-$AD208)*Config!$F$11+(10-$AE208)*Config!$F$12)*10,0),""))</f>
        <v/>
      </c>
      <c r="AD208" s="19"/>
      <c r="AE208" s="19"/>
      <c r="AF208" s="14"/>
      <c r="AG208" s="14"/>
      <c r="AH208" s="14"/>
      <c r="AI208" s="14"/>
      <c r="AJ208" s="21"/>
      <c r="AK208" s="14"/>
      <c r="AL208" s="21"/>
      <c r="AM208" s="19" t="str">
        <f aca="false">IF($A208="","",COUNTIF(Acceptance_Criteria!$B$6:$B$405,$A208))</f>
        <v/>
      </c>
      <c r="AN208" s="19" t="str">
        <f aca="false">IF($A208="","",COUNTIF(Test_Coverage!$B$6:$B$305,$A208))</f>
        <v/>
      </c>
      <c r="AO208" s="19" t="str">
        <f aca="false">IF($A208="","",COUNTIF(Traceability_Matrix!$B$6:$B$405,$A208))</f>
        <v/>
      </c>
      <c r="AP208" s="19" t="str">
        <f aca="false">IF($A208="","",COUNTIFS(Change_Control!$B$6:$B$155,$A208,Change_Control!$J$6:$J$155,"Open")+COUNTIFS(Change_Control!$B$6:$B$155,$A208,Change_Control!$J$6:$J$155,"In Assessment"))</f>
        <v/>
      </c>
      <c r="AQ208" s="19" t="str">
        <f aca="false">IF($A208="","",COUNTIF(RAID_Decisions!$C$6:$C$155,$A208))</f>
        <v/>
      </c>
      <c r="AR208" s="14" t="str">
        <f aca="false">IF($A208="","",IF(AND($K208&lt;&gt;"",$N208&lt;&gt;"",$AO208&gt;0),"Traced",IF(OR($K208&lt;&gt;"",$N208&lt;&gt;"",$AO208&gt;0),"Partial","Gap")))</f>
        <v/>
      </c>
      <c r="AS208" s="19" t="str">
        <f aca="false">IF($A208="","",ROUND(IF($G208&lt;&gt;"",10,0)+IF($H208&lt;&gt;"",15,0)+IF($O208&lt;&gt;"",10,0)+IF($K208&lt;&gt;"",10,0)+IF($N208&lt;&gt;"",10,0)+IF($Q208&lt;&gt;"",5,0)+IF($AM208&gt;0,15,0)+IF($AN208&gt;0,10,0)+IF($AO208&gt;0,10,0)+IF(OR($AH208="Approved",$AH208="Baselined",$AH208="Not Required"),5,0),0))</f>
        <v/>
      </c>
      <c r="AT208" s="14" t="str">
        <f aca="false">IF($A208="","",IF(AND($AS208&gt;=Config!$C$23,$G208&lt;&gt;"",$H208&lt;&gt;"",$O208&lt;&gt;""),"Ready for Review","Needs Work"))</f>
        <v/>
      </c>
      <c r="AU208" s="14" t="str">
        <f aca="false">IF($A208="","",IF(AND($AS208&gt;=Config!$C$24,$AM208&gt;0,$AN208&gt;0,OR($AH208="Approved",$AH208="Baselined",$AH208="Not Required"),$AP208=0),"Ready for Delivery","Not Ready"))</f>
        <v/>
      </c>
      <c r="AV208" s="14" t="str">
        <f aca="false">IF($A208="","",IF($AG208="Rejected","Rejected",IF($AU208="Ready for Delivery","Pass","Action Required")))</f>
        <v/>
      </c>
      <c r="AW208" s="14" t="str">
        <f aca="false">IF($A208="","",IF(RIGHT($BA208,2)="; ",LEFT($BA208,LEN($BA208)-2),$BA208))</f>
        <v/>
      </c>
      <c r="AX208" s="21"/>
      <c r="AY208" s="14"/>
      <c r="AZ208" s="14"/>
      <c r="BA208" s="0" t="str">
        <f aca="false">IF($A208="","",IF($G208="","Missing title; ","")&amp;IF($H208="","Missing statement; ","")&amp;IF($O208="","Missing owner; ","")&amp;IF($K208="","No objective; ","")&amp;IF($N208="","No source; ","")&amp;IF($AM208=0,"No AC; ","")&amp;IF($AN208=0,"No test; ","")&amp;IF($AO208=0,"No trace link; ","")&amp;IF(AND(Config!$C$15="Yes",$AM208=0),"AC required; ","")&amp;IF(AND(Config!$C$14="Yes",$AN208=0),"Test required; ","")&amp;IF(AND(Config!$C$13="Yes",NOT(OR($AH208="Approved",$AH208="Baselined",$AH208="Not Required"))),"Approval pending; ","")&amp;IF($AP208&gt;0,"Open change; ",""))</f>
        <v/>
      </c>
      <c r="BB208" s="0" t="str">
        <f aca="false">IF($A208="","",IF(OR($C208="Agile",$C208="Hybrid"),MAX($BB$5:BB207)+1,""))</f>
        <v/>
      </c>
      <c r="BC208" s="0" t="str">
        <f aca="false">IF($A208="","",IF(OR($C208="Waterfall",$C208="Hybrid"),MAX($BC$5:BC207)+1,""))</f>
        <v/>
      </c>
      <c r="BD208" s="0" t="str">
        <f aca="false">IF($A208="","",MAX($BD$5:BD207)+1)</f>
        <v/>
      </c>
      <c r="BE208" s="0" t="str">
        <f aca="false">IF($A208="","",RANK($AC208,$AC$6:$AC$255)+COUNTIFS($AC$6:$AC208,$AC208,$A$6:$A208,"&lt;&gt;")-1)</f>
        <v/>
      </c>
      <c r="BF208" s="0" t="str">
        <f aca="false">IF($A208="","",IF($AW208&lt;&gt;"",MAX($BF$5:BF207)+1,""))</f>
        <v/>
      </c>
    </row>
    <row r="209" customFormat="false" ht="15" hidden="false" customHeight="fals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9"/>
      <c r="S209" s="19"/>
      <c r="T209" s="19"/>
      <c r="U209" s="19"/>
      <c r="V209" s="19"/>
      <c r="W209" s="19"/>
      <c r="X209" s="19"/>
      <c r="Y209" s="20"/>
      <c r="Z209" s="19"/>
      <c r="AA209" s="19" t="str">
        <f aca="false">IF($A209="","",IFERROR(ROUND(($R209+$S209+$T209+$U209)/MAX(1,$V209),2),""))</f>
        <v/>
      </c>
      <c r="AB209" s="19" t="str">
        <f aca="false">IF($A209="","",IFERROR(ROUND(($W209*$X209*$Y209)/MAX(1,$Z209),1),""))</f>
        <v/>
      </c>
      <c r="AC209" s="19" t="str">
        <f aca="false">IF($A209="","",IFERROR(ROUND(($R209*Config!$F$6+$S209*Config!$F$7+$T209*Config!$F$8+$U209*Config!$F$9+(10-$V209)*Config!$F$10+(10-$AD209)*Config!$F$11+(10-$AE209)*Config!$F$12)*10,0),""))</f>
        <v/>
      </c>
      <c r="AD209" s="19"/>
      <c r="AE209" s="19"/>
      <c r="AF209" s="14"/>
      <c r="AG209" s="14"/>
      <c r="AH209" s="14"/>
      <c r="AI209" s="14"/>
      <c r="AJ209" s="21"/>
      <c r="AK209" s="14"/>
      <c r="AL209" s="21"/>
      <c r="AM209" s="19" t="str">
        <f aca="false">IF($A209="","",COUNTIF(Acceptance_Criteria!$B$6:$B$405,$A209))</f>
        <v/>
      </c>
      <c r="AN209" s="19" t="str">
        <f aca="false">IF($A209="","",COUNTIF(Test_Coverage!$B$6:$B$305,$A209))</f>
        <v/>
      </c>
      <c r="AO209" s="19" t="str">
        <f aca="false">IF($A209="","",COUNTIF(Traceability_Matrix!$B$6:$B$405,$A209))</f>
        <v/>
      </c>
      <c r="AP209" s="19" t="str">
        <f aca="false">IF($A209="","",COUNTIFS(Change_Control!$B$6:$B$155,$A209,Change_Control!$J$6:$J$155,"Open")+COUNTIFS(Change_Control!$B$6:$B$155,$A209,Change_Control!$J$6:$J$155,"In Assessment"))</f>
        <v/>
      </c>
      <c r="AQ209" s="19" t="str">
        <f aca="false">IF($A209="","",COUNTIF(RAID_Decisions!$C$6:$C$155,$A209))</f>
        <v/>
      </c>
      <c r="AR209" s="14" t="str">
        <f aca="false">IF($A209="","",IF(AND($K209&lt;&gt;"",$N209&lt;&gt;"",$AO209&gt;0),"Traced",IF(OR($K209&lt;&gt;"",$N209&lt;&gt;"",$AO209&gt;0),"Partial","Gap")))</f>
        <v/>
      </c>
      <c r="AS209" s="19" t="str">
        <f aca="false">IF($A209="","",ROUND(IF($G209&lt;&gt;"",10,0)+IF($H209&lt;&gt;"",15,0)+IF($O209&lt;&gt;"",10,0)+IF($K209&lt;&gt;"",10,0)+IF($N209&lt;&gt;"",10,0)+IF($Q209&lt;&gt;"",5,0)+IF($AM209&gt;0,15,0)+IF($AN209&gt;0,10,0)+IF($AO209&gt;0,10,0)+IF(OR($AH209="Approved",$AH209="Baselined",$AH209="Not Required"),5,0),0))</f>
        <v/>
      </c>
      <c r="AT209" s="14" t="str">
        <f aca="false">IF($A209="","",IF(AND($AS209&gt;=Config!$C$23,$G209&lt;&gt;"",$H209&lt;&gt;"",$O209&lt;&gt;""),"Ready for Review","Needs Work"))</f>
        <v/>
      </c>
      <c r="AU209" s="14" t="str">
        <f aca="false">IF($A209="","",IF(AND($AS209&gt;=Config!$C$24,$AM209&gt;0,$AN209&gt;0,OR($AH209="Approved",$AH209="Baselined",$AH209="Not Required"),$AP209=0),"Ready for Delivery","Not Ready"))</f>
        <v/>
      </c>
      <c r="AV209" s="14" t="str">
        <f aca="false">IF($A209="","",IF($AG209="Rejected","Rejected",IF($AU209="Ready for Delivery","Pass","Action Required")))</f>
        <v/>
      </c>
      <c r="AW209" s="14" t="str">
        <f aca="false">IF($A209="","",IF(RIGHT($BA209,2)="; ",LEFT($BA209,LEN($BA209)-2),$BA209))</f>
        <v/>
      </c>
      <c r="AX209" s="21"/>
      <c r="AY209" s="14"/>
      <c r="AZ209" s="14"/>
      <c r="BA209" s="0" t="str">
        <f aca="false">IF($A209="","",IF($G209="","Missing title; ","")&amp;IF($H209="","Missing statement; ","")&amp;IF($O209="","Missing owner; ","")&amp;IF($K209="","No objective; ","")&amp;IF($N209="","No source; ","")&amp;IF($AM209=0,"No AC; ","")&amp;IF($AN209=0,"No test; ","")&amp;IF($AO209=0,"No trace link; ","")&amp;IF(AND(Config!$C$15="Yes",$AM209=0),"AC required; ","")&amp;IF(AND(Config!$C$14="Yes",$AN209=0),"Test required; ","")&amp;IF(AND(Config!$C$13="Yes",NOT(OR($AH209="Approved",$AH209="Baselined",$AH209="Not Required"))),"Approval pending; ","")&amp;IF($AP209&gt;0,"Open change; ",""))</f>
        <v/>
      </c>
      <c r="BB209" s="0" t="str">
        <f aca="false">IF($A209="","",IF(OR($C209="Agile",$C209="Hybrid"),MAX($BB$5:BB208)+1,""))</f>
        <v/>
      </c>
      <c r="BC209" s="0" t="str">
        <f aca="false">IF($A209="","",IF(OR($C209="Waterfall",$C209="Hybrid"),MAX($BC$5:BC208)+1,""))</f>
        <v/>
      </c>
      <c r="BD209" s="0" t="str">
        <f aca="false">IF($A209="","",MAX($BD$5:BD208)+1)</f>
        <v/>
      </c>
      <c r="BE209" s="0" t="str">
        <f aca="false">IF($A209="","",RANK($AC209,$AC$6:$AC$255)+COUNTIFS($AC$6:$AC209,$AC209,$A$6:$A209,"&lt;&gt;")-1)</f>
        <v/>
      </c>
      <c r="BF209" s="0" t="str">
        <f aca="false">IF($A209="","",IF($AW209&lt;&gt;"",MAX($BF$5:BF208)+1,""))</f>
        <v/>
      </c>
    </row>
    <row r="210" customFormat="false" ht="15" hidden="false" customHeight="fals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9"/>
      <c r="S210" s="19"/>
      <c r="T210" s="19"/>
      <c r="U210" s="19"/>
      <c r="V210" s="19"/>
      <c r="W210" s="19"/>
      <c r="X210" s="19"/>
      <c r="Y210" s="20"/>
      <c r="Z210" s="19"/>
      <c r="AA210" s="19" t="str">
        <f aca="false">IF($A210="","",IFERROR(ROUND(($R210+$S210+$T210+$U210)/MAX(1,$V210),2),""))</f>
        <v/>
      </c>
      <c r="AB210" s="19" t="str">
        <f aca="false">IF($A210="","",IFERROR(ROUND(($W210*$X210*$Y210)/MAX(1,$Z210),1),""))</f>
        <v/>
      </c>
      <c r="AC210" s="19" t="str">
        <f aca="false">IF($A210="","",IFERROR(ROUND(($R210*Config!$F$6+$S210*Config!$F$7+$T210*Config!$F$8+$U210*Config!$F$9+(10-$V210)*Config!$F$10+(10-$AD210)*Config!$F$11+(10-$AE210)*Config!$F$12)*10,0),""))</f>
        <v/>
      </c>
      <c r="AD210" s="19"/>
      <c r="AE210" s="19"/>
      <c r="AF210" s="14"/>
      <c r="AG210" s="14"/>
      <c r="AH210" s="14"/>
      <c r="AI210" s="14"/>
      <c r="AJ210" s="21"/>
      <c r="AK210" s="14"/>
      <c r="AL210" s="21"/>
      <c r="AM210" s="19" t="str">
        <f aca="false">IF($A210="","",COUNTIF(Acceptance_Criteria!$B$6:$B$405,$A210))</f>
        <v/>
      </c>
      <c r="AN210" s="19" t="str">
        <f aca="false">IF($A210="","",COUNTIF(Test_Coverage!$B$6:$B$305,$A210))</f>
        <v/>
      </c>
      <c r="AO210" s="19" t="str">
        <f aca="false">IF($A210="","",COUNTIF(Traceability_Matrix!$B$6:$B$405,$A210))</f>
        <v/>
      </c>
      <c r="AP210" s="19" t="str">
        <f aca="false">IF($A210="","",COUNTIFS(Change_Control!$B$6:$B$155,$A210,Change_Control!$J$6:$J$155,"Open")+COUNTIFS(Change_Control!$B$6:$B$155,$A210,Change_Control!$J$6:$J$155,"In Assessment"))</f>
        <v/>
      </c>
      <c r="AQ210" s="19" t="str">
        <f aca="false">IF($A210="","",COUNTIF(RAID_Decisions!$C$6:$C$155,$A210))</f>
        <v/>
      </c>
      <c r="AR210" s="14" t="str">
        <f aca="false">IF($A210="","",IF(AND($K210&lt;&gt;"",$N210&lt;&gt;"",$AO210&gt;0),"Traced",IF(OR($K210&lt;&gt;"",$N210&lt;&gt;"",$AO210&gt;0),"Partial","Gap")))</f>
        <v/>
      </c>
      <c r="AS210" s="19" t="str">
        <f aca="false">IF($A210="","",ROUND(IF($G210&lt;&gt;"",10,0)+IF($H210&lt;&gt;"",15,0)+IF($O210&lt;&gt;"",10,0)+IF($K210&lt;&gt;"",10,0)+IF($N210&lt;&gt;"",10,0)+IF($Q210&lt;&gt;"",5,0)+IF($AM210&gt;0,15,0)+IF($AN210&gt;0,10,0)+IF($AO210&gt;0,10,0)+IF(OR($AH210="Approved",$AH210="Baselined",$AH210="Not Required"),5,0),0))</f>
        <v/>
      </c>
      <c r="AT210" s="14" t="str">
        <f aca="false">IF($A210="","",IF(AND($AS210&gt;=Config!$C$23,$G210&lt;&gt;"",$H210&lt;&gt;"",$O210&lt;&gt;""),"Ready for Review","Needs Work"))</f>
        <v/>
      </c>
      <c r="AU210" s="14" t="str">
        <f aca="false">IF($A210="","",IF(AND($AS210&gt;=Config!$C$24,$AM210&gt;0,$AN210&gt;0,OR($AH210="Approved",$AH210="Baselined",$AH210="Not Required"),$AP210=0),"Ready for Delivery","Not Ready"))</f>
        <v/>
      </c>
      <c r="AV210" s="14" t="str">
        <f aca="false">IF($A210="","",IF($AG210="Rejected","Rejected",IF($AU210="Ready for Delivery","Pass","Action Required")))</f>
        <v/>
      </c>
      <c r="AW210" s="14" t="str">
        <f aca="false">IF($A210="","",IF(RIGHT($BA210,2)="; ",LEFT($BA210,LEN($BA210)-2),$BA210))</f>
        <v/>
      </c>
      <c r="AX210" s="21"/>
      <c r="AY210" s="14"/>
      <c r="AZ210" s="14"/>
      <c r="BA210" s="0" t="str">
        <f aca="false">IF($A210="","",IF($G210="","Missing title; ","")&amp;IF($H210="","Missing statement; ","")&amp;IF($O210="","Missing owner; ","")&amp;IF($K210="","No objective; ","")&amp;IF($N210="","No source; ","")&amp;IF($AM210=0,"No AC; ","")&amp;IF($AN210=0,"No test; ","")&amp;IF($AO210=0,"No trace link; ","")&amp;IF(AND(Config!$C$15="Yes",$AM210=0),"AC required; ","")&amp;IF(AND(Config!$C$14="Yes",$AN210=0),"Test required; ","")&amp;IF(AND(Config!$C$13="Yes",NOT(OR($AH210="Approved",$AH210="Baselined",$AH210="Not Required"))),"Approval pending; ","")&amp;IF($AP210&gt;0,"Open change; ",""))</f>
        <v/>
      </c>
      <c r="BB210" s="0" t="str">
        <f aca="false">IF($A210="","",IF(OR($C210="Agile",$C210="Hybrid"),MAX($BB$5:BB209)+1,""))</f>
        <v/>
      </c>
      <c r="BC210" s="0" t="str">
        <f aca="false">IF($A210="","",IF(OR($C210="Waterfall",$C210="Hybrid"),MAX($BC$5:BC209)+1,""))</f>
        <v/>
      </c>
      <c r="BD210" s="0" t="str">
        <f aca="false">IF($A210="","",MAX($BD$5:BD209)+1)</f>
        <v/>
      </c>
      <c r="BE210" s="0" t="str">
        <f aca="false">IF($A210="","",RANK($AC210,$AC$6:$AC$255)+COUNTIFS($AC$6:$AC210,$AC210,$A$6:$A210,"&lt;&gt;")-1)</f>
        <v/>
      </c>
      <c r="BF210" s="0" t="str">
        <f aca="false">IF($A210="","",IF($AW210&lt;&gt;"",MAX($BF$5:BF209)+1,""))</f>
        <v/>
      </c>
    </row>
    <row r="211" customFormat="false" ht="15" hidden="false" customHeight="fals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9"/>
      <c r="S211" s="19"/>
      <c r="T211" s="19"/>
      <c r="U211" s="19"/>
      <c r="V211" s="19"/>
      <c r="W211" s="19"/>
      <c r="X211" s="19"/>
      <c r="Y211" s="20"/>
      <c r="Z211" s="19"/>
      <c r="AA211" s="19" t="str">
        <f aca="false">IF($A211="","",IFERROR(ROUND(($R211+$S211+$T211+$U211)/MAX(1,$V211),2),""))</f>
        <v/>
      </c>
      <c r="AB211" s="19" t="str">
        <f aca="false">IF($A211="","",IFERROR(ROUND(($W211*$X211*$Y211)/MAX(1,$Z211),1),""))</f>
        <v/>
      </c>
      <c r="AC211" s="19" t="str">
        <f aca="false">IF($A211="","",IFERROR(ROUND(($R211*Config!$F$6+$S211*Config!$F$7+$T211*Config!$F$8+$U211*Config!$F$9+(10-$V211)*Config!$F$10+(10-$AD211)*Config!$F$11+(10-$AE211)*Config!$F$12)*10,0),""))</f>
        <v/>
      </c>
      <c r="AD211" s="19"/>
      <c r="AE211" s="19"/>
      <c r="AF211" s="14"/>
      <c r="AG211" s="14"/>
      <c r="AH211" s="14"/>
      <c r="AI211" s="14"/>
      <c r="AJ211" s="21"/>
      <c r="AK211" s="14"/>
      <c r="AL211" s="21"/>
      <c r="AM211" s="19" t="str">
        <f aca="false">IF($A211="","",COUNTIF(Acceptance_Criteria!$B$6:$B$405,$A211))</f>
        <v/>
      </c>
      <c r="AN211" s="19" t="str">
        <f aca="false">IF($A211="","",COUNTIF(Test_Coverage!$B$6:$B$305,$A211))</f>
        <v/>
      </c>
      <c r="AO211" s="19" t="str">
        <f aca="false">IF($A211="","",COUNTIF(Traceability_Matrix!$B$6:$B$405,$A211))</f>
        <v/>
      </c>
      <c r="AP211" s="19" t="str">
        <f aca="false">IF($A211="","",COUNTIFS(Change_Control!$B$6:$B$155,$A211,Change_Control!$J$6:$J$155,"Open")+COUNTIFS(Change_Control!$B$6:$B$155,$A211,Change_Control!$J$6:$J$155,"In Assessment"))</f>
        <v/>
      </c>
      <c r="AQ211" s="19" t="str">
        <f aca="false">IF($A211="","",COUNTIF(RAID_Decisions!$C$6:$C$155,$A211))</f>
        <v/>
      </c>
      <c r="AR211" s="14" t="str">
        <f aca="false">IF($A211="","",IF(AND($K211&lt;&gt;"",$N211&lt;&gt;"",$AO211&gt;0),"Traced",IF(OR($K211&lt;&gt;"",$N211&lt;&gt;"",$AO211&gt;0),"Partial","Gap")))</f>
        <v/>
      </c>
      <c r="AS211" s="19" t="str">
        <f aca="false">IF($A211="","",ROUND(IF($G211&lt;&gt;"",10,0)+IF($H211&lt;&gt;"",15,0)+IF($O211&lt;&gt;"",10,0)+IF($K211&lt;&gt;"",10,0)+IF($N211&lt;&gt;"",10,0)+IF($Q211&lt;&gt;"",5,0)+IF($AM211&gt;0,15,0)+IF($AN211&gt;0,10,0)+IF($AO211&gt;0,10,0)+IF(OR($AH211="Approved",$AH211="Baselined",$AH211="Not Required"),5,0),0))</f>
        <v/>
      </c>
      <c r="AT211" s="14" t="str">
        <f aca="false">IF($A211="","",IF(AND($AS211&gt;=Config!$C$23,$G211&lt;&gt;"",$H211&lt;&gt;"",$O211&lt;&gt;""),"Ready for Review","Needs Work"))</f>
        <v/>
      </c>
      <c r="AU211" s="14" t="str">
        <f aca="false">IF($A211="","",IF(AND($AS211&gt;=Config!$C$24,$AM211&gt;0,$AN211&gt;0,OR($AH211="Approved",$AH211="Baselined",$AH211="Not Required"),$AP211=0),"Ready for Delivery","Not Ready"))</f>
        <v/>
      </c>
      <c r="AV211" s="14" t="str">
        <f aca="false">IF($A211="","",IF($AG211="Rejected","Rejected",IF($AU211="Ready for Delivery","Pass","Action Required")))</f>
        <v/>
      </c>
      <c r="AW211" s="14" t="str">
        <f aca="false">IF($A211="","",IF(RIGHT($BA211,2)="; ",LEFT($BA211,LEN($BA211)-2),$BA211))</f>
        <v/>
      </c>
      <c r="AX211" s="21"/>
      <c r="AY211" s="14"/>
      <c r="AZ211" s="14"/>
      <c r="BA211" s="0" t="str">
        <f aca="false">IF($A211="","",IF($G211="","Missing title; ","")&amp;IF($H211="","Missing statement; ","")&amp;IF($O211="","Missing owner; ","")&amp;IF($K211="","No objective; ","")&amp;IF($N211="","No source; ","")&amp;IF($AM211=0,"No AC; ","")&amp;IF($AN211=0,"No test; ","")&amp;IF($AO211=0,"No trace link; ","")&amp;IF(AND(Config!$C$15="Yes",$AM211=0),"AC required; ","")&amp;IF(AND(Config!$C$14="Yes",$AN211=0),"Test required; ","")&amp;IF(AND(Config!$C$13="Yes",NOT(OR($AH211="Approved",$AH211="Baselined",$AH211="Not Required"))),"Approval pending; ","")&amp;IF($AP211&gt;0,"Open change; ",""))</f>
        <v/>
      </c>
      <c r="BB211" s="0" t="str">
        <f aca="false">IF($A211="","",IF(OR($C211="Agile",$C211="Hybrid"),MAX($BB$5:BB210)+1,""))</f>
        <v/>
      </c>
      <c r="BC211" s="0" t="str">
        <f aca="false">IF($A211="","",IF(OR($C211="Waterfall",$C211="Hybrid"),MAX($BC$5:BC210)+1,""))</f>
        <v/>
      </c>
      <c r="BD211" s="0" t="str">
        <f aca="false">IF($A211="","",MAX($BD$5:BD210)+1)</f>
        <v/>
      </c>
      <c r="BE211" s="0" t="str">
        <f aca="false">IF($A211="","",RANK($AC211,$AC$6:$AC$255)+COUNTIFS($AC$6:$AC211,$AC211,$A$6:$A211,"&lt;&gt;")-1)</f>
        <v/>
      </c>
      <c r="BF211" s="0" t="str">
        <f aca="false">IF($A211="","",IF($AW211&lt;&gt;"",MAX($BF$5:BF210)+1,""))</f>
        <v/>
      </c>
    </row>
    <row r="212" customFormat="false" ht="15" hidden="false" customHeight="fals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9"/>
      <c r="S212" s="19"/>
      <c r="T212" s="19"/>
      <c r="U212" s="19"/>
      <c r="V212" s="19"/>
      <c r="W212" s="19"/>
      <c r="X212" s="19"/>
      <c r="Y212" s="20"/>
      <c r="Z212" s="19"/>
      <c r="AA212" s="19" t="str">
        <f aca="false">IF($A212="","",IFERROR(ROUND(($R212+$S212+$T212+$U212)/MAX(1,$V212),2),""))</f>
        <v/>
      </c>
      <c r="AB212" s="19" t="str">
        <f aca="false">IF($A212="","",IFERROR(ROUND(($W212*$X212*$Y212)/MAX(1,$Z212),1),""))</f>
        <v/>
      </c>
      <c r="AC212" s="19" t="str">
        <f aca="false">IF($A212="","",IFERROR(ROUND(($R212*Config!$F$6+$S212*Config!$F$7+$T212*Config!$F$8+$U212*Config!$F$9+(10-$V212)*Config!$F$10+(10-$AD212)*Config!$F$11+(10-$AE212)*Config!$F$12)*10,0),""))</f>
        <v/>
      </c>
      <c r="AD212" s="19"/>
      <c r="AE212" s="19"/>
      <c r="AF212" s="14"/>
      <c r="AG212" s="14"/>
      <c r="AH212" s="14"/>
      <c r="AI212" s="14"/>
      <c r="AJ212" s="21"/>
      <c r="AK212" s="14"/>
      <c r="AL212" s="21"/>
      <c r="AM212" s="19" t="str">
        <f aca="false">IF($A212="","",COUNTIF(Acceptance_Criteria!$B$6:$B$405,$A212))</f>
        <v/>
      </c>
      <c r="AN212" s="19" t="str">
        <f aca="false">IF($A212="","",COUNTIF(Test_Coverage!$B$6:$B$305,$A212))</f>
        <v/>
      </c>
      <c r="AO212" s="19" t="str">
        <f aca="false">IF($A212="","",COUNTIF(Traceability_Matrix!$B$6:$B$405,$A212))</f>
        <v/>
      </c>
      <c r="AP212" s="19" t="str">
        <f aca="false">IF($A212="","",COUNTIFS(Change_Control!$B$6:$B$155,$A212,Change_Control!$J$6:$J$155,"Open")+COUNTIFS(Change_Control!$B$6:$B$155,$A212,Change_Control!$J$6:$J$155,"In Assessment"))</f>
        <v/>
      </c>
      <c r="AQ212" s="19" t="str">
        <f aca="false">IF($A212="","",COUNTIF(RAID_Decisions!$C$6:$C$155,$A212))</f>
        <v/>
      </c>
      <c r="AR212" s="14" t="str">
        <f aca="false">IF($A212="","",IF(AND($K212&lt;&gt;"",$N212&lt;&gt;"",$AO212&gt;0),"Traced",IF(OR($K212&lt;&gt;"",$N212&lt;&gt;"",$AO212&gt;0),"Partial","Gap")))</f>
        <v/>
      </c>
      <c r="AS212" s="19" t="str">
        <f aca="false">IF($A212="","",ROUND(IF($G212&lt;&gt;"",10,0)+IF($H212&lt;&gt;"",15,0)+IF($O212&lt;&gt;"",10,0)+IF($K212&lt;&gt;"",10,0)+IF($N212&lt;&gt;"",10,0)+IF($Q212&lt;&gt;"",5,0)+IF($AM212&gt;0,15,0)+IF($AN212&gt;0,10,0)+IF($AO212&gt;0,10,0)+IF(OR($AH212="Approved",$AH212="Baselined",$AH212="Not Required"),5,0),0))</f>
        <v/>
      </c>
      <c r="AT212" s="14" t="str">
        <f aca="false">IF($A212="","",IF(AND($AS212&gt;=Config!$C$23,$G212&lt;&gt;"",$H212&lt;&gt;"",$O212&lt;&gt;""),"Ready for Review","Needs Work"))</f>
        <v/>
      </c>
      <c r="AU212" s="14" t="str">
        <f aca="false">IF($A212="","",IF(AND($AS212&gt;=Config!$C$24,$AM212&gt;0,$AN212&gt;0,OR($AH212="Approved",$AH212="Baselined",$AH212="Not Required"),$AP212=0),"Ready for Delivery","Not Ready"))</f>
        <v/>
      </c>
      <c r="AV212" s="14" t="str">
        <f aca="false">IF($A212="","",IF($AG212="Rejected","Rejected",IF($AU212="Ready for Delivery","Pass","Action Required")))</f>
        <v/>
      </c>
      <c r="AW212" s="14" t="str">
        <f aca="false">IF($A212="","",IF(RIGHT($BA212,2)="; ",LEFT($BA212,LEN($BA212)-2),$BA212))</f>
        <v/>
      </c>
      <c r="AX212" s="21"/>
      <c r="AY212" s="14"/>
      <c r="AZ212" s="14"/>
      <c r="BA212" s="0" t="str">
        <f aca="false">IF($A212="","",IF($G212="","Missing title; ","")&amp;IF($H212="","Missing statement; ","")&amp;IF($O212="","Missing owner; ","")&amp;IF($K212="","No objective; ","")&amp;IF($N212="","No source; ","")&amp;IF($AM212=0,"No AC; ","")&amp;IF($AN212=0,"No test; ","")&amp;IF($AO212=0,"No trace link; ","")&amp;IF(AND(Config!$C$15="Yes",$AM212=0),"AC required; ","")&amp;IF(AND(Config!$C$14="Yes",$AN212=0),"Test required; ","")&amp;IF(AND(Config!$C$13="Yes",NOT(OR($AH212="Approved",$AH212="Baselined",$AH212="Not Required"))),"Approval pending; ","")&amp;IF($AP212&gt;0,"Open change; ",""))</f>
        <v/>
      </c>
      <c r="BB212" s="0" t="str">
        <f aca="false">IF($A212="","",IF(OR($C212="Agile",$C212="Hybrid"),MAX($BB$5:BB211)+1,""))</f>
        <v/>
      </c>
      <c r="BC212" s="0" t="str">
        <f aca="false">IF($A212="","",IF(OR($C212="Waterfall",$C212="Hybrid"),MAX($BC$5:BC211)+1,""))</f>
        <v/>
      </c>
      <c r="BD212" s="0" t="str">
        <f aca="false">IF($A212="","",MAX($BD$5:BD211)+1)</f>
        <v/>
      </c>
      <c r="BE212" s="0" t="str">
        <f aca="false">IF($A212="","",RANK($AC212,$AC$6:$AC$255)+COUNTIFS($AC$6:$AC212,$AC212,$A$6:$A212,"&lt;&gt;")-1)</f>
        <v/>
      </c>
      <c r="BF212" s="0" t="str">
        <f aca="false">IF($A212="","",IF($AW212&lt;&gt;"",MAX($BF$5:BF211)+1,""))</f>
        <v/>
      </c>
    </row>
    <row r="213" customFormat="false" ht="15" hidden="false" customHeight="fals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9"/>
      <c r="S213" s="19"/>
      <c r="T213" s="19"/>
      <c r="U213" s="19"/>
      <c r="V213" s="19"/>
      <c r="W213" s="19"/>
      <c r="X213" s="19"/>
      <c r="Y213" s="20"/>
      <c r="Z213" s="19"/>
      <c r="AA213" s="19" t="str">
        <f aca="false">IF($A213="","",IFERROR(ROUND(($R213+$S213+$T213+$U213)/MAX(1,$V213),2),""))</f>
        <v/>
      </c>
      <c r="AB213" s="19" t="str">
        <f aca="false">IF($A213="","",IFERROR(ROUND(($W213*$X213*$Y213)/MAX(1,$Z213),1),""))</f>
        <v/>
      </c>
      <c r="AC213" s="19" t="str">
        <f aca="false">IF($A213="","",IFERROR(ROUND(($R213*Config!$F$6+$S213*Config!$F$7+$T213*Config!$F$8+$U213*Config!$F$9+(10-$V213)*Config!$F$10+(10-$AD213)*Config!$F$11+(10-$AE213)*Config!$F$12)*10,0),""))</f>
        <v/>
      </c>
      <c r="AD213" s="19"/>
      <c r="AE213" s="19"/>
      <c r="AF213" s="14"/>
      <c r="AG213" s="14"/>
      <c r="AH213" s="14"/>
      <c r="AI213" s="14"/>
      <c r="AJ213" s="21"/>
      <c r="AK213" s="14"/>
      <c r="AL213" s="21"/>
      <c r="AM213" s="19" t="str">
        <f aca="false">IF($A213="","",COUNTIF(Acceptance_Criteria!$B$6:$B$405,$A213))</f>
        <v/>
      </c>
      <c r="AN213" s="19" t="str">
        <f aca="false">IF($A213="","",COUNTIF(Test_Coverage!$B$6:$B$305,$A213))</f>
        <v/>
      </c>
      <c r="AO213" s="19" t="str">
        <f aca="false">IF($A213="","",COUNTIF(Traceability_Matrix!$B$6:$B$405,$A213))</f>
        <v/>
      </c>
      <c r="AP213" s="19" t="str">
        <f aca="false">IF($A213="","",COUNTIFS(Change_Control!$B$6:$B$155,$A213,Change_Control!$J$6:$J$155,"Open")+COUNTIFS(Change_Control!$B$6:$B$155,$A213,Change_Control!$J$6:$J$155,"In Assessment"))</f>
        <v/>
      </c>
      <c r="AQ213" s="19" t="str">
        <f aca="false">IF($A213="","",COUNTIF(RAID_Decisions!$C$6:$C$155,$A213))</f>
        <v/>
      </c>
      <c r="AR213" s="14" t="str">
        <f aca="false">IF($A213="","",IF(AND($K213&lt;&gt;"",$N213&lt;&gt;"",$AO213&gt;0),"Traced",IF(OR($K213&lt;&gt;"",$N213&lt;&gt;"",$AO213&gt;0),"Partial","Gap")))</f>
        <v/>
      </c>
      <c r="AS213" s="19" t="str">
        <f aca="false">IF($A213="","",ROUND(IF($G213&lt;&gt;"",10,0)+IF($H213&lt;&gt;"",15,0)+IF($O213&lt;&gt;"",10,0)+IF($K213&lt;&gt;"",10,0)+IF($N213&lt;&gt;"",10,0)+IF($Q213&lt;&gt;"",5,0)+IF($AM213&gt;0,15,0)+IF($AN213&gt;0,10,0)+IF($AO213&gt;0,10,0)+IF(OR($AH213="Approved",$AH213="Baselined",$AH213="Not Required"),5,0),0))</f>
        <v/>
      </c>
      <c r="AT213" s="14" t="str">
        <f aca="false">IF($A213="","",IF(AND($AS213&gt;=Config!$C$23,$G213&lt;&gt;"",$H213&lt;&gt;"",$O213&lt;&gt;""),"Ready for Review","Needs Work"))</f>
        <v/>
      </c>
      <c r="AU213" s="14" t="str">
        <f aca="false">IF($A213="","",IF(AND($AS213&gt;=Config!$C$24,$AM213&gt;0,$AN213&gt;0,OR($AH213="Approved",$AH213="Baselined",$AH213="Not Required"),$AP213=0),"Ready for Delivery","Not Ready"))</f>
        <v/>
      </c>
      <c r="AV213" s="14" t="str">
        <f aca="false">IF($A213="","",IF($AG213="Rejected","Rejected",IF($AU213="Ready for Delivery","Pass","Action Required")))</f>
        <v/>
      </c>
      <c r="AW213" s="14" t="str">
        <f aca="false">IF($A213="","",IF(RIGHT($BA213,2)="; ",LEFT($BA213,LEN($BA213)-2),$BA213))</f>
        <v/>
      </c>
      <c r="AX213" s="21"/>
      <c r="AY213" s="14"/>
      <c r="AZ213" s="14"/>
      <c r="BA213" s="0" t="str">
        <f aca="false">IF($A213="","",IF($G213="","Missing title; ","")&amp;IF($H213="","Missing statement; ","")&amp;IF($O213="","Missing owner; ","")&amp;IF($K213="","No objective; ","")&amp;IF($N213="","No source; ","")&amp;IF($AM213=0,"No AC; ","")&amp;IF($AN213=0,"No test; ","")&amp;IF($AO213=0,"No trace link; ","")&amp;IF(AND(Config!$C$15="Yes",$AM213=0),"AC required; ","")&amp;IF(AND(Config!$C$14="Yes",$AN213=0),"Test required; ","")&amp;IF(AND(Config!$C$13="Yes",NOT(OR($AH213="Approved",$AH213="Baselined",$AH213="Not Required"))),"Approval pending; ","")&amp;IF($AP213&gt;0,"Open change; ",""))</f>
        <v/>
      </c>
      <c r="BB213" s="0" t="str">
        <f aca="false">IF($A213="","",IF(OR($C213="Agile",$C213="Hybrid"),MAX($BB$5:BB212)+1,""))</f>
        <v/>
      </c>
      <c r="BC213" s="0" t="str">
        <f aca="false">IF($A213="","",IF(OR($C213="Waterfall",$C213="Hybrid"),MAX($BC$5:BC212)+1,""))</f>
        <v/>
      </c>
      <c r="BD213" s="0" t="str">
        <f aca="false">IF($A213="","",MAX($BD$5:BD212)+1)</f>
        <v/>
      </c>
      <c r="BE213" s="0" t="str">
        <f aca="false">IF($A213="","",RANK($AC213,$AC$6:$AC$255)+COUNTIFS($AC$6:$AC213,$AC213,$A$6:$A213,"&lt;&gt;")-1)</f>
        <v/>
      </c>
      <c r="BF213" s="0" t="str">
        <f aca="false">IF($A213="","",IF($AW213&lt;&gt;"",MAX($BF$5:BF212)+1,""))</f>
        <v/>
      </c>
    </row>
    <row r="214" customFormat="false" ht="15" hidden="false" customHeight="fals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9"/>
      <c r="S214" s="19"/>
      <c r="T214" s="19"/>
      <c r="U214" s="19"/>
      <c r="V214" s="19"/>
      <c r="W214" s="19"/>
      <c r="X214" s="19"/>
      <c r="Y214" s="20"/>
      <c r="Z214" s="19"/>
      <c r="AA214" s="19" t="str">
        <f aca="false">IF($A214="","",IFERROR(ROUND(($R214+$S214+$T214+$U214)/MAX(1,$V214),2),""))</f>
        <v/>
      </c>
      <c r="AB214" s="19" t="str">
        <f aca="false">IF($A214="","",IFERROR(ROUND(($W214*$X214*$Y214)/MAX(1,$Z214),1),""))</f>
        <v/>
      </c>
      <c r="AC214" s="19" t="str">
        <f aca="false">IF($A214="","",IFERROR(ROUND(($R214*Config!$F$6+$S214*Config!$F$7+$T214*Config!$F$8+$U214*Config!$F$9+(10-$V214)*Config!$F$10+(10-$AD214)*Config!$F$11+(10-$AE214)*Config!$F$12)*10,0),""))</f>
        <v/>
      </c>
      <c r="AD214" s="19"/>
      <c r="AE214" s="19"/>
      <c r="AF214" s="14"/>
      <c r="AG214" s="14"/>
      <c r="AH214" s="14"/>
      <c r="AI214" s="14"/>
      <c r="AJ214" s="21"/>
      <c r="AK214" s="14"/>
      <c r="AL214" s="21"/>
      <c r="AM214" s="19" t="str">
        <f aca="false">IF($A214="","",COUNTIF(Acceptance_Criteria!$B$6:$B$405,$A214))</f>
        <v/>
      </c>
      <c r="AN214" s="19" t="str">
        <f aca="false">IF($A214="","",COUNTIF(Test_Coverage!$B$6:$B$305,$A214))</f>
        <v/>
      </c>
      <c r="AO214" s="19" t="str">
        <f aca="false">IF($A214="","",COUNTIF(Traceability_Matrix!$B$6:$B$405,$A214))</f>
        <v/>
      </c>
      <c r="AP214" s="19" t="str">
        <f aca="false">IF($A214="","",COUNTIFS(Change_Control!$B$6:$B$155,$A214,Change_Control!$J$6:$J$155,"Open")+COUNTIFS(Change_Control!$B$6:$B$155,$A214,Change_Control!$J$6:$J$155,"In Assessment"))</f>
        <v/>
      </c>
      <c r="AQ214" s="19" t="str">
        <f aca="false">IF($A214="","",COUNTIF(RAID_Decisions!$C$6:$C$155,$A214))</f>
        <v/>
      </c>
      <c r="AR214" s="14" t="str">
        <f aca="false">IF($A214="","",IF(AND($K214&lt;&gt;"",$N214&lt;&gt;"",$AO214&gt;0),"Traced",IF(OR($K214&lt;&gt;"",$N214&lt;&gt;"",$AO214&gt;0),"Partial","Gap")))</f>
        <v/>
      </c>
      <c r="AS214" s="19" t="str">
        <f aca="false">IF($A214="","",ROUND(IF($G214&lt;&gt;"",10,0)+IF($H214&lt;&gt;"",15,0)+IF($O214&lt;&gt;"",10,0)+IF($K214&lt;&gt;"",10,0)+IF($N214&lt;&gt;"",10,0)+IF($Q214&lt;&gt;"",5,0)+IF($AM214&gt;0,15,0)+IF($AN214&gt;0,10,0)+IF($AO214&gt;0,10,0)+IF(OR($AH214="Approved",$AH214="Baselined",$AH214="Not Required"),5,0),0))</f>
        <v/>
      </c>
      <c r="AT214" s="14" t="str">
        <f aca="false">IF($A214="","",IF(AND($AS214&gt;=Config!$C$23,$G214&lt;&gt;"",$H214&lt;&gt;"",$O214&lt;&gt;""),"Ready for Review","Needs Work"))</f>
        <v/>
      </c>
      <c r="AU214" s="14" t="str">
        <f aca="false">IF($A214="","",IF(AND($AS214&gt;=Config!$C$24,$AM214&gt;0,$AN214&gt;0,OR($AH214="Approved",$AH214="Baselined",$AH214="Not Required"),$AP214=0),"Ready for Delivery","Not Ready"))</f>
        <v/>
      </c>
      <c r="AV214" s="14" t="str">
        <f aca="false">IF($A214="","",IF($AG214="Rejected","Rejected",IF($AU214="Ready for Delivery","Pass","Action Required")))</f>
        <v/>
      </c>
      <c r="AW214" s="14" t="str">
        <f aca="false">IF($A214="","",IF(RIGHT($BA214,2)="; ",LEFT($BA214,LEN($BA214)-2),$BA214))</f>
        <v/>
      </c>
      <c r="AX214" s="21"/>
      <c r="AY214" s="14"/>
      <c r="AZ214" s="14"/>
      <c r="BA214" s="0" t="str">
        <f aca="false">IF($A214="","",IF($G214="","Missing title; ","")&amp;IF($H214="","Missing statement; ","")&amp;IF($O214="","Missing owner; ","")&amp;IF($K214="","No objective; ","")&amp;IF($N214="","No source; ","")&amp;IF($AM214=0,"No AC; ","")&amp;IF($AN214=0,"No test; ","")&amp;IF($AO214=0,"No trace link; ","")&amp;IF(AND(Config!$C$15="Yes",$AM214=0),"AC required; ","")&amp;IF(AND(Config!$C$14="Yes",$AN214=0),"Test required; ","")&amp;IF(AND(Config!$C$13="Yes",NOT(OR($AH214="Approved",$AH214="Baselined",$AH214="Not Required"))),"Approval pending; ","")&amp;IF($AP214&gt;0,"Open change; ",""))</f>
        <v/>
      </c>
      <c r="BB214" s="0" t="str">
        <f aca="false">IF($A214="","",IF(OR($C214="Agile",$C214="Hybrid"),MAX($BB$5:BB213)+1,""))</f>
        <v/>
      </c>
      <c r="BC214" s="0" t="str">
        <f aca="false">IF($A214="","",IF(OR($C214="Waterfall",$C214="Hybrid"),MAX($BC$5:BC213)+1,""))</f>
        <v/>
      </c>
      <c r="BD214" s="0" t="str">
        <f aca="false">IF($A214="","",MAX($BD$5:BD213)+1)</f>
        <v/>
      </c>
      <c r="BE214" s="0" t="str">
        <f aca="false">IF($A214="","",RANK($AC214,$AC$6:$AC$255)+COUNTIFS($AC$6:$AC214,$AC214,$A$6:$A214,"&lt;&gt;")-1)</f>
        <v/>
      </c>
      <c r="BF214" s="0" t="str">
        <f aca="false">IF($A214="","",IF($AW214&lt;&gt;"",MAX($BF$5:BF213)+1,""))</f>
        <v/>
      </c>
    </row>
    <row r="215" customFormat="false" ht="15" hidden="false" customHeight="fals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9"/>
      <c r="S215" s="19"/>
      <c r="T215" s="19"/>
      <c r="U215" s="19"/>
      <c r="V215" s="19"/>
      <c r="W215" s="19"/>
      <c r="X215" s="19"/>
      <c r="Y215" s="20"/>
      <c r="Z215" s="19"/>
      <c r="AA215" s="19" t="str">
        <f aca="false">IF($A215="","",IFERROR(ROUND(($R215+$S215+$T215+$U215)/MAX(1,$V215),2),""))</f>
        <v/>
      </c>
      <c r="AB215" s="19" t="str">
        <f aca="false">IF($A215="","",IFERROR(ROUND(($W215*$X215*$Y215)/MAX(1,$Z215),1),""))</f>
        <v/>
      </c>
      <c r="AC215" s="19" t="str">
        <f aca="false">IF($A215="","",IFERROR(ROUND(($R215*Config!$F$6+$S215*Config!$F$7+$T215*Config!$F$8+$U215*Config!$F$9+(10-$V215)*Config!$F$10+(10-$AD215)*Config!$F$11+(10-$AE215)*Config!$F$12)*10,0),""))</f>
        <v/>
      </c>
      <c r="AD215" s="19"/>
      <c r="AE215" s="19"/>
      <c r="AF215" s="14"/>
      <c r="AG215" s="14"/>
      <c r="AH215" s="14"/>
      <c r="AI215" s="14"/>
      <c r="AJ215" s="21"/>
      <c r="AK215" s="14"/>
      <c r="AL215" s="21"/>
      <c r="AM215" s="19" t="str">
        <f aca="false">IF($A215="","",COUNTIF(Acceptance_Criteria!$B$6:$B$405,$A215))</f>
        <v/>
      </c>
      <c r="AN215" s="19" t="str">
        <f aca="false">IF($A215="","",COUNTIF(Test_Coverage!$B$6:$B$305,$A215))</f>
        <v/>
      </c>
      <c r="AO215" s="19" t="str">
        <f aca="false">IF($A215="","",COUNTIF(Traceability_Matrix!$B$6:$B$405,$A215))</f>
        <v/>
      </c>
      <c r="AP215" s="19" t="str">
        <f aca="false">IF($A215="","",COUNTIFS(Change_Control!$B$6:$B$155,$A215,Change_Control!$J$6:$J$155,"Open")+COUNTIFS(Change_Control!$B$6:$B$155,$A215,Change_Control!$J$6:$J$155,"In Assessment"))</f>
        <v/>
      </c>
      <c r="AQ215" s="19" t="str">
        <f aca="false">IF($A215="","",COUNTIF(RAID_Decisions!$C$6:$C$155,$A215))</f>
        <v/>
      </c>
      <c r="AR215" s="14" t="str">
        <f aca="false">IF($A215="","",IF(AND($K215&lt;&gt;"",$N215&lt;&gt;"",$AO215&gt;0),"Traced",IF(OR($K215&lt;&gt;"",$N215&lt;&gt;"",$AO215&gt;0),"Partial","Gap")))</f>
        <v/>
      </c>
      <c r="AS215" s="19" t="str">
        <f aca="false">IF($A215="","",ROUND(IF($G215&lt;&gt;"",10,0)+IF($H215&lt;&gt;"",15,0)+IF($O215&lt;&gt;"",10,0)+IF($K215&lt;&gt;"",10,0)+IF($N215&lt;&gt;"",10,0)+IF($Q215&lt;&gt;"",5,0)+IF($AM215&gt;0,15,0)+IF($AN215&gt;0,10,0)+IF($AO215&gt;0,10,0)+IF(OR($AH215="Approved",$AH215="Baselined",$AH215="Not Required"),5,0),0))</f>
        <v/>
      </c>
      <c r="AT215" s="14" t="str">
        <f aca="false">IF($A215="","",IF(AND($AS215&gt;=Config!$C$23,$G215&lt;&gt;"",$H215&lt;&gt;"",$O215&lt;&gt;""),"Ready for Review","Needs Work"))</f>
        <v/>
      </c>
      <c r="AU215" s="14" t="str">
        <f aca="false">IF($A215="","",IF(AND($AS215&gt;=Config!$C$24,$AM215&gt;0,$AN215&gt;0,OR($AH215="Approved",$AH215="Baselined",$AH215="Not Required"),$AP215=0),"Ready for Delivery","Not Ready"))</f>
        <v/>
      </c>
      <c r="AV215" s="14" t="str">
        <f aca="false">IF($A215="","",IF($AG215="Rejected","Rejected",IF($AU215="Ready for Delivery","Pass","Action Required")))</f>
        <v/>
      </c>
      <c r="AW215" s="14" t="str">
        <f aca="false">IF($A215="","",IF(RIGHT($BA215,2)="; ",LEFT($BA215,LEN($BA215)-2),$BA215))</f>
        <v/>
      </c>
      <c r="AX215" s="21"/>
      <c r="AY215" s="14"/>
      <c r="AZ215" s="14"/>
      <c r="BA215" s="0" t="str">
        <f aca="false">IF($A215="","",IF($G215="","Missing title; ","")&amp;IF($H215="","Missing statement; ","")&amp;IF($O215="","Missing owner; ","")&amp;IF($K215="","No objective; ","")&amp;IF($N215="","No source; ","")&amp;IF($AM215=0,"No AC; ","")&amp;IF($AN215=0,"No test; ","")&amp;IF($AO215=0,"No trace link; ","")&amp;IF(AND(Config!$C$15="Yes",$AM215=0),"AC required; ","")&amp;IF(AND(Config!$C$14="Yes",$AN215=0),"Test required; ","")&amp;IF(AND(Config!$C$13="Yes",NOT(OR($AH215="Approved",$AH215="Baselined",$AH215="Not Required"))),"Approval pending; ","")&amp;IF($AP215&gt;0,"Open change; ",""))</f>
        <v/>
      </c>
      <c r="BB215" s="0" t="str">
        <f aca="false">IF($A215="","",IF(OR($C215="Agile",$C215="Hybrid"),MAX($BB$5:BB214)+1,""))</f>
        <v/>
      </c>
      <c r="BC215" s="0" t="str">
        <f aca="false">IF($A215="","",IF(OR($C215="Waterfall",$C215="Hybrid"),MAX($BC$5:BC214)+1,""))</f>
        <v/>
      </c>
      <c r="BD215" s="0" t="str">
        <f aca="false">IF($A215="","",MAX($BD$5:BD214)+1)</f>
        <v/>
      </c>
      <c r="BE215" s="0" t="str">
        <f aca="false">IF($A215="","",RANK($AC215,$AC$6:$AC$255)+COUNTIFS($AC$6:$AC215,$AC215,$A$6:$A215,"&lt;&gt;")-1)</f>
        <v/>
      </c>
      <c r="BF215" s="0" t="str">
        <f aca="false">IF($A215="","",IF($AW215&lt;&gt;"",MAX($BF$5:BF214)+1,""))</f>
        <v/>
      </c>
    </row>
    <row r="216" customFormat="false" ht="15" hidden="false" customHeight="fals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9"/>
      <c r="S216" s="19"/>
      <c r="T216" s="19"/>
      <c r="U216" s="19"/>
      <c r="V216" s="19"/>
      <c r="W216" s="19"/>
      <c r="X216" s="19"/>
      <c r="Y216" s="20"/>
      <c r="Z216" s="19"/>
      <c r="AA216" s="19" t="str">
        <f aca="false">IF($A216="","",IFERROR(ROUND(($R216+$S216+$T216+$U216)/MAX(1,$V216),2),""))</f>
        <v/>
      </c>
      <c r="AB216" s="19" t="str">
        <f aca="false">IF($A216="","",IFERROR(ROUND(($W216*$X216*$Y216)/MAX(1,$Z216),1),""))</f>
        <v/>
      </c>
      <c r="AC216" s="19" t="str">
        <f aca="false">IF($A216="","",IFERROR(ROUND(($R216*Config!$F$6+$S216*Config!$F$7+$T216*Config!$F$8+$U216*Config!$F$9+(10-$V216)*Config!$F$10+(10-$AD216)*Config!$F$11+(10-$AE216)*Config!$F$12)*10,0),""))</f>
        <v/>
      </c>
      <c r="AD216" s="19"/>
      <c r="AE216" s="19"/>
      <c r="AF216" s="14"/>
      <c r="AG216" s="14"/>
      <c r="AH216" s="14"/>
      <c r="AI216" s="14"/>
      <c r="AJ216" s="21"/>
      <c r="AK216" s="14"/>
      <c r="AL216" s="21"/>
      <c r="AM216" s="19" t="str">
        <f aca="false">IF($A216="","",COUNTIF(Acceptance_Criteria!$B$6:$B$405,$A216))</f>
        <v/>
      </c>
      <c r="AN216" s="19" t="str">
        <f aca="false">IF($A216="","",COUNTIF(Test_Coverage!$B$6:$B$305,$A216))</f>
        <v/>
      </c>
      <c r="AO216" s="19" t="str">
        <f aca="false">IF($A216="","",COUNTIF(Traceability_Matrix!$B$6:$B$405,$A216))</f>
        <v/>
      </c>
      <c r="AP216" s="19" t="str">
        <f aca="false">IF($A216="","",COUNTIFS(Change_Control!$B$6:$B$155,$A216,Change_Control!$J$6:$J$155,"Open")+COUNTIFS(Change_Control!$B$6:$B$155,$A216,Change_Control!$J$6:$J$155,"In Assessment"))</f>
        <v/>
      </c>
      <c r="AQ216" s="19" t="str">
        <f aca="false">IF($A216="","",COUNTIF(RAID_Decisions!$C$6:$C$155,$A216))</f>
        <v/>
      </c>
      <c r="AR216" s="14" t="str">
        <f aca="false">IF($A216="","",IF(AND($K216&lt;&gt;"",$N216&lt;&gt;"",$AO216&gt;0),"Traced",IF(OR($K216&lt;&gt;"",$N216&lt;&gt;"",$AO216&gt;0),"Partial","Gap")))</f>
        <v/>
      </c>
      <c r="AS216" s="19" t="str">
        <f aca="false">IF($A216="","",ROUND(IF($G216&lt;&gt;"",10,0)+IF($H216&lt;&gt;"",15,0)+IF($O216&lt;&gt;"",10,0)+IF($K216&lt;&gt;"",10,0)+IF($N216&lt;&gt;"",10,0)+IF($Q216&lt;&gt;"",5,0)+IF($AM216&gt;0,15,0)+IF($AN216&gt;0,10,0)+IF($AO216&gt;0,10,0)+IF(OR($AH216="Approved",$AH216="Baselined",$AH216="Not Required"),5,0),0))</f>
        <v/>
      </c>
      <c r="AT216" s="14" t="str">
        <f aca="false">IF($A216="","",IF(AND($AS216&gt;=Config!$C$23,$G216&lt;&gt;"",$H216&lt;&gt;"",$O216&lt;&gt;""),"Ready for Review","Needs Work"))</f>
        <v/>
      </c>
      <c r="AU216" s="14" t="str">
        <f aca="false">IF($A216="","",IF(AND($AS216&gt;=Config!$C$24,$AM216&gt;0,$AN216&gt;0,OR($AH216="Approved",$AH216="Baselined",$AH216="Not Required"),$AP216=0),"Ready for Delivery","Not Ready"))</f>
        <v/>
      </c>
      <c r="AV216" s="14" t="str">
        <f aca="false">IF($A216="","",IF($AG216="Rejected","Rejected",IF($AU216="Ready for Delivery","Pass","Action Required")))</f>
        <v/>
      </c>
      <c r="AW216" s="14" t="str">
        <f aca="false">IF($A216="","",IF(RIGHT($BA216,2)="; ",LEFT($BA216,LEN($BA216)-2),$BA216))</f>
        <v/>
      </c>
      <c r="AX216" s="21"/>
      <c r="AY216" s="14"/>
      <c r="AZ216" s="14"/>
      <c r="BA216" s="0" t="str">
        <f aca="false">IF($A216="","",IF($G216="","Missing title; ","")&amp;IF($H216="","Missing statement; ","")&amp;IF($O216="","Missing owner; ","")&amp;IF($K216="","No objective; ","")&amp;IF($N216="","No source; ","")&amp;IF($AM216=0,"No AC; ","")&amp;IF($AN216=0,"No test; ","")&amp;IF($AO216=0,"No trace link; ","")&amp;IF(AND(Config!$C$15="Yes",$AM216=0),"AC required; ","")&amp;IF(AND(Config!$C$14="Yes",$AN216=0),"Test required; ","")&amp;IF(AND(Config!$C$13="Yes",NOT(OR($AH216="Approved",$AH216="Baselined",$AH216="Not Required"))),"Approval pending; ","")&amp;IF($AP216&gt;0,"Open change; ",""))</f>
        <v/>
      </c>
      <c r="BB216" s="0" t="str">
        <f aca="false">IF($A216="","",IF(OR($C216="Agile",$C216="Hybrid"),MAX($BB$5:BB215)+1,""))</f>
        <v/>
      </c>
      <c r="BC216" s="0" t="str">
        <f aca="false">IF($A216="","",IF(OR($C216="Waterfall",$C216="Hybrid"),MAX($BC$5:BC215)+1,""))</f>
        <v/>
      </c>
      <c r="BD216" s="0" t="str">
        <f aca="false">IF($A216="","",MAX($BD$5:BD215)+1)</f>
        <v/>
      </c>
      <c r="BE216" s="0" t="str">
        <f aca="false">IF($A216="","",RANK($AC216,$AC$6:$AC$255)+COUNTIFS($AC$6:$AC216,$AC216,$A$6:$A216,"&lt;&gt;")-1)</f>
        <v/>
      </c>
      <c r="BF216" s="0" t="str">
        <f aca="false">IF($A216="","",IF($AW216&lt;&gt;"",MAX($BF$5:BF215)+1,""))</f>
        <v/>
      </c>
    </row>
    <row r="217" customFormat="false" ht="15" hidden="false" customHeight="fals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9"/>
      <c r="S217" s="19"/>
      <c r="T217" s="19"/>
      <c r="U217" s="19"/>
      <c r="V217" s="19"/>
      <c r="W217" s="19"/>
      <c r="X217" s="19"/>
      <c r="Y217" s="20"/>
      <c r="Z217" s="19"/>
      <c r="AA217" s="19" t="str">
        <f aca="false">IF($A217="","",IFERROR(ROUND(($R217+$S217+$T217+$U217)/MAX(1,$V217),2),""))</f>
        <v/>
      </c>
      <c r="AB217" s="19" t="str">
        <f aca="false">IF($A217="","",IFERROR(ROUND(($W217*$X217*$Y217)/MAX(1,$Z217),1),""))</f>
        <v/>
      </c>
      <c r="AC217" s="19" t="str">
        <f aca="false">IF($A217="","",IFERROR(ROUND(($R217*Config!$F$6+$S217*Config!$F$7+$T217*Config!$F$8+$U217*Config!$F$9+(10-$V217)*Config!$F$10+(10-$AD217)*Config!$F$11+(10-$AE217)*Config!$F$12)*10,0),""))</f>
        <v/>
      </c>
      <c r="AD217" s="19"/>
      <c r="AE217" s="19"/>
      <c r="AF217" s="14"/>
      <c r="AG217" s="14"/>
      <c r="AH217" s="14"/>
      <c r="AI217" s="14"/>
      <c r="AJ217" s="21"/>
      <c r="AK217" s="14"/>
      <c r="AL217" s="21"/>
      <c r="AM217" s="19" t="str">
        <f aca="false">IF($A217="","",COUNTIF(Acceptance_Criteria!$B$6:$B$405,$A217))</f>
        <v/>
      </c>
      <c r="AN217" s="19" t="str">
        <f aca="false">IF($A217="","",COUNTIF(Test_Coverage!$B$6:$B$305,$A217))</f>
        <v/>
      </c>
      <c r="AO217" s="19" t="str">
        <f aca="false">IF($A217="","",COUNTIF(Traceability_Matrix!$B$6:$B$405,$A217))</f>
        <v/>
      </c>
      <c r="AP217" s="19" t="str">
        <f aca="false">IF($A217="","",COUNTIFS(Change_Control!$B$6:$B$155,$A217,Change_Control!$J$6:$J$155,"Open")+COUNTIFS(Change_Control!$B$6:$B$155,$A217,Change_Control!$J$6:$J$155,"In Assessment"))</f>
        <v/>
      </c>
      <c r="AQ217" s="19" t="str">
        <f aca="false">IF($A217="","",COUNTIF(RAID_Decisions!$C$6:$C$155,$A217))</f>
        <v/>
      </c>
      <c r="AR217" s="14" t="str">
        <f aca="false">IF($A217="","",IF(AND($K217&lt;&gt;"",$N217&lt;&gt;"",$AO217&gt;0),"Traced",IF(OR($K217&lt;&gt;"",$N217&lt;&gt;"",$AO217&gt;0),"Partial","Gap")))</f>
        <v/>
      </c>
      <c r="AS217" s="19" t="str">
        <f aca="false">IF($A217="","",ROUND(IF($G217&lt;&gt;"",10,0)+IF($H217&lt;&gt;"",15,0)+IF($O217&lt;&gt;"",10,0)+IF($K217&lt;&gt;"",10,0)+IF($N217&lt;&gt;"",10,0)+IF($Q217&lt;&gt;"",5,0)+IF($AM217&gt;0,15,0)+IF($AN217&gt;0,10,0)+IF($AO217&gt;0,10,0)+IF(OR($AH217="Approved",$AH217="Baselined",$AH217="Not Required"),5,0),0))</f>
        <v/>
      </c>
      <c r="AT217" s="14" t="str">
        <f aca="false">IF($A217="","",IF(AND($AS217&gt;=Config!$C$23,$G217&lt;&gt;"",$H217&lt;&gt;"",$O217&lt;&gt;""),"Ready for Review","Needs Work"))</f>
        <v/>
      </c>
      <c r="AU217" s="14" t="str">
        <f aca="false">IF($A217="","",IF(AND($AS217&gt;=Config!$C$24,$AM217&gt;0,$AN217&gt;0,OR($AH217="Approved",$AH217="Baselined",$AH217="Not Required"),$AP217=0),"Ready for Delivery","Not Ready"))</f>
        <v/>
      </c>
      <c r="AV217" s="14" t="str">
        <f aca="false">IF($A217="","",IF($AG217="Rejected","Rejected",IF($AU217="Ready for Delivery","Pass","Action Required")))</f>
        <v/>
      </c>
      <c r="AW217" s="14" t="str">
        <f aca="false">IF($A217="","",IF(RIGHT($BA217,2)="; ",LEFT($BA217,LEN($BA217)-2),$BA217))</f>
        <v/>
      </c>
      <c r="AX217" s="21"/>
      <c r="AY217" s="14"/>
      <c r="AZ217" s="14"/>
      <c r="BA217" s="0" t="str">
        <f aca="false">IF($A217="","",IF($G217="","Missing title; ","")&amp;IF($H217="","Missing statement; ","")&amp;IF($O217="","Missing owner; ","")&amp;IF($K217="","No objective; ","")&amp;IF($N217="","No source; ","")&amp;IF($AM217=0,"No AC; ","")&amp;IF($AN217=0,"No test; ","")&amp;IF($AO217=0,"No trace link; ","")&amp;IF(AND(Config!$C$15="Yes",$AM217=0),"AC required; ","")&amp;IF(AND(Config!$C$14="Yes",$AN217=0),"Test required; ","")&amp;IF(AND(Config!$C$13="Yes",NOT(OR($AH217="Approved",$AH217="Baselined",$AH217="Not Required"))),"Approval pending; ","")&amp;IF($AP217&gt;0,"Open change; ",""))</f>
        <v/>
      </c>
      <c r="BB217" s="0" t="str">
        <f aca="false">IF($A217="","",IF(OR($C217="Agile",$C217="Hybrid"),MAX($BB$5:BB216)+1,""))</f>
        <v/>
      </c>
      <c r="BC217" s="0" t="str">
        <f aca="false">IF($A217="","",IF(OR($C217="Waterfall",$C217="Hybrid"),MAX($BC$5:BC216)+1,""))</f>
        <v/>
      </c>
      <c r="BD217" s="0" t="str">
        <f aca="false">IF($A217="","",MAX($BD$5:BD216)+1)</f>
        <v/>
      </c>
      <c r="BE217" s="0" t="str">
        <f aca="false">IF($A217="","",RANK($AC217,$AC$6:$AC$255)+COUNTIFS($AC$6:$AC217,$AC217,$A$6:$A217,"&lt;&gt;")-1)</f>
        <v/>
      </c>
      <c r="BF217" s="0" t="str">
        <f aca="false">IF($A217="","",IF($AW217&lt;&gt;"",MAX($BF$5:BF216)+1,""))</f>
        <v/>
      </c>
    </row>
    <row r="218" customFormat="false" ht="15" hidden="false" customHeight="fals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9"/>
      <c r="S218" s="19"/>
      <c r="T218" s="19"/>
      <c r="U218" s="19"/>
      <c r="V218" s="19"/>
      <c r="W218" s="19"/>
      <c r="X218" s="19"/>
      <c r="Y218" s="20"/>
      <c r="Z218" s="19"/>
      <c r="AA218" s="19" t="str">
        <f aca="false">IF($A218="","",IFERROR(ROUND(($R218+$S218+$T218+$U218)/MAX(1,$V218),2),""))</f>
        <v/>
      </c>
      <c r="AB218" s="19" t="str">
        <f aca="false">IF($A218="","",IFERROR(ROUND(($W218*$X218*$Y218)/MAX(1,$Z218),1),""))</f>
        <v/>
      </c>
      <c r="AC218" s="19" t="str">
        <f aca="false">IF($A218="","",IFERROR(ROUND(($R218*Config!$F$6+$S218*Config!$F$7+$T218*Config!$F$8+$U218*Config!$F$9+(10-$V218)*Config!$F$10+(10-$AD218)*Config!$F$11+(10-$AE218)*Config!$F$12)*10,0),""))</f>
        <v/>
      </c>
      <c r="AD218" s="19"/>
      <c r="AE218" s="19"/>
      <c r="AF218" s="14"/>
      <c r="AG218" s="14"/>
      <c r="AH218" s="14"/>
      <c r="AI218" s="14"/>
      <c r="AJ218" s="21"/>
      <c r="AK218" s="14"/>
      <c r="AL218" s="21"/>
      <c r="AM218" s="19" t="str">
        <f aca="false">IF($A218="","",COUNTIF(Acceptance_Criteria!$B$6:$B$405,$A218))</f>
        <v/>
      </c>
      <c r="AN218" s="19" t="str">
        <f aca="false">IF($A218="","",COUNTIF(Test_Coverage!$B$6:$B$305,$A218))</f>
        <v/>
      </c>
      <c r="AO218" s="19" t="str">
        <f aca="false">IF($A218="","",COUNTIF(Traceability_Matrix!$B$6:$B$405,$A218))</f>
        <v/>
      </c>
      <c r="AP218" s="19" t="str">
        <f aca="false">IF($A218="","",COUNTIFS(Change_Control!$B$6:$B$155,$A218,Change_Control!$J$6:$J$155,"Open")+COUNTIFS(Change_Control!$B$6:$B$155,$A218,Change_Control!$J$6:$J$155,"In Assessment"))</f>
        <v/>
      </c>
      <c r="AQ218" s="19" t="str">
        <f aca="false">IF($A218="","",COUNTIF(RAID_Decisions!$C$6:$C$155,$A218))</f>
        <v/>
      </c>
      <c r="AR218" s="14" t="str">
        <f aca="false">IF($A218="","",IF(AND($K218&lt;&gt;"",$N218&lt;&gt;"",$AO218&gt;0),"Traced",IF(OR($K218&lt;&gt;"",$N218&lt;&gt;"",$AO218&gt;0),"Partial","Gap")))</f>
        <v/>
      </c>
      <c r="AS218" s="19" t="str">
        <f aca="false">IF($A218="","",ROUND(IF($G218&lt;&gt;"",10,0)+IF($H218&lt;&gt;"",15,0)+IF($O218&lt;&gt;"",10,0)+IF($K218&lt;&gt;"",10,0)+IF($N218&lt;&gt;"",10,0)+IF($Q218&lt;&gt;"",5,0)+IF($AM218&gt;0,15,0)+IF($AN218&gt;0,10,0)+IF($AO218&gt;0,10,0)+IF(OR($AH218="Approved",$AH218="Baselined",$AH218="Not Required"),5,0),0))</f>
        <v/>
      </c>
      <c r="AT218" s="14" t="str">
        <f aca="false">IF($A218="","",IF(AND($AS218&gt;=Config!$C$23,$G218&lt;&gt;"",$H218&lt;&gt;"",$O218&lt;&gt;""),"Ready for Review","Needs Work"))</f>
        <v/>
      </c>
      <c r="AU218" s="14" t="str">
        <f aca="false">IF($A218="","",IF(AND($AS218&gt;=Config!$C$24,$AM218&gt;0,$AN218&gt;0,OR($AH218="Approved",$AH218="Baselined",$AH218="Not Required"),$AP218=0),"Ready for Delivery","Not Ready"))</f>
        <v/>
      </c>
      <c r="AV218" s="14" t="str">
        <f aca="false">IF($A218="","",IF($AG218="Rejected","Rejected",IF($AU218="Ready for Delivery","Pass","Action Required")))</f>
        <v/>
      </c>
      <c r="AW218" s="14" t="str">
        <f aca="false">IF($A218="","",IF(RIGHT($BA218,2)="; ",LEFT($BA218,LEN($BA218)-2),$BA218))</f>
        <v/>
      </c>
      <c r="AX218" s="21"/>
      <c r="AY218" s="14"/>
      <c r="AZ218" s="14"/>
      <c r="BA218" s="0" t="str">
        <f aca="false">IF($A218="","",IF($G218="","Missing title; ","")&amp;IF($H218="","Missing statement; ","")&amp;IF($O218="","Missing owner; ","")&amp;IF($K218="","No objective; ","")&amp;IF($N218="","No source; ","")&amp;IF($AM218=0,"No AC; ","")&amp;IF($AN218=0,"No test; ","")&amp;IF($AO218=0,"No trace link; ","")&amp;IF(AND(Config!$C$15="Yes",$AM218=0),"AC required; ","")&amp;IF(AND(Config!$C$14="Yes",$AN218=0),"Test required; ","")&amp;IF(AND(Config!$C$13="Yes",NOT(OR($AH218="Approved",$AH218="Baselined",$AH218="Not Required"))),"Approval pending; ","")&amp;IF($AP218&gt;0,"Open change; ",""))</f>
        <v/>
      </c>
      <c r="BB218" s="0" t="str">
        <f aca="false">IF($A218="","",IF(OR($C218="Agile",$C218="Hybrid"),MAX($BB$5:BB217)+1,""))</f>
        <v/>
      </c>
      <c r="BC218" s="0" t="str">
        <f aca="false">IF($A218="","",IF(OR($C218="Waterfall",$C218="Hybrid"),MAX($BC$5:BC217)+1,""))</f>
        <v/>
      </c>
      <c r="BD218" s="0" t="str">
        <f aca="false">IF($A218="","",MAX($BD$5:BD217)+1)</f>
        <v/>
      </c>
      <c r="BE218" s="0" t="str">
        <f aca="false">IF($A218="","",RANK($AC218,$AC$6:$AC$255)+COUNTIFS($AC$6:$AC218,$AC218,$A$6:$A218,"&lt;&gt;")-1)</f>
        <v/>
      </c>
      <c r="BF218" s="0" t="str">
        <f aca="false">IF($A218="","",IF($AW218&lt;&gt;"",MAX($BF$5:BF217)+1,""))</f>
        <v/>
      </c>
    </row>
    <row r="219" customFormat="false" ht="15" hidden="false" customHeight="fals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9"/>
      <c r="S219" s="19"/>
      <c r="T219" s="19"/>
      <c r="U219" s="19"/>
      <c r="V219" s="19"/>
      <c r="W219" s="19"/>
      <c r="X219" s="19"/>
      <c r="Y219" s="20"/>
      <c r="Z219" s="19"/>
      <c r="AA219" s="19" t="str">
        <f aca="false">IF($A219="","",IFERROR(ROUND(($R219+$S219+$T219+$U219)/MAX(1,$V219),2),""))</f>
        <v/>
      </c>
      <c r="AB219" s="19" t="str">
        <f aca="false">IF($A219="","",IFERROR(ROUND(($W219*$X219*$Y219)/MAX(1,$Z219),1),""))</f>
        <v/>
      </c>
      <c r="AC219" s="19" t="str">
        <f aca="false">IF($A219="","",IFERROR(ROUND(($R219*Config!$F$6+$S219*Config!$F$7+$T219*Config!$F$8+$U219*Config!$F$9+(10-$V219)*Config!$F$10+(10-$AD219)*Config!$F$11+(10-$AE219)*Config!$F$12)*10,0),""))</f>
        <v/>
      </c>
      <c r="AD219" s="19"/>
      <c r="AE219" s="19"/>
      <c r="AF219" s="14"/>
      <c r="AG219" s="14"/>
      <c r="AH219" s="14"/>
      <c r="AI219" s="14"/>
      <c r="AJ219" s="21"/>
      <c r="AK219" s="14"/>
      <c r="AL219" s="21"/>
      <c r="AM219" s="19" t="str">
        <f aca="false">IF($A219="","",COUNTIF(Acceptance_Criteria!$B$6:$B$405,$A219))</f>
        <v/>
      </c>
      <c r="AN219" s="19" t="str">
        <f aca="false">IF($A219="","",COUNTIF(Test_Coverage!$B$6:$B$305,$A219))</f>
        <v/>
      </c>
      <c r="AO219" s="19" t="str">
        <f aca="false">IF($A219="","",COUNTIF(Traceability_Matrix!$B$6:$B$405,$A219))</f>
        <v/>
      </c>
      <c r="AP219" s="19" t="str">
        <f aca="false">IF($A219="","",COUNTIFS(Change_Control!$B$6:$B$155,$A219,Change_Control!$J$6:$J$155,"Open")+COUNTIFS(Change_Control!$B$6:$B$155,$A219,Change_Control!$J$6:$J$155,"In Assessment"))</f>
        <v/>
      </c>
      <c r="AQ219" s="19" t="str">
        <f aca="false">IF($A219="","",COUNTIF(RAID_Decisions!$C$6:$C$155,$A219))</f>
        <v/>
      </c>
      <c r="AR219" s="14" t="str">
        <f aca="false">IF($A219="","",IF(AND($K219&lt;&gt;"",$N219&lt;&gt;"",$AO219&gt;0),"Traced",IF(OR($K219&lt;&gt;"",$N219&lt;&gt;"",$AO219&gt;0),"Partial","Gap")))</f>
        <v/>
      </c>
      <c r="AS219" s="19" t="str">
        <f aca="false">IF($A219="","",ROUND(IF($G219&lt;&gt;"",10,0)+IF($H219&lt;&gt;"",15,0)+IF($O219&lt;&gt;"",10,0)+IF($K219&lt;&gt;"",10,0)+IF($N219&lt;&gt;"",10,0)+IF($Q219&lt;&gt;"",5,0)+IF($AM219&gt;0,15,0)+IF($AN219&gt;0,10,0)+IF($AO219&gt;0,10,0)+IF(OR($AH219="Approved",$AH219="Baselined",$AH219="Not Required"),5,0),0))</f>
        <v/>
      </c>
      <c r="AT219" s="14" t="str">
        <f aca="false">IF($A219="","",IF(AND($AS219&gt;=Config!$C$23,$G219&lt;&gt;"",$H219&lt;&gt;"",$O219&lt;&gt;""),"Ready for Review","Needs Work"))</f>
        <v/>
      </c>
      <c r="AU219" s="14" t="str">
        <f aca="false">IF($A219="","",IF(AND($AS219&gt;=Config!$C$24,$AM219&gt;0,$AN219&gt;0,OR($AH219="Approved",$AH219="Baselined",$AH219="Not Required"),$AP219=0),"Ready for Delivery","Not Ready"))</f>
        <v/>
      </c>
      <c r="AV219" s="14" t="str">
        <f aca="false">IF($A219="","",IF($AG219="Rejected","Rejected",IF($AU219="Ready for Delivery","Pass","Action Required")))</f>
        <v/>
      </c>
      <c r="AW219" s="14" t="str">
        <f aca="false">IF($A219="","",IF(RIGHT($BA219,2)="; ",LEFT($BA219,LEN($BA219)-2),$BA219))</f>
        <v/>
      </c>
      <c r="AX219" s="21"/>
      <c r="AY219" s="14"/>
      <c r="AZ219" s="14"/>
      <c r="BA219" s="0" t="str">
        <f aca="false">IF($A219="","",IF($G219="","Missing title; ","")&amp;IF($H219="","Missing statement; ","")&amp;IF($O219="","Missing owner; ","")&amp;IF($K219="","No objective; ","")&amp;IF($N219="","No source; ","")&amp;IF($AM219=0,"No AC; ","")&amp;IF($AN219=0,"No test; ","")&amp;IF($AO219=0,"No trace link; ","")&amp;IF(AND(Config!$C$15="Yes",$AM219=0),"AC required; ","")&amp;IF(AND(Config!$C$14="Yes",$AN219=0),"Test required; ","")&amp;IF(AND(Config!$C$13="Yes",NOT(OR($AH219="Approved",$AH219="Baselined",$AH219="Not Required"))),"Approval pending; ","")&amp;IF($AP219&gt;0,"Open change; ",""))</f>
        <v/>
      </c>
      <c r="BB219" s="0" t="str">
        <f aca="false">IF($A219="","",IF(OR($C219="Agile",$C219="Hybrid"),MAX($BB$5:BB218)+1,""))</f>
        <v/>
      </c>
      <c r="BC219" s="0" t="str">
        <f aca="false">IF($A219="","",IF(OR($C219="Waterfall",$C219="Hybrid"),MAX($BC$5:BC218)+1,""))</f>
        <v/>
      </c>
      <c r="BD219" s="0" t="str">
        <f aca="false">IF($A219="","",MAX($BD$5:BD218)+1)</f>
        <v/>
      </c>
      <c r="BE219" s="0" t="str">
        <f aca="false">IF($A219="","",RANK($AC219,$AC$6:$AC$255)+COUNTIFS($AC$6:$AC219,$AC219,$A$6:$A219,"&lt;&gt;")-1)</f>
        <v/>
      </c>
      <c r="BF219" s="0" t="str">
        <f aca="false">IF($A219="","",IF($AW219&lt;&gt;"",MAX($BF$5:BF218)+1,""))</f>
        <v/>
      </c>
    </row>
    <row r="220" customFormat="false" ht="15" hidden="false" customHeight="fals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9"/>
      <c r="S220" s="19"/>
      <c r="T220" s="19"/>
      <c r="U220" s="19"/>
      <c r="V220" s="19"/>
      <c r="W220" s="19"/>
      <c r="X220" s="19"/>
      <c r="Y220" s="20"/>
      <c r="Z220" s="19"/>
      <c r="AA220" s="19" t="str">
        <f aca="false">IF($A220="","",IFERROR(ROUND(($R220+$S220+$T220+$U220)/MAX(1,$V220),2),""))</f>
        <v/>
      </c>
      <c r="AB220" s="19" t="str">
        <f aca="false">IF($A220="","",IFERROR(ROUND(($W220*$X220*$Y220)/MAX(1,$Z220),1),""))</f>
        <v/>
      </c>
      <c r="AC220" s="19" t="str">
        <f aca="false">IF($A220="","",IFERROR(ROUND(($R220*Config!$F$6+$S220*Config!$F$7+$T220*Config!$F$8+$U220*Config!$F$9+(10-$V220)*Config!$F$10+(10-$AD220)*Config!$F$11+(10-$AE220)*Config!$F$12)*10,0),""))</f>
        <v/>
      </c>
      <c r="AD220" s="19"/>
      <c r="AE220" s="19"/>
      <c r="AF220" s="14"/>
      <c r="AG220" s="14"/>
      <c r="AH220" s="14"/>
      <c r="AI220" s="14"/>
      <c r="AJ220" s="21"/>
      <c r="AK220" s="14"/>
      <c r="AL220" s="21"/>
      <c r="AM220" s="19" t="str">
        <f aca="false">IF($A220="","",COUNTIF(Acceptance_Criteria!$B$6:$B$405,$A220))</f>
        <v/>
      </c>
      <c r="AN220" s="19" t="str">
        <f aca="false">IF($A220="","",COUNTIF(Test_Coverage!$B$6:$B$305,$A220))</f>
        <v/>
      </c>
      <c r="AO220" s="19" t="str">
        <f aca="false">IF($A220="","",COUNTIF(Traceability_Matrix!$B$6:$B$405,$A220))</f>
        <v/>
      </c>
      <c r="AP220" s="19" t="str">
        <f aca="false">IF($A220="","",COUNTIFS(Change_Control!$B$6:$B$155,$A220,Change_Control!$J$6:$J$155,"Open")+COUNTIFS(Change_Control!$B$6:$B$155,$A220,Change_Control!$J$6:$J$155,"In Assessment"))</f>
        <v/>
      </c>
      <c r="AQ220" s="19" t="str">
        <f aca="false">IF($A220="","",COUNTIF(RAID_Decisions!$C$6:$C$155,$A220))</f>
        <v/>
      </c>
      <c r="AR220" s="14" t="str">
        <f aca="false">IF($A220="","",IF(AND($K220&lt;&gt;"",$N220&lt;&gt;"",$AO220&gt;0),"Traced",IF(OR($K220&lt;&gt;"",$N220&lt;&gt;"",$AO220&gt;0),"Partial","Gap")))</f>
        <v/>
      </c>
      <c r="AS220" s="19" t="str">
        <f aca="false">IF($A220="","",ROUND(IF($G220&lt;&gt;"",10,0)+IF($H220&lt;&gt;"",15,0)+IF($O220&lt;&gt;"",10,0)+IF($K220&lt;&gt;"",10,0)+IF($N220&lt;&gt;"",10,0)+IF($Q220&lt;&gt;"",5,0)+IF($AM220&gt;0,15,0)+IF($AN220&gt;0,10,0)+IF($AO220&gt;0,10,0)+IF(OR($AH220="Approved",$AH220="Baselined",$AH220="Not Required"),5,0),0))</f>
        <v/>
      </c>
      <c r="AT220" s="14" t="str">
        <f aca="false">IF($A220="","",IF(AND($AS220&gt;=Config!$C$23,$G220&lt;&gt;"",$H220&lt;&gt;"",$O220&lt;&gt;""),"Ready for Review","Needs Work"))</f>
        <v/>
      </c>
      <c r="AU220" s="14" t="str">
        <f aca="false">IF($A220="","",IF(AND($AS220&gt;=Config!$C$24,$AM220&gt;0,$AN220&gt;0,OR($AH220="Approved",$AH220="Baselined",$AH220="Not Required"),$AP220=0),"Ready for Delivery","Not Ready"))</f>
        <v/>
      </c>
      <c r="AV220" s="14" t="str">
        <f aca="false">IF($A220="","",IF($AG220="Rejected","Rejected",IF($AU220="Ready for Delivery","Pass","Action Required")))</f>
        <v/>
      </c>
      <c r="AW220" s="14" t="str">
        <f aca="false">IF($A220="","",IF(RIGHT($BA220,2)="; ",LEFT($BA220,LEN($BA220)-2),$BA220))</f>
        <v/>
      </c>
      <c r="AX220" s="21"/>
      <c r="AY220" s="14"/>
      <c r="AZ220" s="14"/>
      <c r="BA220" s="0" t="str">
        <f aca="false">IF($A220="","",IF($G220="","Missing title; ","")&amp;IF($H220="","Missing statement; ","")&amp;IF($O220="","Missing owner; ","")&amp;IF($K220="","No objective; ","")&amp;IF($N220="","No source; ","")&amp;IF($AM220=0,"No AC; ","")&amp;IF($AN220=0,"No test; ","")&amp;IF($AO220=0,"No trace link; ","")&amp;IF(AND(Config!$C$15="Yes",$AM220=0),"AC required; ","")&amp;IF(AND(Config!$C$14="Yes",$AN220=0),"Test required; ","")&amp;IF(AND(Config!$C$13="Yes",NOT(OR($AH220="Approved",$AH220="Baselined",$AH220="Not Required"))),"Approval pending; ","")&amp;IF($AP220&gt;0,"Open change; ",""))</f>
        <v/>
      </c>
      <c r="BB220" s="0" t="str">
        <f aca="false">IF($A220="","",IF(OR($C220="Agile",$C220="Hybrid"),MAX($BB$5:BB219)+1,""))</f>
        <v/>
      </c>
      <c r="BC220" s="0" t="str">
        <f aca="false">IF($A220="","",IF(OR($C220="Waterfall",$C220="Hybrid"),MAX($BC$5:BC219)+1,""))</f>
        <v/>
      </c>
      <c r="BD220" s="0" t="str">
        <f aca="false">IF($A220="","",MAX($BD$5:BD219)+1)</f>
        <v/>
      </c>
      <c r="BE220" s="0" t="str">
        <f aca="false">IF($A220="","",RANK($AC220,$AC$6:$AC$255)+COUNTIFS($AC$6:$AC220,$AC220,$A$6:$A220,"&lt;&gt;")-1)</f>
        <v/>
      </c>
      <c r="BF220" s="0" t="str">
        <f aca="false">IF($A220="","",IF($AW220&lt;&gt;"",MAX($BF$5:BF219)+1,""))</f>
        <v/>
      </c>
    </row>
    <row r="221" customFormat="false" ht="15" hidden="false" customHeight="fals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9"/>
      <c r="S221" s="19"/>
      <c r="T221" s="19"/>
      <c r="U221" s="19"/>
      <c r="V221" s="19"/>
      <c r="W221" s="19"/>
      <c r="X221" s="19"/>
      <c r="Y221" s="20"/>
      <c r="Z221" s="19"/>
      <c r="AA221" s="19" t="str">
        <f aca="false">IF($A221="","",IFERROR(ROUND(($R221+$S221+$T221+$U221)/MAX(1,$V221),2),""))</f>
        <v/>
      </c>
      <c r="AB221" s="19" t="str">
        <f aca="false">IF($A221="","",IFERROR(ROUND(($W221*$X221*$Y221)/MAX(1,$Z221),1),""))</f>
        <v/>
      </c>
      <c r="AC221" s="19" t="str">
        <f aca="false">IF($A221="","",IFERROR(ROUND(($R221*Config!$F$6+$S221*Config!$F$7+$T221*Config!$F$8+$U221*Config!$F$9+(10-$V221)*Config!$F$10+(10-$AD221)*Config!$F$11+(10-$AE221)*Config!$F$12)*10,0),""))</f>
        <v/>
      </c>
      <c r="AD221" s="19"/>
      <c r="AE221" s="19"/>
      <c r="AF221" s="14"/>
      <c r="AG221" s="14"/>
      <c r="AH221" s="14"/>
      <c r="AI221" s="14"/>
      <c r="AJ221" s="21"/>
      <c r="AK221" s="14"/>
      <c r="AL221" s="21"/>
      <c r="AM221" s="19" t="str">
        <f aca="false">IF($A221="","",COUNTIF(Acceptance_Criteria!$B$6:$B$405,$A221))</f>
        <v/>
      </c>
      <c r="AN221" s="19" t="str">
        <f aca="false">IF($A221="","",COUNTIF(Test_Coverage!$B$6:$B$305,$A221))</f>
        <v/>
      </c>
      <c r="AO221" s="19" t="str">
        <f aca="false">IF($A221="","",COUNTIF(Traceability_Matrix!$B$6:$B$405,$A221))</f>
        <v/>
      </c>
      <c r="AP221" s="19" t="str">
        <f aca="false">IF($A221="","",COUNTIFS(Change_Control!$B$6:$B$155,$A221,Change_Control!$J$6:$J$155,"Open")+COUNTIFS(Change_Control!$B$6:$B$155,$A221,Change_Control!$J$6:$J$155,"In Assessment"))</f>
        <v/>
      </c>
      <c r="AQ221" s="19" t="str">
        <f aca="false">IF($A221="","",COUNTIF(RAID_Decisions!$C$6:$C$155,$A221))</f>
        <v/>
      </c>
      <c r="AR221" s="14" t="str">
        <f aca="false">IF($A221="","",IF(AND($K221&lt;&gt;"",$N221&lt;&gt;"",$AO221&gt;0),"Traced",IF(OR($K221&lt;&gt;"",$N221&lt;&gt;"",$AO221&gt;0),"Partial","Gap")))</f>
        <v/>
      </c>
      <c r="AS221" s="19" t="str">
        <f aca="false">IF($A221="","",ROUND(IF($G221&lt;&gt;"",10,0)+IF($H221&lt;&gt;"",15,0)+IF($O221&lt;&gt;"",10,0)+IF($K221&lt;&gt;"",10,0)+IF($N221&lt;&gt;"",10,0)+IF($Q221&lt;&gt;"",5,0)+IF($AM221&gt;0,15,0)+IF($AN221&gt;0,10,0)+IF($AO221&gt;0,10,0)+IF(OR($AH221="Approved",$AH221="Baselined",$AH221="Not Required"),5,0),0))</f>
        <v/>
      </c>
      <c r="AT221" s="14" t="str">
        <f aca="false">IF($A221="","",IF(AND($AS221&gt;=Config!$C$23,$G221&lt;&gt;"",$H221&lt;&gt;"",$O221&lt;&gt;""),"Ready for Review","Needs Work"))</f>
        <v/>
      </c>
      <c r="AU221" s="14" t="str">
        <f aca="false">IF($A221="","",IF(AND($AS221&gt;=Config!$C$24,$AM221&gt;0,$AN221&gt;0,OR($AH221="Approved",$AH221="Baselined",$AH221="Not Required"),$AP221=0),"Ready for Delivery","Not Ready"))</f>
        <v/>
      </c>
      <c r="AV221" s="14" t="str">
        <f aca="false">IF($A221="","",IF($AG221="Rejected","Rejected",IF($AU221="Ready for Delivery","Pass","Action Required")))</f>
        <v/>
      </c>
      <c r="AW221" s="14" t="str">
        <f aca="false">IF($A221="","",IF(RIGHT($BA221,2)="; ",LEFT($BA221,LEN($BA221)-2),$BA221))</f>
        <v/>
      </c>
      <c r="AX221" s="21"/>
      <c r="AY221" s="14"/>
      <c r="AZ221" s="14"/>
      <c r="BA221" s="0" t="str">
        <f aca="false">IF($A221="","",IF($G221="","Missing title; ","")&amp;IF($H221="","Missing statement; ","")&amp;IF($O221="","Missing owner; ","")&amp;IF($K221="","No objective; ","")&amp;IF($N221="","No source; ","")&amp;IF($AM221=0,"No AC; ","")&amp;IF($AN221=0,"No test; ","")&amp;IF($AO221=0,"No trace link; ","")&amp;IF(AND(Config!$C$15="Yes",$AM221=0),"AC required; ","")&amp;IF(AND(Config!$C$14="Yes",$AN221=0),"Test required; ","")&amp;IF(AND(Config!$C$13="Yes",NOT(OR($AH221="Approved",$AH221="Baselined",$AH221="Not Required"))),"Approval pending; ","")&amp;IF($AP221&gt;0,"Open change; ",""))</f>
        <v/>
      </c>
      <c r="BB221" s="0" t="str">
        <f aca="false">IF($A221="","",IF(OR($C221="Agile",$C221="Hybrid"),MAX($BB$5:BB220)+1,""))</f>
        <v/>
      </c>
      <c r="BC221" s="0" t="str">
        <f aca="false">IF($A221="","",IF(OR($C221="Waterfall",$C221="Hybrid"),MAX($BC$5:BC220)+1,""))</f>
        <v/>
      </c>
      <c r="BD221" s="0" t="str">
        <f aca="false">IF($A221="","",MAX($BD$5:BD220)+1)</f>
        <v/>
      </c>
      <c r="BE221" s="0" t="str">
        <f aca="false">IF($A221="","",RANK($AC221,$AC$6:$AC$255)+COUNTIFS($AC$6:$AC221,$AC221,$A$6:$A221,"&lt;&gt;")-1)</f>
        <v/>
      </c>
      <c r="BF221" s="0" t="str">
        <f aca="false">IF($A221="","",IF($AW221&lt;&gt;"",MAX($BF$5:BF220)+1,""))</f>
        <v/>
      </c>
    </row>
    <row r="222" customFormat="false" ht="15" hidden="false" customHeight="fals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9"/>
      <c r="S222" s="19"/>
      <c r="T222" s="19"/>
      <c r="U222" s="19"/>
      <c r="V222" s="19"/>
      <c r="W222" s="19"/>
      <c r="X222" s="19"/>
      <c r="Y222" s="20"/>
      <c r="Z222" s="19"/>
      <c r="AA222" s="19" t="str">
        <f aca="false">IF($A222="","",IFERROR(ROUND(($R222+$S222+$T222+$U222)/MAX(1,$V222),2),""))</f>
        <v/>
      </c>
      <c r="AB222" s="19" t="str">
        <f aca="false">IF($A222="","",IFERROR(ROUND(($W222*$X222*$Y222)/MAX(1,$Z222),1),""))</f>
        <v/>
      </c>
      <c r="AC222" s="19" t="str">
        <f aca="false">IF($A222="","",IFERROR(ROUND(($R222*Config!$F$6+$S222*Config!$F$7+$T222*Config!$F$8+$U222*Config!$F$9+(10-$V222)*Config!$F$10+(10-$AD222)*Config!$F$11+(10-$AE222)*Config!$F$12)*10,0),""))</f>
        <v/>
      </c>
      <c r="AD222" s="19"/>
      <c r="AE222" s="19"/>
      <c r="AF222" s="14"/>
      <c r="AG222" s="14"/>
      <c r="AH222" s="14"/>
      <c r="AI222" s="14"/>
      <c r="AJ222" s="21"/>
      <c r="AK222" s="14"/>
      <c r="AL222" s="21"/>
      <c r="AM222" s="19" t="str">
        <f aca="false">IF($A222="","",COUNTIF(Acceptance_Criteria!$B$6:$B$405,$A222))</f>
        <v/>
      </c>
      <c r="AN222" s="19" t="str">
        <f aca="false">IF($A222="","",COUNTIF(Test_Coverage!$B$6:$B$305,$A222))</f>
        <v/>
      </c>
      <c r="AO222" s="19" t="str">
        <f aca="false">IF($A222="","",COUNTIF(Traceability_Matrix!$B$6:$B$405,$A222))</f>
        <v/>
      </c>
      <c r="AP222" s="19" t="str">
        <f aca="false">IF($A222="","",COUNTIFS(Change_Control!$B$6:$B$155,$A222,Change_Control!$J$6:$J$155,"Open")+COUNTIFS(Change_Control!$B$6:$B$155,$A222,Change_Control!$J$6:$J$155,"In Assessment"))</f>
        <v/>
      </c>
      <c r="AQ222" s="19" t="str">
        <f aca="false">IF($A222="","",COUNTIF(RAID_Decisions!$C$6:$C$155,$A222))</f>
        <v/>
      </c>
      <c r="AR222" s="14" t="str">
        <f aca="false">IF($A222="","",IF(AND($K222&lt;&gt;"",$N222&lt;&gt;"",$AO222&gt;0),"Traced",IF(OR($K222&lt;&gt;"",$N222&lt;&gt;"",$AO222&gt;0),"Partial","Gap")))</f>
        <v/>
      </c>
      <c r="AS222" s="19" t="str">
        <f aca="false">IF($A222="","",ROUND(IF($G222&lt;&gt;"",10,0)+IF($H222&lt;&gt;"",15,0)+IF($O222&lt;&gt;"",10,0)+IF($K222&lt;&gt;"",10,0)+IF($N222&lt;&gt;"",10,0)+IF($Q222&lt;&gt;"",5,0)+IF($AM222&gt;0,15,0)+IF($AN222&gt;0,10,0)+IF($AO222&gt;0,10,0)+IF(OR($AH222="Approved",$AH222="Baselined",$AH222="Not Required"),5,0),0))</f>
        <v/>
      </c>
      <c r="AT222" s="14" t="str">
        <f aca="false">IF($A222="","",IF(AND($AS222&gt;=Config!$C$23,$G222&lt;&gt;"",$H222&lt;&gt;"",$O222&lt;&gt;""),"Ready for Review","Needs Work"))</f>
        <v/>
      </c>
      <c r="AU222" s="14" t="str">
        <f aca="false">IF($A222="","",IF(AND($AS222&gt;=Config!$C$24,$AM222&gt;0,$AN222&gt;0,OR($AH222="Approved",$AH222="Baselined",$AH222="Not Required"),$AP222=0),"Ready for Delivery","Not Ready"))</f>
        <v/>
      </c>
      <c r="AV222" s="14" t="str">
        <f aca="false">IF($A222="","",IF($AG222="Rejected","Rejected",IF($AU222="Ready for Delivery","Pass","Action Required")))</f>
        <v/>
      </c>
      <c r="AW222" s="14" t="str">
        <f aca="false">IF($A222="","",IF(RIGHT($BA222,2)="; ",LEFT($BA222,LEN($BA222)-2),$BA222))</f>
        <v/>
      </c>
      <c r="AX222" s="21"/>
      <c r="AY222" s="14"/>
      <c r="AZ222" s="14"/>
      <c r="BA222" s="0" t="str">
        <f aca="false">IF($A222="","",IF($G222="","Missing title; ","")&amp;IF($H222="","Missing statement; ","")&amp;IF($O222="","Missing owner; ","")&amp;IF($K222="","No objective; ","")&amp;IF($N222="","No source; ","")&amp;IF($AM222=0,"No AC; ","")&amp;IF($AN222=0,"No test; ","")&amp;IF($AO222=0,"No trace link; ","")&amp;IF(AND(Config!$C$15="Yes",$AM222=0),"AC required; ","")&amp;IF(AND(Config!$C$14="Yes",$AN222=0),"Test required; ","")&amp;IF(AND(Config!$C$13="Yes",NOT(OR($AH222="Approved",$AH222="Baselined",$AH222="Not Required"))),"Approval pending; ","")&amp;IF($AP222&gt;0,"Open change; ",""))</f>
        <v/>
      </c>
      <c r="BB222" s="0" t="str">
        <f aca="false">IF($A222="","",IF(OR($C222="Agile",$C222="Hybrid"),MAX($BB$5:BB221)+1,""))</f>
        <v/>
      </c>
      <c r="BC222" s="0" t="str">
        <f aca="false">IF($A222="","",IF(OR($C222="Waterfall",$C222="Hybrid"),MAX($BC$5:BC221)+1,""))</f>
        <v/>
      </c>
      <c r="BD222" s="0" t="str">
        <f aca="false">IF($A222="","",MAX($BD$5:BD221)+1)</f>
        <v/>
      </c>
      <c r="BE222" s="0" t="str">
        <f aca="false">IF($A222="","",RANK($AC222,$AC$6:$AC$255)+COUNTIFS($AC$6:$AC222,$AC222,$A$6:$A222,"&lt;&gt;")-1)</f>
        <v/>
      </c>
      <c r="BF222" s="0" t="str">
        <f aca="false">IF($A222="","",IF($AW222&lt;&gt;"",MAX($BF$5:BF221)+1,""))</f>
        <v/>
      </c>
    </row>
    <row r="223" customFormat="false" ht="15" hidden="false" customHeight="fals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9"/>
      <c r="S223" s="19"/>
      <c r="T223" s="19"/>
      <c r="U223" s="19"/>
      <c r="V223" s="19"/>
      <c r="W223" s="19"/>
      <c r="X223" s="19"/>
      <c r="Y223" s="20"/>
      <c r="Z223" s="19"/>
      <c r="AA223" s="19" t="str">
        <f aca="false">IF($A223="","",IFERROR(ROUND(($R223+$S223+$T223+$U223)/MAX(1,$V223),2),""))</f>
        <v/>
      </c>
      <c r="AB223" s="19" t="str">
        <f aca="false">IF($A223="","",IFERROR(ROUND(($W223*$X223*$Y223)/MAX(1,$Z223),1),""))</f>
        <v/>
      </c>
      <c r="AC223" s="19" t="str">
        <f aca="false">IF($A223="","",IFERROR(ROUND(($R223*Config!$F$6+$S223*Config!$F$7+$T223*Config!$F$8+$U223*Config!$F$9+(10-$V223)*Config!$F$10+(10-$AD223)*Config!$F$11+(10-$AE223)*Config!$F$12)*10,0),""))</f>
        <v/>
      </c>
      <c r="AD223" s="19"/>
      <c r="AE223" s="19"/>
      <c r="AF223" s="14"/>
      <c r="AG223" s="14"/>
      <c r="AH223" s="14"/>
      <c r="AI223" s="14"/>
      <c r="AJ223" s="21"/>
      <c r="AK223" s="14"/>
      <c r="AL223" s="21"/>
      <c r="AM223" s="19" t="str">
        <f aca="false">IF($A223="","",COUNTIF(Acceptance_Criteria!$B$6:$B$405,$A223))</f>
        <v/>
      </c>
      <c r="AN223" s="19" t="str">
        <f aca="false">IF($A223="","",COUNTIF(Test_Coverage!$B$6:$B$305,$A223))</f>
        <v/>
      </c>
      <c r="AO223" s="19" t="str">
        <f aca="false">IF($A223="","",COUNTIF(Traceability_Matrix!$B$6:$B$405,$A223))</f>
        <v/>
      </c>
      <c r="AP223" s="19" t="str">
        <f aca="false">IF($A223="","",COUNTIFS(Change_Control!$B$6:$B$155,$A223,Change_Control!$J$6:$J$155,"Open")+COUNTIFS(Change_Control!$B$6:$B$155,$A223,Change_Control!$J$6:$J$155,"In Assessment"))</f>
        <v/>
      </c>
      <c r="AQ223" s="19" t="str">
        <f aca="false">IF($A223="","",COUNTIF(RAID_Decisions!$C$6:$C$155,$A223))</f>
        <v/>
      </c>
      <c r="AR223" s="14" t="str">
        <f aca="false">IF($A223="","",IF(AND($K223&lt;&gt;"",$N223&lt;&gt;"",$AO223&gt;0),"Traced",IF(OR($K223&lt;&gt;"",$N223&lt;&gt;"",$AO223&gt;0),"Partial","Gap")))</f>
        <v/>
      </c>
      <c r="AS223" s="19" t="str">
        <f aca="false">IF($A223="","",ROUND(IF($G223&lt;&gt;"",10,0)+IF($H223&lt;&gt;"",15,0)+IF($O223&lt;&gt;"",10,0)+IF($K223&lt;&gt;"",10,0)+IF($N223&lt;&gt;"",10,0)+IF($Q223&lt;&gt;"",5,0)+IF($AM223&gt;0,15,0)+IF($AN223&gt;0,10,0)+IF($AO223&gt;0,10,0)+IF(OR($AH223="Approved",$AH223="Baselined",$AH223="Not Required"),5,0),0))</f>
        <v/>
      </c>
      <c r="AT223" s="14" t="str">
        <f aca="false">IF($A223="","",IF(AND($AS223&gt;=Config!$C$23,$G223&lt;&gt;"",$H223&lt;&gt;"",$O223&lt;&gt;""),"Ready for Review","Needs Work"))</f>
        <v/>
      </c>
      <c r="AU223" s="14" t="str">
        <f aca="false">IF($A223="","",IF(AND($AS223&gt;=Config!$C$24,$AM223&gt;0,$AN223&gt;0,OR($AH223="Approved",$AH223="Baselined",$AH223="Not Required"),$AP223=0),"Ready for Delivery","Not Ready"))</f>
        <v/>
      </c>
      <c r="AV223" s="14" t="str">
        <f aca="false">IF($A223="","",IF($AG223="Rejected","Rejected",IF($AU223="Ready for Delivery","Pass","Action Required")))</f>
        <v/>
      </c>
      <c r="AW223" s="14" t="str">
        <f aca="false">IF($A223="","",IF(RIGHT($BA223,2)="; ",LEFT($BA223,LEN($BA223)-2),$BA223))</f>
        <v/>
      </c>
      <c r="AX223" s="21"/>
      <c r="AY223" s="14"/>
      <c r="AZ223" s="14"/>
      <c r="BA223" s="0" t="str">
        <f aca="false">IF($A223="","",IF($G223="","Missing title; ","")&amp;IF($H223="","Missing statement; ","")&amp;IF($O223="","Missing owner; ","")&amp;IF($K223="","No objective; ","")&amp;IF($N223="","No source; ","")&amp;IF($AM223=0,"No AC; ","")&amp;IF($AN223=0,"No test; ","")&amp;IF($AO223=0,"No trace link; ","")&amp;IF(AND(Config!$C$15="Yes",$AM223=0),"AC required; ","")&amp;IF(AND(Config!$C$14="Yes",$AN223=0),"Test required; ","")&amp;IF(AND(Config!$C$13="Yes",NOT(OR($AH223="Approved",$AH223="Baselined",$AH223="Not Required"))),"Approval pending; ","")&amp;IF($AP223&gt;0,"Open change; ",""))</f>
        <v/>
      </c>
      <c r="BB223" s="0" t="str">
        <f aca="false">IF($A223="","",IF(OR($C223="Agile",$C223="Hybrid"),MAX($BB$5:BB222)+1,""))</f>
        <v/>
      </c>
      <c r="BC223" s="0" t="str">
        <f aca="false">IF($A223="","",IF(OR($C223="Waterfall",$C223="Hybrid"),MAX($BC$5:BC222)+1,""))</f>
        <v/>
      </c>
      <c r="BD223" s="0" t="str">
        <f aca="false">IF($A223="","",MAX($BD$5:BD222)+1)</f>
        <v/>
      </c>
      <c r="BE223" s="0" t="str">
        <f aca="false">IF($A223="","",RANK($AC223,$AC$6:$AC$255)+COUNTIFS($AC$6:$AC223,$AC223,$A$6:$A223,"&lt;&gt;")-1)</f>
        <v/>
      </c>
      <c r="BF223" s="0" t="str">
        <f aca="false">IF($A223="","",IF($AW223&lt;&gt;"",MAX($BF$5:BF222)+1,""))</f>
        <v/>
      </c>
    </row>
    <row r="224" customFormat="false" ht="15" hidden="false" customHeight="fals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9"/>
      <c r="S224" s="19"/>
      <c r="T224" s="19"/>
      <c r="U224" s="19"/>
      <c r="V224" s="19"/>
      <c r="W224" s="19"/>
      <c r="X224" s="19"/>
      <c r="Y224" s="20"/>
      <c r="Z224" s="19"/>
      <c r="AA224" s="19" t="str">
        <f aca="false">IF($A224="","",IFERROR(ROUND(($R224+$S224+$T224+$U224)/MAX(1,$V224),2),""))</f>
        <v/>
      </c>
      <c r="AB224" s="19" t="str">
        <f aca="false">IF($A224="","",IFERROR(ROUND(($W224*$X224*$Y224)/MAX(1,$Z224),1),""))</f>
        <v/>
      </c>
      <c r="AC224" s="19" t="str">
        <f aca="false">IF($A224="","",IFERROR(ROUND(($R224*Config!$F$6+$S224*Config!$F$7+$T224*Config!$F$8+$U224*Config!$F$9+(10-$V224)*Config!$F$10+(10-$AD224)*Config!$F$11+(10-$AE224)*Config!$F$12)*10,0),""))</f>
        <v/>
      </c>
      <c r="AD224" s="19"/>
      <c r="AE224" s="19"/>
      <c r="AF224" s="14"/>
      <c r="AG224" s="14"/>
      <c r="AH224" s="14"/>
      <c r="AI224" s="14"/>
      <c r="AJ224" s="21"/>
      <c r="AK224" s="14"/>
      <c r="AL224" s="21"/>
      <c r="AM224" s="19" t="str">
        <f aca="false">IF($A224="","",COUNTIF(Acceptance_Criteria!$B$6:$B$405,$A224))</f>
        <v/>
      </c>
      <c r="AN224" s="19" t="str">
        <f aca="false">IF($A224="","",COUNTIF(Test_Coverage!$B$6:$B$305,$A224))</f>
        <v/>
      </c>
      <c r="AO224" s="19" t="str">
        <f aca="false">IF($A224="","",COUNTIF(Traceability_Matrix!$B$6:$B$405,$A224))</f>
        <v/>
      </c>
      <c r="AP224" s="19" t="str">
        <f aca="false">IF($A224="","",COUNTIFS(Change_Control!$B$6:$B$155,$A224,Change_Control!$J$6:$J$155,"Open")+COUNTIFS(Change_Control!$B$6:$B$155,$A224,Change_Control!$J$6:$J$155,"In Assessment"))</f>
        <v/>
      </c>
      <c r="AQ224" s="19" t="str">
        <f aca="false">IF($A224="","",COUNTIF(RAID_Decisions!$C$6:$C$155,$A224))</f>
        <v/>
      </c>
      <c r="AR224" s="14" t="str">
        <f aca="false">IF($A224="","",IF(AND($K224&lt;&gt;"",$N224&lt;&gt;"",$AO224&gt;0),"Traced",IF(OR($K224&lt;&gt;"",$N224&lt;&gt;"",$AO224&gt;0),"Partial","Gap")))</f>
        <v/>
      </c>
      <c r="AS224" s="19" t="str">
        <f aca="false">IF($A224="","",ROUND(IF($G224&lt;&gt;"",10,0)+IF($H224&lt;&gt;"",15,0)+IF($O224&lt;&gt;"",10,0)+IF($K224&lt;&gt;"",10,0)+IF($N224&lt;&gt;"",10,0)+IF($Q224&lt;&gt;"",5,0)+IF($AM224&gt;0,15,0)+IF($AN224&gt;0,10,0)+IF($AO224&gt;0,10,0)+IF(OR($AH224="Approved",$AH224="Baselined",$AH224="Not Required"),5,0),0))</f>
        <v/>
      </c>
      <c r="AT224" s="14" t="str">
        <f aca="false">IF($A224="","",IF(AND($AS224&gt;=Config!$C$23,$G224&lt;&gt;"",$H224&lt;&gt;"",$O224&lt;&gt;""),"Ready for Review","Needs Work"))</f>
        <v/>
      </c>
      <c r="AU224" s="14" t="str">
        <f aca="false">IF($A224="","",IF(AND($AS224&gt;=Config!$C$24,$AM224&gt;0,$AN224&gt;0,OR($AH224="Approved",$AH224="Baselined",$AH224="Not Required"),$AP224=0),"Ready for Delivery","Not Ready"))</f>
        <v/>
      </c>
      <c r="AV224" s="14" t="str">
        <f aca="false">IF($A224="","",IF($AG224="Rejected","Rejected",IF($AU224="Ready for Delivery","Pass","Action Required")))</f>
        <v/>
      </c>
      <c r="AW224" s="14" t="str">
        <f aca="false">IF($A224="","",IF(RIGHT($BA224,2)="; ",LEFT($BA224,LEN($BA224)-2),$BA224))</f>
        <v/>
      </c>
      <c r="AX224" s="21"/>
      <c r="AY224" s="14"/>
      <c r="AZ224" s="14"/>
      <c r="BA224" s="0" t="str">
        <f aca="false">IF($A224="","",IF($G224="","Missing title; ","")&amp;IF($H224="","Missing statement; ","")&amp;IF($O224="","Missing owner; ","")&amp;IF($K224="","No objective; ","")&amp;IF($N224="","No source; ","")&amp;IF($AM224=0,"No AC; ","")&amp;IF($AN224=0,"No test; ","")&amp;IF($AO224=0,"No trace link; ","")&amp;IF(AND(Config!$C$15="Yes",$AM224=0),"AC required; ","")&amp;IF(AND(Config!$C$14="Yes",$AN224=0),"Test required; ","")&amp;IF(AND(Config!$C$13="Yes",NOT(OR($AH224="Approved",$AH224="Baselined",$AH224="Not Required"))),"Approval pending; ","")&amp;IF($AP224&gt;0,"Open change; ",""))</f>
        <v/>
      </c>
      <c r="BB224" s="0" t="str">
        <f aca="false">IF($A224="","",IF(OR($C224="Agile",$C224="Hybrid"),MAX($BB$5:BB223)+1,""))</f>
        <v/>
      </c>
      <c r="BC224" s="0" t="str">
        <f aca="false">IF($A224="","",IF(OR($C224="Waterfall",$C224="Hybrid"),MAX($BC$5:BC223)+1,""))</f>
        <v/>
      </c>
      <c r="BD224" s="0" t="str">
        <f aca="false">IF($A224="","",MAX($BD$5:BD223)+1)</f>
        <v/>
      </c>
      <c r="BE224" s="0" t="str">
        <f aca="false">IF($A224="","",RANK($AC224,$AC$6:$AC$255)+COUNTIFS($AC$6:$AC224,$AC224,$A$6:$A224,"&lt;&gt;")-1)</f>
        <v/>
      </c>
      <c r="BF224" s="0" t="str">
        <f aca="false">IF($A224="","",IF($AW224&lt;&gt;"",MAX($BF$5:BF223)+1,""))</f>
        <v/>
      </c>
    </row>
    <row r="225" customFormat="false" ht="15" hidden="false" customHeight="fals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9"/>
      <c r="S225" s="19"/>
      <c r="T225" s="19"/>
      <c r="U225" s="19"/>
      <c r="V225" s="19"/>
      <c r="W225" s="19"/>
      <c r="X225" s="19"/>
      <c r="Y225" s="20"/>
      <c r="Z225" s="19"/>
      <c r="AA225" s="19" t="str">
        <f aca="false">IF($A225="","",IFERROR(ROUND(($R225+$S225+$T225+$U225)/MAX(1,$V225),2),""))</f>
        <v/>
      </c>
      <c r="AB225" s="19" t="str">
        <f aca="false">IF($A225="","",IFERROR(ROUND(($W225*$X225*$Y225)/MAX(1,$Z225),1),""))</f>
        <v/>
      </c>
      <c r="AC225" s="19" t="str">
        <f aca="false">IF($A225="","",IFERROR(ROUND(($R225*Config!$F$6+$S225*Config!$F$7+$T225*Config!$F$8+$U225*Config!$F$9+(10-$V225)*Config!$F$10+(10-$AD225)*Config!$F$11+(10-$AE225)*Config!$F$12)*10,0),""))</f>
        <v/>
      </c>
      <c r="AD225" s="19"/>
      <c r="AE225" s="19"/>
      <c r="AF225" s="14"/>
      <c r="AG225" s="14"/>
      <c r="AH225" s="14"/>
      <c r="AI225" s="14"/>
      <c r="AJ225" s="21"/>
      <c r="AK225" s="14"/>
      <c r="AL225" s="21"/>
      <c r="AM225" s="19" t="str">
        <f aca="false">IF($A225="","",COUNTIF(Acceptance_Criteria!$B$6:$B$405,$A225))</f>
        <v/>
      </c>
      <c r="AN225" s="19" t="str">
        <f aca="false">IF($A225="","",COUNTIF(Test_Coverage!$B$6:$B$305,$A225))</f>
        <v/>
      </c>
      <c r="AO225" s="19" t="str">
        <f aca="false">IF($A225="","",COUNTIF(Traceability_Matrix!$B$6:$B$405,$A225))</f>
        <v/>
      </c>
      <c r="AP225" s="19" t="str">
        <f aca="false">IF($A225="","",COUNTIFS(Change_Control!$B$6:$B$155,$A225,Change_Control!$J$6:$J$155,"Open")+COUNTIFS(Change_Control!$B$6:$B$155,$A225,Change_Control!$J$6:$J$155,"In Assessment"))</f>
        <v/>
      </c>
      <c r="AQ225" s="19" t="str">
        <f aca="false">IF($A225="","",COUNTIF(RAID_Decisions!$C$6:$C$155,$A225))</f>
        <v/>
      </c>
      <c r="AR225" s="14" t="str">
        <f aca="false">IF($A225="","",IF(AND($K225&lt;&gt;"",$N225&lt;&gt;"",$AO225&gt;0),"Traced",IF(OR($K225&lt;&gt;"",$N225&lt;&gt;"",$AO225&gt;0),"Partial","Gap")))</f>
        <v/>
      </c>
      <c r="AS225" s="19" t="str">
        <f aca="false">IF($A225="","",ROUND(IF($G225&lt;&gt;"",10,0)+IF($H225&lt;&gt;"",15,0)+IF($O225&lt;&gt;"",10,0)+IF($K225&lt;&gt;"",10,0)+IF($N225&lt;&gt;"",10,0)+IF($Q225&lt;&gt;"",5,0)+IF($AM225&gt;0,15,0)+IF($AN225&gt;0,10,0)+IF($AO225&gt;0,10,0)+IF(OR($AH225="Approved",$AH225="Baselined",$AH225="Not Required"),5,0),0))</f>
        <v/>
      </c>
      <c r="AT225" s="14" t="str">
        <f aca="false">IF($A225="","",IF(AND($AS225&gt;=Config!$C$23,$G225&lt;&gt;"",$H225&lt;&gt;"",$O225&lt;&gt;""),"Ready for Review","Needs Work"))</f>
        <v/>
      </c>
      <c r="AU225" s="14" t="str">
        <f aca="false">IF($A225="","",IF(AND($AS225&gt;=Config!$C$24,$AM225&gt;0,$AN225&gt;0,OR($AH225="Approved",$AH225="Baselined",$AH225="Not Required"),$AP225=0),"Ready for Delivery","Not Ready"))</f>
        <v/>
      </c>
      <c r="AV225" s="14" t="str">
        <f aca="false">IF($A225="","",IF($AG225="Rejected","Rejected",IF($AU225="Ready for Delivery","Pass","Action Required")))</f>
        <v/>
      </c>
      <c r="AW225" s="14" t="str">
        <f aca="false">IF($A225="","",IF(RIGHT($BA225,2)="; ",LEFT($BA225,LEN($BA225)-2),$BA225))</f>
        <v/>
      </c>
      <c r="AX225" s="21"/>
      <c r="AY225" s="14"/>
      <c r="AZ225" s="14"/>
      <c r="BA225" s="0" t="str">
        <f aca="false">IF($A225="","",IF($G225="","Missing title; ","")&amp;IF($H225="","Missing statement; ","")&amp;IF($O225="","Missing owner; ","")&amp;IF($K225="","No objective; ","")&amp;IF($N225="","No source; ","")&amp;IF($AM225=0,"No AC; ","")&amp;IF($AN225=0,"No test; ","")&amp;IF($AO225=0,"No trace link; ","")&amp;IF(AND(Config!$C$15="Yes",$AM225=0),"AC required; ","")&amp;IF(AND(Config!$C$14="Yes",$AN225=0),"Test required; ","")&amp;IF(AND(Config!$C$13="Yes",NOT(OR($AH225="Approved",$AH225="Baselined",$AH225="Not Required"))),"Approval pending; ","")&amp;IF($AP225&gt;0,"Open change; ",""))</f>
        <v/>
      </c>
      <c r="BB225" s="0" t="str">
        <f aca="false">IF($A225="","",IF(OR($C225="Agile",$C225="Hybrid"),MAX($BB$5:BB224)+1,""))</f>
        <v/>
      </c>
      <c r="BC225" s="0" t="str">
        <f aca="false">IF($A225="","",IF(OR($C225="Waterfall",$C225="Hybrid"),MAX($BC$5:BC224)+1,""))</f>
        <v/>
      </c>
      <c r="BD225" s="0" t="str">
        <f aca="false">IF($A225="","",MAX($BD$5:BD224)+1)</f>
        <v/>
      </c>
      <c r="BE225" s="0" t="str">
        <f aca="false">IF($A225="","",RANK($AC225,$AC$6:$AC$255)+COUNTIFS($AC$6:$AC225,$AC225,$A$6:$A225,"&lt;&gt;")-1)</f>
        <v/>
      </c>
      <c r="BF225" s="0" t="str">
        <f aca="false">IF($A225="","",IF($AW225&lt;&gt;"",MAX($BF$5:BF224)+1,""))</f>
        <v/>
      </c>
    </row>
    <row r="226" customFormat="false" ht="15" hidden="false" customHeight="fals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9"/>
      <c r="S226" s="19"/>
      <c r="T226" s="19"/>
      <c r="U226" s="19"/>
      <c r="V226" s="19"/>
      <c r="W226" s="19"/>
      <c r="X226" s="19"/>
      <c r="Y226" s="20"/>
      <c r="Z226" s="19"/>
      <c r="AA226" s="19" t="str">
        <f aca="false">IF($A226="","",IFERROR(ROUND(($R226+$S226+$T226+$U226)/MAX(1,$V226),2),""))</f>
        <v/>
      </c>
      <c r="AB226" s="19" t="str">
        <f aca="false">IF($A226="","",IFERROR(ROUND(($W226*$X226*$Y226)/MAX(1,$Z226),1),""))</f>
        <v/>
      </c>
      <c r="AC226" s="19" t="str">
        <f aca="false">IF($A226="","",IFERROR(ROUND(($R226*Config!$F$6+$S226*Config!$F$7+$T226*Config!$F$8+$U226*Config!$F$9+(10-$V226)*Config!$F$10+(10-$AD226)*Config!$F$11+(10-$AE226)*Config!$F$12)*10,0),""))</f>
        <v/>
      </c>
      <c r="AD226" s="19"/>
      <c r="AE226" s="19"/>
      <c r="AF226" s="14"/>
      <c r="AG226" s="14"/>
      <c r="AH226" s="14"/>
      <c r="AI226" s="14"/>
      <c r="AJ226" s="21"/>
      <c r="AK226" s="14"/>
      <c r="AL226" s="21"/>
      <c r="AM226" s="19" t="str">
        <f aca="false">IF($A226="","",COUNTIF(Acceptance_Criteria!$B$6:$B$405,$A226))</f>
        <v/>
      </c>
      <c r="AN226" s="19" t="str">
        <f aca="false">IF($A226="","",COUNTIF(Test_Coverage!$B$6:$B$305,$A226))</f>
        <v/>
      </c>
      <c r="AO226" s="19" t="str">
        <f aca="false">IF($A226="","",COUNTIF(Traceability_Matrix!$B$6:$B$405,$A226))</f>
        <v/>
      </c>
      <c r="AP226" s="19" t="str">
        <f aca="false">IF($A226="","",COUNTIFS(Change_Control!$B$6:$B$155,$A226,Change_Control!$J$6:$J$155,"Open")+COUNTIFS(Change_Control!$B$6:$B$155,$A226,Change_Control!$J$6:$J$155,"In Assessment"))</f>
        <v/>
      </c>
      <c r="AQ226" s="19" t="str">
        <f aca="false">IF($A226="","",COUNTIF(RAID_Decisions!$C$6:$C$155,$A226))</f>
        <v/>
      </c>
      <c r="AR226" s="14" t="str">
        <f aca="false">IF($A226="","",IF(AND($K226&lt;&gt;"",$N226&lt;&gt;"",$AO226&gt;0),"Traced",IF(OR($K226&lt;&gt;"",$N226&lt;&gt;"",$AO226&gt;0),"Partial","Gap")))</f>
        <v/>
      </c>
      <c r="AS226" s="19" t="str">
        <f aca="false">IF($A226="","",ROUND(IF($G226&lt;&gt;"",10,0)+IF($H226&lt;&gt;"",15,0)+IF($O226&lt;&gt;"",10,0)+IF($K226&lt;&gt;"",10,0)+IF($N226&lt;&gt;"",10,0)+IF($Q226&lt;&gt;"",5,0)+IF($AM226&gt;0,15,0)+IF($AN226&gt;0,10,0)+IF($AO226&gt;0,10,0)+IF(OR($AH226="Approved",$AH226="Baselined",$AH226="Not Required"),5,0),0))</f>
        <v/>
      </c>
      <c r="AT226" s="14" t="str">
        <f aca="false">IF($A226="","",IF(AND($AS226&gt;=Config!$C$23,$G226&lt;&gt;"",$H226&lt;&gt;"",$O226&lt;&gt;""),"Ready for Review","Needs Work"))</f>
        <v/>
      </c>
      <c r="AU226" s="14" t="str">
        <f aca="false">IF($A226="","",IF(AND($AS226&gt;=Config!$C$24,$AM226&gt;0,$AN226&gt;0,OR($AH226="Approved",$AH226="Baselined",$AH226="Not Required"),$AP226=0),"Ready for Delivery","Not Ready"))</f>
        <v/>
      </c>
      <c r="AV226" s="14" t="str">
        <f aca="false">IF($A226="","",IF($AG226="Rejected","Rejected",IF($AU226="Ready for Delivery","Pass","Action Required")))</f>
        <v/>
      </c>
      <c r="AW226" s="14" t="str">
        <f aca="false">IF($A226="","",IF(RIGHT($BA226,2)="; ",LEFT($BA226,LEN($BA226)-2),$BA226))</f>
        <v/>
      </c>
      <c r="AX226" s="21"/>
      <c r="AY226" s="14"/>
      <c r="AZ226" s="14"/>
      <c r="BA226" s="0" t="str">
        <f aca="false">IF($A226="","",IF($G226="","Missing title; ","")&amp;IF($H226="","Missing statement; ","")&amp;IF($O226="","Missing owner; ","")&amp;IF($K226="","No objective; ","")&amp;IF($N226="","No source; ","")&amp;IF($AM226=0,"No AC; ","")&amp;IF($AN226=0,"No test; ","")&amp;IF($AO226=0,"No trace link; ","")&amp;IF(AND(Config!$C$15="Yes",$AM226=0),"AC required; ","")&amp;IF(AND(Config!$C$14="Yes",$AN226=0),"Test required; ","")&amp;IF(AND(Config!$C$13="Yes",NOT(OR($AH226="Approved",$AH226="Baselined",$AH226="Not Required"))),"Approval pending; ","")&amp;IF($AP226&gt;0,"Open change; ",""))</f>
        <v/>
      </c>
      <c r="BB226" s="0" t="str">
        <f aca="false">IF($A226="","",IF(OR($C226="Agile",$C226="Hybrid"),MAX($BB$5:BB225)+1,""))</f>
        <v/>
      </c>
      <c r="BC226" s="0" t="str">
        <f aca="false">IF($A226="","",IF(OR($C226="Waterfall",$C226="Hybrid"),MAX($BC$5:BC225)+1,""))</f>
        <v/>
      </c>
      <c r="BD226" s="0" t="str">
        <f aca="false">IF($A226="","",MAX($BD$5:BD225)+1)</f>
        <v/>
      </c>
      <c r="BE226" s="0" t="str">
        <f aca="false">IF($A226="","",RANK($AC226,$AC$6:$AC$255)+COUNTIFS($AC$6:$AC226,$AC226,$A$6:$A226,"&lt;&gt;")-1)</f>
        <v/>
      </c>
      <c r="BF226" s="0" t="str">
        <f aca="false">IF($A226="","",IF($AW226&lt;&gt;"",MAX($BF$5:BF225)+1,""))</f>
        <v/>
      </c>
    </row>
    <row r="227" customFormat="false" ht="15" hidden="false" customHeight="fals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9"/>
      <c r="S227" s="19"/>
      <c r="T227" s="19"/>
      <c r="U227" s="19"/>
      <c r="V227" s="19"/>
      <c r="W227" s="19"/>
      <c r="X227" s="19"/>
      <c r="Y227" s="20"/>
      <c r="Z227" s="19"/>
      <c r="AA227" s="19" t="str">
        <f aca="false">IF($A227="","",IFERROR(ROUND(($R227+$S227+$T227+$U227)/MAX(1,$V227),2),""))</f>
        <v/>
      </c>
      <c r="AB227" s="19" t="str">
        <f aca="false">IF($A227="","",IFERROR(ROUND(($W227*$X227*$Y227)/MAX(1,$Z227),1),""))</f>
        <v/>
      </c>
      <c r="AC227" s="19" t="str">
        <f aca="false">IF($A227="","",IFERROR(ROUND(($R227*Config!$F$6+$S227*Config!$F$7+$T227*Config!$F$8+$U227*Config!$F$9+(10-$V227)*Config!$F$10+(10-$AD227)*Config!$F$11+(10-$AE227)*Config!$F$12)*10,0),""))</f>
        <v/>
      </c>
      <c r="AD227" s="19"/>
      <c r="AE227" s="19"/>
      <c r="AF227" s="14"/>
      <c r="AG227" s="14"/>
      <c r="AH227" s="14"/>
      <c r="AI227" s="14"/>
      <c r="AJ227" s="21"/>
      <c r="AK227" s="14"/>
      <c r="AL227" s="21"/>
      <c r="AM227" s="19" t="str">
        <f aca="false">IF($A227="","",COUNTIF(Acceptance_Criteria!$B$6:$B$405,$A227))</f>
        <v/>
      </c>
      <c r="AN227" s="19" t="str">
        <f aca="false">IF($A227="","",COUNTIF(Test_Coverage!$B$6:$B$305,$A227))</f>
        <v/>
      </c>
      <c r="AO227" s="19" t="str">
        <f aca="false">IF($A227="","",COUNTIF(Traceability_Matrix!$B$6:$B$405,$A227))</f>
        <v/>
      </c>
      <c r="AP227" s="19" t="str">
        <f aca="false">IF($A227="","",COUNTIFS(Change_Control!$B$6:$B$155,$A227,Change_Control!$J$6:$J$155,"Open")+COUNTIFS(Change_Control!$B$6:$B$155,$A227,Change_Control!$J$6:$J$155,"In Assessment"))</f>
        <v/>
      </c>
      <c r="AQ227" s="19" t="str">
        <f aca="false">IF($A227="","",COUNTIF(RAID_Decisions!$C$6:$C$155,$A227))</f>
        <v/>
      </c>
      <c r="AR227" s="14" t="str">
        <f aca="false">IF($A227="","",IF(AND($K227&lt;&gt;"",$N227&lt;&gt;"",$AO227&gt;0),"Traced",IF(OR($K227&lt;&gt;"",$N227&lt;&gt;"",$AO227&gt;0),"Partial","Gap")))</f>
        <v/>
      </c>
      <c r="AS227" s="19" t="str">
        <f aca="false">IF($A227="","",ROUND(IF($G227&lt;&gt;"",10,0)+IF($H227&lt;&gt;"",15,0)+IF($O227&lt;&gt;"",10,0)+IF($K227&lt;&gt;"",10,0)+IF($N227&lt;&gt;"",10,0)+IF($Q227&lt;&gt;"",5,0)+IF($AM227&gt;0,15,0)+IF($AN227&gt;0,10,0)+IF($AO227&gt;0,10,0)+IF(OR($AH227="Approved",$AH227="Baselined",$AH227="Not Required"),5,0),0))</f>
        <v/>
      </c>
      <c r="AT227" s="14" t="str">
        <f aca="false">IF($A227="","",IF(AND($AS227&gt;=Config!$C$23,$G227&lt;&gt;"",$H227&lt;&gt;"",$O227&lt;&gt;""),"Ready for Review","Needs Work"))</f>
        <v/>
      </c>
      <c r="AU227" s="14" t="str">
        <f aca="false">IF($A227="","",IF(AND($AS227&gt;=Config!$C$24,$AM227&gt;0,$AN227&gt;0,OR($AH227="Approved",$AH227="Baselined",$AH227="Not Required"),$AP227=0),"Ready for Delivery","Not Ready"))</f>
        <v/>
      </c>
      <c r="AV227" s="14" t="str">
        <f aca="false">IF($A227="","",IF($AG227="Rejected","Rejected",IF($AU227="Ready for Delivery","Pass","Action Required")))</f>
        <v/>
      </c>
      <c r="AW227" s="14" t="str">
        <f aca="false">IF($A227="","",IF(RIGHT($BA227,2)="; ",LEFT($BA227,LEN($BA227)-2),$BA227))</f>
        <v/>
      </c>
      <c r="AX227" s="21"/>
      <c r="AY227" s="14"/>
      <c r="AZ227" s="14"/>
      <c r="BA227" s="0" t="str">
        <f aca="false">IF($A227="","",IF($G227="","Missing title; ","")&amp;IF($H227="","Missing statement; ","")&amp;IF($O227="","Missing owner; ","")&amp;IF($K227="","No objective; ","")&amp;IF($N227="","No source; ","")&amp;IF($AM227=0,"No AC; ","")&amp;IF($AN227=0,"No test; ","")&amp;IF($AO227=0,"No trace link; ","")&amp;IF(AND(Config!$C$15="Yes",$AM227=0),"AC required; ","")&amp;IF(AND(Config!$C$14="Yes",$AN227=0),"Test required; ","")&amp;IF(AND(Config!$C$13="Yes",NOT(OR($AH227="Approved",$AH227="Baselined",$AH227="Not Required"))),"Approval pending; ","")&amp;IF($AP227&gt;0,"Open change; ",""))</f>
        <v/>
      </c>
      <c r="BB227" s="0" t="str">
        <f aca="false">IF($A227="","",IF(OR($C227="Agile",$C227="Hybrid"),MAX($BB$5:BB226)+1,""))</f>
        <v/>
      </c>
      <c r="BC227" s="0" t="str">
        <f aca="false">IF($A227="","",IF(OR($C227="Waterfall",$C227="Hybrid"),MAX($BC$5:BC226)+1,""))</f>
        <v/>
      </c>
      <c r="BD227" s="0" t="str">
        <f aca="false">IF($A227="","",MAX($BD$5:BD226)+1)</f>
        <v/>
      </c>
      <c r="BE227" s="0" t="str">
        <f aca="false">IF($A227="","",RANK($AC227,$AC$6:$AC$255)+COUNTIFS($AC$6:$AC227,$AC227,$A$6:$A227,"&lt;&gt;")-1)</f>
        <v/>
      </c>
      <c r="BF227" s="0" t="str">
        <f aca="false">IF($A227="","",IF($AW227&lt;&gt;"",MAX($BF$5:BF226)+1,""))</f>
        <v/>
      </c>
    </row>
    <row r="228" customFormat="false" ht="15" hidden="false" customHeight="fals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9"/>
      <c r="S228" s="19"/>
      <c r="T228" s="19"/>
      <c r="U228" s="19"/>
      <c r="V228" s="19"/>
      <c r="W228" s="19"/>
      <c r="X228" s="19"/>
      <c r="Y228" s="20"/>
      <c r="Z228" s="19"/>
      <c r="AA228" s="19" t="str">
        <f aca="false">IF($A228="","",IFERROR(ROUND(($R228+$S228+$T228+$U228)/MAX(1,$V228),2),""))</f>
        <v/>
      </c>
      <c r="AB228" s="19" t="str">
        <f aca="false">IF($A228="","",IFERROR(ROUND(($W228*$X228*$Y228)/MAX(1,$Z228),1),""))</f>
        <v/>
      </c>
      <c r="AC228" s="19" t="str">
        <f aca="false">IF($A228="","",IFERROR(ROUND(($R228*Config!$F$6+$S228*Config!$F$7+$T228*Config!$F$8+$U228*Config!$F$9+(10-$V228)*Config!$F$10+(10-$AD228)*Config!$F$11+(10-$AE228)*Config!$F$12)*10,0),""))</f>
        <v/>
      </c>
      <c r="AD228" s="19"/>
      <c r="AE228" s="19"/>
      <c r="AF228" s="14"/>
      <c r="AG228" s="14"/>
      <c r="AH228" s="14"/>
      <c r="AI228" s="14"/>
      <c r="AJ228" s="21"/>
      <c r="AK228" s="14"/>
      <c r="AL228" s="21"/>
      <c r="AM228" s="19" t="str">
        <f aca="false">IF($A228="","",COUNTIF(Acceptance_Criteria!$B$6:$B$405,$A228))</f>
        <v/>
      </c>
      <c r="AN228" s="19" t="str">
        <f aca="false">IF($A228="","",COUNTIF(Test_Coverage!$B$6:$B$305,$A228))</f>
        <v/>
      </c>
      <c r="AO228" s="19" t="str">
        <f aca="false">IF($A228="","",COUNTIF(Traceability_Matrix!$B$6:$B$405,$A228))</f>
        <v/>
      </c>
      <c r="AP228" s="19" t="str">
        <f aca="false">IF($A228="","",COUNTIFS(Change_Control!$B$6:$B$155,$A228,Change_Control!$J$6:$J$155,"Open")+COUNTIFS(Change_Control!$B$6:$B$155,$A228,Change_Control!$J$6:$J$155,"In Assessment"))</f>
        <v/>
      </c>
      <c r="AQ228" s="19" t="str">
        <f aca="false">IF($A228="","",COUNTIF(RAID_Decisions!$C$6:$C$155,$A228))</f>
        <v/>
      </c>
      <c r="AR228" s="14" t="str">
        <f aca="false">IF($A228="","",IF(AND($K228&lt;&gt;"",$N228&lt;&gt;"",$AO228&gt;0),"Traced",IF(OR($K228&lt;&gt;"",$N228&lt;&gt;"",$AO228&gt;0),"Partial","Gap")))</f>
        <v/>
      </c>
      <c r="AS228" s="19" t="str">
        <f aca="false">IF($A228="","",ROUND(IF($G228&lt;&gt;"",10,0)+IF($H228&lt;&gt;"",15,0)+IF($O228&lt;&gt;"",10,0)+IF($K228&lt;&gt;"",10,0)+IF($N228&lt;&gt;"",10,0)+IF($Q228&lt;&gt;"",5,0)+IF($AM228&gt;0,15,0)+IF($AN228&gt;0,10,0)+IF($AO228&gt;0,10,0)+IF(OR($AH228="Approved",$AH228="Baselined",$AH228="Not Required"),5,0),0))</f>
        <v/>
      </c>
      <c r="AT228" s="14" t="str">
        <f aca="false">IF($A228="","",IF(AND($AS228&gt;=Config!$C$23,$G228&lt;&gt;"",$H228&lt;&gt;"",$O228&lt;&gt;""),"Ready for Review","Needs Work"))</f>
        <v/>
      </c>
      <c r="AU228" s="14" t="str">
        <f aca="false">IF($A228="","",IF(AND($AS228&gt;=Config!$C$24,$AM228&gt;0,$AN228&gt;0,OR($AH228="Approved",$AH228="Baselined",$AH228="Not Required"),$AP228=0),"Ready for Delivery","Not Ready"))</f>
        <v/>
      </c>
      <c r="AV228" s="14" t="str">
        <f aca="false">IF($A228="","",IF($AG228="Rejected","Rejected",IF($AU228="Ready for Delivery","Pass","Action Required")))</f>
        <v/>
      </c>
      <c r="AW228" s="14" t="str">
        <f aca="false">IF($A228="","",IF(RIGHT($BA228,2)="; ",LEFT($BA228,LEN($BA228)-2),$BA228))</f>
        <v/>
      </c>
      <c r="AX228" s="21"/>
      <c r="AY228" s="14"/>
      <c r="AZ228" s="14"/>
      <c r="BA228" s="0" t="str">
        <f aca="false">IF($A228="","",IF($G228="","Missing title; ","")&amp;IF($H228="","Missing statement; ","")&amp;IF($O228="","Missing owner; ","")&amp;IF($K228="","No objective; ","")&amp;IF($N228="","No source; ","")&amp;IF($AM228=0,"No AC; ","")&amp;IF($AN228=0,"No test; ","")&amp;IF($AO228=0,"No trace link; ","")&amp;IF(AND(Config!$C$15="Yes",$AM228=0),"AC required; ","")&amp;IF(AND(Config!$C$14="Yes",$AN228=0),"Test required; ","")&amp;IF(AND(Config!$C$13="Yes",NOT(OR($AH228="Approved",$AH228="Baselined",$AH228="Not Required"))),"Approval pending; ","")&amp;IF($AP228&gt;0,"Open change; ",""))</f>
        <v/>
      </c>
      <c r="BB228" s="0" t="str">
        <f aca="false">IF($A228="","",IF(OR($C228="Agile",$C228="Hybrid"),MAX($BB$5:BB227)+1,""))</f>
        <v/>
      </c>
      <c r="BC228" s="0" t="str">
        <f aca="false">IF($A228="","",IF(OR($C228="Waterfall",$C228="Hybrid"),MAX($BC$5:BC227)+1,""))</f>
        <v/>
      </c>
      <c r="BD228" s="0" t="str">
        <f aca="false">IF($A228="","",MAX($BD$5:BD227)+1)</f>
        <v/>
      </c>
      <c r="BE228" s="0" t="str">
        <f aca="false">IF($A228="","",RANK($AC228,$AC$6:$AC$255)+COUNTIFS($AC$6:$AC228,$AC228,$A$6:$A228,"&lt;&gt;")-1)</f>
        <v/>
      </c>
      <c r="BF228" s="0" t="str">
        <f aca="false">IF($A228="","",IF($AW228&lt;&gt;"",MAX($BF$5:BF227)+1,""))</f>
        <v/>
      </c>
    </row>
    <row r="229" customFormat="false" ht="15" hidden="false" customHeight="fals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9"/>
      <c r="S229" s="19"/>
      <c r="T229" s="19"/>
      <c r="U229" s="19"/>
      <c r="V229" s="19"/>
      <c r="W229" s="19"/>
      <c r="X229" s="19"/>
      <c r="Y229" s="20"/>
      <c r="Z229" s="19"/>
      <c r="AA229" s="19" t="str">
        <f aca="false">IF($A229="","",IFERROR(ROUND(($R229+$S229+$T229+$U229)/MAX(1,$V229),2),""))</f>
        <v/>
      </c>
      <c r="AB229" s="19" t="str">
        <f aca="false">IF($A229="","",IFERROR(ROUND(($W229*$X229*$Y229)/MAX(1,$Z229),1),""))</f>
        <v/>
      </c>
      <c r="AC229" s="19" t="str">
        <f aca="false">IF($A229="","",IFERROR(ROUND(($R229*Config!$F$6+$S229*Config!$F$7+$T229*Config!$F$8+$U229*Config!$F$9+(10-$V229)*Config!$F$10+(10-$AD229)*Config!$F$11+(10-$AE229)*Config!$F$12)*10,0),""))</f>
        <v/>
      </c>
      <c r="AD229" s="19"/>
      <c r="AE229" s="19"/>
      <c r="AF229" s="14"/>
      <c r="AG229" s="14"/>
      <c r="AH229" s="14"/>
      <c r="AI229" s="14"/>
      <c r="AJ229" s="21"/>
      <c r="AK229" s="14"/>
      <c r="AL229" s="21"/>
      <c r="AM229" s="19" t="str">
        <f aca="false">IF($A229="","",COUNTIF(Acceptance_Criteria!$B$6:$B$405,$A229))</f>
        <v/>
      </c>
      <c r="AN229" s="19" t="str">
        <f aca="false">IF($A229="","",COUNTIF(Test_Coverage!$B$6:$B$305,$A229))</f>
        <v/>
      </c>
      <c r="AO229" s="19" t="str">
        <f aca="false">IF($A229="","",COUNTIF(Traceability_Matrix!$B$6:$B$405,$A229))</f>
        <v/>
      </c>
      <c r="AP229" s="19" t="str">
        <f aca="false">IF($A229="","",COUNTIFS(Change_Control!$B$6:$B$155,$A229,Change_Control!$J$6:$J$155,"Open")+COUNTIFS(Change_Control!$B$6:$B$155,$A229,Change_Control!$J$6:$J$155,"In Assessment"))</f>
        <v/>
      </c>
      <c r="AQ229" s="19" t="str">
        <f aca="false">IF($A229="","",COUNTIF(RAID_Decisions!$C$6:$C$155,$A229))</f>
        <v/>
      </c>
      <c r="AR229" s="14" t="str">
        <f aca="false">IF($A229="","",IF(AND($K229&lt;&gt;"",$N229&lt;&gt;"",$AO229&gt;0),"Traced",IF(OR($K229&lt;&gt;"",$N229&lt;&gt;"",$AO229&gt;0),"Partial","Gap")))</f>
        <v/>
      </c>
      <c r="AS229" s="19" t="str">
        <f aca="false">IF($A229="","",ROUND(IF($G229&lt;&gt;"",10,0)+IF($H229&lt;&gt;"",15,0)+IF($O229&lt;&gt;"",10,0)+IF($K229&lt;&gt;"",10,0)+IF($N229&lt;&gt;"",10,0)+IF($Q229&lt;&gt;"",5,0)+IF($AM229&gt;0,15,0)+IF($AN229&gt;0,10,0)+IF($AO229&gt;0,10,0)+IF(OR($AH229="Approved",$AH229="Baselined",$AH229="Not Required"),5,0),0))</f>
        <v/>
      </c>
      <c r="AT229" s="14" t="str">
        <f aca="false">IF($A229="","",IF(AND($AS229&gt;=Config!$C$23,$G229&lt;&gt;"",$H229&lt;&gt;"",$O229&lt;&gt;""),"Ready for Review","Needs Work"))</f>
        <v/>
      </c>
      <c r="AU229" s="14" t="str">
        <f aca="false">IF($A229="","",IF(AND($AS229&gt;=Config!$C$24,$AM229&gt;0,$AN229&gt;0,OR($AH229="Approved",$AH229="Baselined",$AH229="Not Required"),$AP229=0),"Ready for Delivery","Not Ready"))</f>
        <v/>
      </c>
      <c r="AV229" s="14" t="str">
        <f aca="false">IF($A229="","",IF($AG229="Rejected","Rejected",IF($AU229="Ready for Delivery","Pass","Action Required")))</f>
        <v/>
      </c>
      <c r="AW229" s="14" t="str">
        <f aca="false">IF($A229="","",IF(RIGHT($BA229,2)="; ",LEFT($BA229,LEN($BA229)-2),$BA229))</f>
        <v/>
      </c>
      <c r="AX229" s="21"/>
      <c r="AY229" s="14"/>
      <c r="AZ229" s="14"/>
      <c r="BA229" s="0" t="str">
        <f aca="false">IF($A229="","",IF($G229="","Missing title; ","")&amp;IF($H229="","Missing statement; ","")&amp;IF($O229="","Missing owner; ","")&amp;IF($K229="","No objective; ","")&amp;IF($N229="","No source; ","")&amp;IF($AM229=0,"No AC; ","")&amp;IF($AN229=0,"No test; ","")&amp;IF($AO229=0,"No trace link; ","")&amp;IF(AND(Config!$C$15="Yes",$AM229=0),"AC required; ","")&amp;IF(AND(Config!$C$14="Yes",$AN229=0),"Test required; ","")&amp;IF(AND(Config!$C$13="Yes",NOT(OR($AH229="Approved",$AH229="Baselined",$AH229="Not Required"))),"Approval pending; ","")&amp;IF($AP229&gt;0,"Open change; ",""))</f>
        <v/>
      </c>
      <c r="BB229" s="0" t="str">
        <f aca="false">IF($A229="","",IF(OR($C229="Agile",$C229="Hybrid"),MAX($BB$5:BB228)+1,""))</f>
        <v/>
      </c>
      <c r="BC229" s="0" t="str">
        <f aca="false">IF($A229="","",IF(OR($C229="Waterfall",$C229="Hybrid"),MAX($BC$5:BC228)+1,""))</f>
        <v/>
      </c>
      <c r="BD229" s="0" t="str">
        <f aca="false">IF($A229="","",MAX($BD$5:BD228)+1)</f>
        <v/>
      </c>
      <c r="BE229" s="0" t="str">
        <f aca="false">IF($A229="","",RANK($AC229,$AC$6:$AC$255)+COUNTIFS($AC$6:$AC229,$AC229,$A$6:$A229,"&lt;&gt;")-1)</f>
        <v/>
      </c>
      <c r="BF229" s="0" t="str">
        <f aca="false">IF($A229="","",IF($AW229&lt;&gt;"",MAX($BF$5:BF228)+1,""))</f>
        <v/>
      </c>
    </row>
    <row r="230" customFormat="false" ht="15" hidden="false" customHeight="fals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9"/>
      <c r="S230" s="19"/>
      <c r="T230" s="19"/>
      <c r="U230" s="19"/>
      <c r="V230" s="19"/>
      <c r="W230" s="19"/>
      <c r="X230" s="19"/>
      <c r="Y230" s="20"/>
      <c r="Z230" s="19"/>
      <c r="AA230" s="19" t="str">
        <f aca="false">IF($A230="","",IFERROR(ROUND(($R230+$S230+$T230+$U230)/MAX(1,$V230),2),""))</f>
        <v/>
      </c>
      <c r="AB230" s="19" t="str">
        <f aca="false">IF($A230="","",IFERROR(ROUND(($W230*$X230*$Y230)/MAX(1,$Z230),1),""))</f>
        <v/>
      </c>
      <c r="AC230" s="19" t="str">
        <f aca="false">IF($A230="","",IFERROR(ROUND(($R230*Config!$F$6+$S230*Config!$F$7+$T230*Config!$F$8+$U230*Config!$F$9+(10-$V230)*Config!$F$10+(10-$AD230)*Config!$F$11+(10-$AE230)*Config!$F$12)*10,0),""))</f>
        <v/>
      </c>
      <c r="AD230" s="19"/>
      <c r="AE230" s="19"/>
      <c r="AF230" s="14"/>
      <c r="AG230" s="14"/>
      <c r="AH230" s="14"/>
      <c r="AI230" s="14"/>
      <c r="AJ230" s="21"/>
      <c r="AK230" s="14"/>
      <c r="AL230" s="21"/>
      <c r="AM230" s="19" t="str">
        <f aca="false">IF($A230="","",COUNTIF(Acceptance_Criteria!$B$6:$B$405,$A230))</f>
        <v/>
      </c>
      <c r="AN230" s="19" t="str">
        <f aca="false">IF($A230="","",COUNTIF(Test_Coverage!$B$6:$B$305,$A230))</f>
        <v/>
      </c>
      <c r="AO230" s="19" t="str">
        <f aca="false">IF($A230="","",COUNTIF(Traceability_Matrix!$B$6:$B$405,$A230))</f>
        <v/>
      </c>
      <c r="AP230" s="19" t="str">
        <f aca="false">IF($A230="","",COUNTIFS(Change_Control!$B$6:$B$155,$A230,Change_Control!$J$6:$J$155,"Open")+COUNTIFS(Change_Control!$B$6:$B$155,$A230,Change_Control!$J$6:$J$155,"In Assessment"))</f>
        <v/>
      </c>
      <c r="AQ230" s="19" t="str">
        <f aca="false">IF($A230="","",COUNTIF(RAID_Decisions!$C$6:$C$155,$A230))</f>
        <v/>
      </c>
      <c r="AR230" s="14" t="str">
        <f aca="false">IF($A230="","",IF(AND($K230&lt;&gt;"",$N230&lt;&gt;"",$AO230&gt;0),"Traced",IF(OR($K230&lt;&gt;"",$N230&lt;&gt;"",$AO230&gt;0),"Partial","Gap")))</f>
        <v/>
      </c>
      <c r="AS230" s="19" t="str">
        <f aca="false">IF($A230="","",ROUND(IF($G230&lt;&gt;"",10,0)+IF($H230&lt;&gt;"",15,0)+IF($O230&lt;&gt;"",10,0)+IF($K230&lt;&gt;"",10,0)+IF($N230&lt;&gt;"",10,0)+IF($Q230&lt;&gt;"",5,0)+IF($AM230&gt;0,15,0)+IF($AN230&gt;0,10,0)+IF($AO230&gt;0,10,0)+IF(OR($AH230="Approved",$AH230="Baselined",$AH230="Not Required"),5,0),0))</f>
        <v/>
      </c>
      <c r="AT230" s="14" t="str">
        <f aca="false">IF($A230="","",IF(AND($AS230&gt;=Config!$C$23,$G230&lt;&gt;"",$H230&lt;&gt;"",$O230&lt;&gt;""),"Ready for Review","Needs Work"))</f>
        <v/>
      </c>
      <c r="AU230" s="14" t="str">
        <f aca="false">IF($A230="","",IF(AND($AS230&gt;=Config!$C$24,$AM230&gt;0,$AN230&gt;0,OR($AH230="Approved",$AH230="Baselined",$AH230="Not Required"),$AP230=0),"Ready for Delivery","Not Ready"))</f>
        <v/>
      </c>
      <c r="AV230" s="14" t="str">
        <f aca="false">IF($A230="","",IF($AG230="Rejected","Rejected",IF($AU230="Ready for Delivery","Pass","Action Required")))</f>
        <v/>
      </c>
      <c r="AW230" s="14" t="str">
        <f aca="false">IF($A230="","",IF(RIGHT($BA230,2)="; ",LEFT($BA230,LEN($BA230)-2),$BA230))</f>
        <v/>
      </c>
      <c r="AX230" s="21"/>
      <c r="AY230" s="14"/>
      <c r="AZ230" s="14"/>
      <c r="BA230" s="0" t="str">
        <f aca="false">IF($A230="","",IF($G230="","Missing title; ","")&amp;IF($H230="","Missing statement; ","")&amp;IF($O230="","Missing owner; ","")&amp;IF($K230="","No objective; ","")&amp;IF($N230="","No source; ","")&amp;IF($AM230=0,"No AC; ","")&amp;IF($AN230=0,"No test; ","")&amp;IF($AO230=0,"No trace link; ","")&amp;IF(AND(Config!$C$15="Yes",$AM230=0),"AC required; ","")&amp;IF(AND(Config!$C$14="Yes",$AN230=0),"Test required; ","")&amp;IF(AND(Config!$C$13="Yes",NOT(OR($AH230="Approved",$AH230="Baselined",$AH230="Not Required"))),"Approval pending; ","")&amp;IF($AP230&gt;0,"Open change; ",""))</f>
        <v/>
      </c>
      <c r="BB230" s="0" t="str">
        <f aca="false">IF($A230="","",IF(OR($C230="Agile",$C230="Hybrid"),MAX($BB$5:BB229)+1,""))</f>
        <v/>
      </c>
      <c r="BC230" s="0" t="str">
        <f aca="false">IF($A230="","",IF(OR($C230="Waterfall",$C230="Hybrid"),MAX($BC$5:BC229)+1,""))</f>
        <v/>
      </c>
      <c r="BD230" s="0" t="str">
        <f aca="false">IF($A230="","",MAX($BD$5:BD229)+1)</f>
        <v/>
      </c>
      <c r="BE230" s="0" t="str">
        <f aca="false">IF($A230="","",RANK($AC230,$AC$6:$AC$255)+COUNTIFS($AC$6:$AC230,$AC230,$A$6:$A230,"&lt;&gt;")-1)</f>
        <v/>
      </c>
      <c r="BF230" s="0" t="str">
        <f aca="false">IF($A230="","",IF($AW230&lt;&gt;"",MAX($BF$5:BF229)+1,""))</f>
        <v/>
      </c>
    </row>
    <row r="231" customFormat="false" ht="15" hidden="false" customHeight="fals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9"/>
      <c r="S231" s="19"/>
      <c r="T231" s="19"/>
      <c r="U231" s="19"/>
      <c r="V231" s="19"/>
      <c r="W231" s="19"/>
      <c r="X231" s="19"/>
      <c r="Y231" s="20"/>
      <c r="Z231" s="19"/>
      <c r="AA231" s="19" t="str">
        <f aca="false">IF($A231="","",IFERROR(ROUND(($R231+$S231+$T231+$U231)/MAX(1,$V231),2),""))</f>
        <v/>
      </c>
      <c r="AB231" s="19" t="str">
        <f aca="false">IF($A231="","",IFERROR(ROUND(($W231*$X231*$Y231)/MAX(1,$Z231),1),""))</f>
        <v/>
      </c>
      <c r="AC231" s="19" t="str">
        <f aca="false">IF($A231="","",IFERROR(ROUND(($R231*Config!$F$6+$S231*Config!$F$7+$T231*Config!$F$8+$U231*Config!$F$9+(10-$V231)*Config!$F$10+(10-$AD231)*Config!$F$11+(10-$AE231)*Config!$F$12)*10,0),""))</f>
        <v/>
      </c>
      <c r="AD231" s="19"/>
      <c r="AE231" s="19"/>
      <c r="AF231" s="14"/>
      <c r="AG231" s="14"/>
      <c r="AH231" s="14"/>
      <c r="AI231" s="14"/>
      <c r="AJ231" s="21"/>
      <c r="AK231" s="14"/>
      <c r="AL231" s="21"/>
      <c r="AM231" s="19" t="str">
        <f aca="false">IF($A231="","",COUNTIF(Acceptance_Criteria!$B$6:$B$405,$A231))</f>
        <v/>
      </c>
      <c r="AN231" s="19" t="str">
        <f aca="false">IF($A231="","",COUNTIF(Test_Coverage!$B$6:$B$305,$A231))</f>
        <v/>
      </c>
      <c r="AO231" s="19" t="str">
        <f aca="false">IF($A231="","",COUNTIF(Traceability_Matrix!$B$6:$B$405,$A231))</f>
        <v/>
      </c>
      <c r="AP231" s="19" t="str">
        <f aca="false">IF($A231="","",COUNTIFS(Change_Control!$B$6:$B$155,$A231,Change_Control!$J$6:$J$155,"Open")+COUNTIFS(Change_Control!$B$6:$B$155,$A231,Change_Control!$J$6:$J$155,"In Assessment"))</f>
        <v/>
      </c>
      <c r="AQ231" s="19" t="str">
        <f aca="false">IF($A231="","",COUNTIF(RAID_Decisions!$C$6:$C$155,$A231))</f>
        <v/>
      </c>
      <c r="AR231" s="14" t="str">
        <f aca="false">IF($A231="","",IF(AND($K231&lt;&gt;"",$N231&lt;&gt;"",$AO231&gt;0),"Traced",IF(OR($K231&lt;&gt;"",$N231&lt;&gt;"",$AO231&gt;0),"Partial","Gap")))</f>
        <v/>
      </c>
      <c r="AS231" s="19" t="str">
        <f aca="false">IF($A231="","",ROUND(IF($G231&lt;&gt;"",10,0)+IF($H231&lt;&gt;"",15,0)+IF($O231&lt;&gt;"",10,0)+IF($K231&lt;&gt;"",10,0)+IF($N231&lt;&gt;"",10,0)+IF($Q231&lt;&gt;"",5,0)+IF($AM231&gt;0,15,0)+IF($AN231&gt;0,10,0)+IF($AO231&gt;0,10,0)+IF(OR($AH231="Approved",$AH231="Baselined",$AH231="Not Required"),5,0),0))</f>
        <v/>
      </c>
      <c r="AT231" s="14" t="str">
        <f aca="false">IF($A231="","",IF(AND($AS231&gt;=Config!$C$23,$G231&lt;&gt;"",$H231&lt;&gt;"",$O231&lt;&gt;""),"Ready for Review","Needs Work"))</f>
        <v/>
      </c>
      <c r="AU231" s="14" t="str">
        <f aca="false">IF($A231="","",IF(AND($AS231&gt;=Config!$C$24,$AM231&gt;0,$AN231&gt;0,OR($AH231="Approved",$AH231="Baselined",$AH231="Not Required"),$AP231=0),"Ready for Delivery","Not Ready"))</f>
        <v/>
      </c>
      <c r="AV231" s="14" t="str">
        <f aca="false">IF($A231="","",IF($AG231="Rejected","Rejected",IF($AU231="Ready for Delivery","Pass","Action Required")))</f>
        <v/>
      </c>
      <c r="AW231" s="14" t="str">
        <f aca="false">IF($A231="","",IF(RIGHT($BA231,2)="; ",LEFT($BA231,LEN($BA231)-2),$BA231))</f>
        <v/>
      </c>
      <c r="AX231" s="21"/>
      <c r="AY231" s="14"/>
      <c r="AZ231" s="14"/>
      <c r="BA231" s="0" t="str">
        <f aca="false">IF($A231="","",IF($G231="","Missing title; ","")&amp;IF($H231="","Missing statement; ","")&amp;IF($O231="","Missing owner; ","")&amp;IF($K231="","No objective; ","")&amp;IF($N231="","No source; ","")&amp;IF($AM231=0,"No AC; ","")&amp;IF($AN231=0,"No test; ","")&amp;IF($AO231=0,"No trace link; ","")&amp;IF(AND(Config!$C$15="Yes",$AM231=0),"AC required; ","")&amp;IF(AND(Config!$C$14="Yes",$AN231=0),"Test required; ","")&amp;IF(AND(Config!$C$13="Yes",NOT(OR($AH231="Approved",$AH231="Baselined",$AH231="Not Required"))),"Approval pending; ","")&amp;IF($AP231&gt;0,"Open change; ",""))</f>
        <v/>
      </c>
      <c r="BB231" s="0" t="str">
        <f aca="false">IF($A231="","",IF(OR($C231="Agile",$C231="Hybrid"),MAX($BB$5:BB230)+1,""))</f>
        <v/>
      </c>
      <c r="BC231" s="0" t="str">
        <f aca="false">IF($A231="","",IF(OR($C231="Waterfall",$C231="Hybrid"),MAX($BC$5:BC230)+1,""))</f>
        <v/>
      </c>
      <c r="BD231" s="0" t="str">
        <f aca="false">IF($A231="","",MAX($BD$5:BD230)+1)</f>
        <v/>
      </c>
      <c r="BE231" s="0" t="str">
        <f aca="false">IF($A231="","",RANK($AC231,$AC$6:$AC$255)+COUNTIFS($AC$6:$AC231,$AC231,$A$6:$A231,"&lt;&gt;")-1)</f>
        <v/>
      </c>
      <c r="BF231" s="0" t="str">
        <f aca="false">IF($A231="","",IF($AW231&lt;&gt;"",MAX($BF$5:BF230)+1,""))</f>
        <v/>
      </c>
    </row>
    <row r="232" customFormat="false" ht="15" hidden="false" customHeight="fals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9"/>
      <c r="S232" s="19"/>
      <c r="T232" s="19"/>
      <c r="U232" s="19"/>
      <c r="V232" s="19"/>
      <c r="W232" s="19"/>
      <c r="X232" s="19"/>
      <c r="Y232" s="20"/>
      <c r="Z232" s="19"/>
      <c r="AA232" s="19" t="str">
        <f aca="false">IF($A232="","",IFERROR(ROUND(($R232+$S232+$T232+$U232)/MAX(1,$V232),2),""))</f>
        <v/>
      </c>
      <c r="AB232" s="19" t="str">
        <f aca="false">IF($A232="","",IFERROR(ROUND(($W232*$X232*$Y232)/MAX(1,$Z232),1),""))</f>
        <v/>
      </c>
      <c r="AC232" s="19" t="str">
        <f aca="false">IF($A232="","",IFERROR(ROUND(($R232*Config!$F$6+$S232*Config!$F$7+$T232*Config!$F$8+$U232*Config!$F$9+(10-$V232)*Config!$F$10+(10-$AD232)*Config!$F$11+(10-$AE232)*Config!$F$12)*10,0),""))</f>
        <v/>
      </c>
      <c r="AD232" s="19"/>
      <c r="AE232" s="19"/>
      <c r="AF232" s="14"/>
      <c r="AG232" s="14"/>
      <c r="AH232" s="14"/>
      <c r="AI232" s="14"/>
      <c r="AJ232" s="21"/>
      <c r="AK232" s="14"/>
      <c r="AL232" s="21"/>
      <c r="AM232" s="19" t="str">
        <f aca="false">IF($A232="","",COUNTIF(Acceptance_Criteria!$B$6:$B$405,$A232))</f>
        <v/>
      </c>
      <c r="AN232" s="19" t="str">
        <f aca="false">IF($A232="","",COUNTIF(Test_Coverage!$B$6:$B$305,$A232))</f>
        <v/>
      </c>
      <c r="AO232" s="19" t="str">
        <f aca="false">IF($A232="","",COUNTIF(Traceability_Matrix!$B$6:$B$405,$A232))</f>
        <v/>
      </c>
      <c r="AP232" s="19" t="str">
        <f aca="false">IF($A232="","",COUNTIFS(Change_Control!$B$6:$B$155,$A232,Change_Control!$J$6:$J$155,"Open")+COUNTIFS(Change_Control!$B$6:$B$155,$A232,Change_Control!$J$6:$J$155,"In Assessment"))</f>
        <v/>
      </c>
      <c r="AQ232" s="19" t="str">
        <f aca="false">IF($A232="","",COUNTIF(RAID_Decisions!$C$6:$C$155,$A232))</f>
        <v/>
      </c>
      <c r="AR232" s="14" t="str">
        <f aca="false">IF($A232="","",IF(AND($K232&lt;&gt;"",$N232&lt;&gt;"",$AO232&gt;0),"Traced",IF(OR($K232&lt;&gt;"",$N232&lt;&gt;"",$AO232&gt;0),"Partial","Gap")))</f>
        <v/>
      </c>
      <c r="AS232" s="19" t="str">
        <f aca="false">IF($A232="","",ROUND(IF($G232&lt;&gt;"",10,0)+IF($H232&lt;&gt;"",15,0)+IF($O232&lt;&gt;"",10,0)+IF($K232&lt;&gt;"",10,0)+IF($N232&lt;&gt;"",10,0)+IF($Q232&lt;&gt;"",5,0)+IF($AM232&gt;0,15,0)+IF($AN232&gt;0,10,0)+IF($AO232&gt;0,10,0)+IF(OR($AH232="Approved",$AH232="Baselined",$AH232="Not Required"),5,0),0))</f>
        <v/>
      </c>
      <c r="AT232" s="14" t="str">
        <f aca="false">IF($A232="","",IF(AND($AS232&gt;=Config!$C$23,$G232&lt;&gt;"",$H232&lt;&gt;"",$O232&lt;&gt;""),"Ready for Review","Needs Work"))</f>
        <v/>
      </c>
      <c r="AU232" s="14" t="str">
        <f aca="false">IF($A232="","",IF(AND($AS232&gt;=Config!$C$24,$AM232&gt;0,$AN232&gt;0,OR($AH232="Approved",$AH232="Baselined",$AH232="Not Required"),$AP232=0),"Ready for Delivery","Not Ready"))</f>
        <v/>
      </c>
      <c r="AV232" s="14" t="str">
        <f aca="false">IF($A232="","",IF($AG232="Rejected","Rejected",IF($AU232="Ready for Delivery","Pass","Action Required")))</f>
        <v/>
      </c>
      <c r="AW232" s="14" t="str">
        <f aca="false">IF($A232="","",IF(RIGHT($BA232,2)="; ",LEFT($BA232,LEN($BA232)-2),$BA232))</f>
        <v/>
      </c>
      <c r="AX232" s="21"/>
      <c r="AY232" s="14"/>
      <c r="AZ232" s="14"/>
      <c r="BA232" s="0" t="str">
        <f aca="false">IF($A232="","",IF($G232="","Missing title; ","")&amp;IF($H232="","Missing statement; ","")&amp;IF($O232="","Missing owner; ","")&amp;IF($K232="","No objective; ","")&amp;IF($N232="","No source; ","")&amp;IF($AM232=0,"No AC; ","")&amp;IF($AN232=0,"No test; ","")&amp;IF($AO232=0,"No trace link; ","")&amp;IF(AND(Config!$C$15="Yes",$AM232=0),"AC required; ","")&amp;IF(AND(Config!$C$14="Yes",$AN232=0),"Test required; ","")&amp;IF(AND(Config!$C$13="Yes",NOT(OR($AH232="Approved",$AH232="Baselined",$AH232="Not Required"))),"Approval pending; ","")&amp;IF($AP232&gt;0,"Open change; ",""))</f>
        <v/>
      </c>
      <c r="BB232" s="0" t="str">
        <f aca="false">IF($A232="","",IF(OR($C232="Agile",$C232="Hybrid"),MAX($BB$5:BB231)+1,""))</f>
        <v/>
      </c>
      <c r="BC232" s="0" t="str">
        <f aca="false">IF($A232="","",IF(OR($C232="Waterfall",$C232="Hybrid"),MAX($BC$5:BC231)+1,""))</f>
        <v/>
      </c>
      <c r="BD232" s="0" t="str">
        <f aca="false">IF($A232="","",MAX($BD$5:BD231)+1)</f>
        <v/>
      </c>
      <c r="BE232" s="0" t="str">
        <f aca="false">IF($A232="","",RANK($AC232,$AC$6:$AC$255)+COUNTIFS($AC$6:$AC232,$AC232,$A$6:$A232,"&lt;&gt;")-1)</f>
        <v/>
      </c>
      <c r="BF232" s="0" t="str">
        <f aca="false">IF($A232="","",IF($AW232&lt;&gt;"",MAX($BF$5:BF231)+1,""))</f>
        <v/>
      </c>
    </row>
    <row r="233" customFormat="false" ht="15" hidden="false" customHeight="fals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9"/>
      <c r="S233" s="19"/>
      <c r="T233" s="19"/>
      <c r="U233" s="19"/>
      <c r="V233" s="19"/>
      <c r="W233" s="19"/>
      <c r="X233" s="19"/>
      <c r="Y233" s="20"/>
      <c r="Z233" s="19"/>
      <c r="AA233" s="19" t="str">
        <f aca="false">IF($A233="","",IFERROR(ROUND(($R233+$S233+$T233+$U233)/MAX(1,$V233),2),""))</f>
        <v/>
      </c>
      <c r="AB233" s="19" t="str">
        <f aca="false">IF($A233="","",IFERROR(ROUND(($W233*$X233*$Y233)/MAX(1,$Z233),1),""))</f>
        <v/>
      </c>
      <c r="AC233" s="19" t="str">
        <f aca="false">IF($A233="","",IFERROR(ROUND(($R233*Config!$F$6+$S233*Config!$F$7+$T233*Config!$F$8+$U233*Config!$F$9+(10-$V233)*Config!$F$10+(10-$AD233)*Config!$F$11+(10-$AE233)*Config!$F$12)*10,0),""))</f>
        <v/>
      </c>
      <c r="AD233" s="19"/>
      <c r="AE233" s="19"/>
      <c r="AF233" s="14"/>
      <c r="AG233" s="14"/>
      <c r="AH233" s="14"/>
      <c r="AI233" s="14"/>
      <c r="AJ233" s="21"/>
      <c r="AK233" s="14"/>
      <c r="AL233" s="21"/>
      <c r="AM233" s="19" t="str">
        <f aca="false">IF($A233="","",COUNTIF(Acceptance_Criteria!$B$6:$B$405,$A233))</f>
        <v/>
      </c>
      <c r="AN233" s="19" t="str">
        <f aca="false">IF($A233="","",COUNTIF(Test_Coverage!$B$6:$B$305,$A233))</f>
        <v/>
      </c>
      <c r="AO233" s="19" t="str">
        <f aca="false">IF($A233="","",COUNTIF(Traceability_Matrix!$B$6:$B$405,$A233))</f>
        <v/>
      </c>
      <c r="AP233" s="19" t="str">
        <f aca="false">IF($A233="","",COUNTIFS(Change_Control!$B$6:$B$155,$A233,Change_Control!$J$6:$J$155,"Open")+COUNTIFS(Change_Control!$B$6:$B$155,$A233,Change_Control!$J$6:$J$155,"In Assessment"))</f>
        <v/>
      </c>
      <c r="AQ233" s="19" t="str">
        <f aca="false">IF($A233="","",COUNTIF(RAID_Decisions!$C$6:$C$155,$A233))</f>
        <v/>
      </c>
      <c r="AR233" s="14" t="str">
        <f aca="false">IF($A233="","",IF(AND($K233&lt;&gt;"",$N233&lt;&gt;"",$AO233&gt;0),"Traced",IF(OR($K233&lt;&gt;"",$N233&lt;&gt;"",$AO233&gt;0),"Partial","Gap")))</f>
        <v/>
      </c>
      <c r="AS233" s="19" t="str">
        <f aca="false">IF($A233="","",ROUND(IF($G233&lt;&gt;"",10,0)+IF($H233&lt;&gt;"",15,0)+IF($O233&lt;&gt;"",10,0)+IF($K233&lt;&gt;"",10,0)+IF($N233&lt;&gt;"",10,0)+IF($Q233&lt;&gt;"",5,0)+IF($AM233&gt;0,15,0)+IF($AN233&gt;0,10,0)+IF($AO233&gt;0,10,0)+IF(OR($AH233="Approved",$AH233="Baselined",$AH233="Not Required"),5,0),0))</f>
        <v/>
      </c>
      <c r="AT233" s="14" t="str">
        <f aca="false">IF($A233="","",IF(AND($AS233&gt;=Config!$C$23,$G233&lt;&gt;"",$H233&lt;&gt;"",$O233&lt;&gt;""),"Ready for Review","Needs Work"))</f>
        <v/>
      </c>
      <c r="AU233" s="14" t="str">
        <f aca="false">IF($A233="","",IF(AND($AS233&gt;=Config!$C$24,$AM233&gt;0,$AN233&gt;0,OR($AH233="Approved",$AH233="Baselined",$AH233="Not Required"),$AP233=0),"Ready for Delivery","Not Ready"))</f>
        <v/>
      </c>
      <c r="AV233" s="14" t="str">
        <f aca="false">IF($A233="","",IF($AG233="Rejected","Rejected",IF($AU233="Ready for Delivery","Pass","Action Required")))</f>
        <v/>
      </c>
      <c r="AW233" s="14" t="str">
        <f aca="false">IF($A233="","",IF(RIGHT($BA233,2)="; ",LEFT($BA233,LEN($BA233)-2),$BA233))</f>
        <v/>
      </c>
      <c r="AX233" s="21"/>
      <c r="AY233" s="14"/>
      <c r="AZ233" s="14"/>
      <c r="BA233" s="0" t="str">
        <f aca="false">IF($A233="","",IF($G233="","Missing title; ","")&amp;IF($H233="","Missing statement; ","")&amp;IF($O233="","Missing owner; ","")&amp;IF($K233="","No objective; ","")&amp;IF($N233="","No source; ","")&amp;IF($AM233=0,"No AC; ","")&amp;IF($AN233=0,"No test; ","")&amp;IF($AO233=0,"No trace link; ","")&amp;IF(AND(Config!$C$15="Yes",$AM233=0),"AC required; ","")&amp;IF(AND(Config!$C$14="Yes",$AN233=0),"Test required; ","")&amp;IF(AND(Config!$C$13="Yes",NOT(OR($AH233="Approved",$AH233="Baselined",$AH233="Not Required"))),"Approval pending; ","")&amp;IF($AP233&gt;0,"Open change; ",""))</f>
        <v/>
      </c>
      <c r="BB233" s="0" t="str">
        <f aca="false">IF($A233="","",IF(OR($C233="Agile",$C233="Hybrid"),MAX($BB$5:BB232)+1,""))</f>
        <v/>
      </c>
      <c r="BC233" s="0" t="str">
        <f aca="false">IF($A233="","",IF(OR($C233="Waterfall",$C233="Hybrid"),MAX($BC$5:BC232)+1,""))</f>
        <v/>
      </c>
      <c r="BD233" s="0" t="str">
        <f aca="false">IF($A233="","",MAX($BD$5:BD232)+1)</f>
        <v/>
      </c>
      <c r="BE233" s="0" t="str">
        <f aca="false">IF($A233="","",RANK($AC233,$AC$6:$AC$255)+COUNTIFS($AC$6:$AC233,$AC233,$A$6:$A233,"&lt;&gt;")-1)</f>
        <v/>
      </c>
      <c r="BF233" s="0" t="str">
        <f aca="false">IF($A233="","",IF($AW233&lt;&gt;"",MAX($BF$5:BF232)+1,""))</f>
        <v/>
      </c>
    </row>
    <row r="234" customFormat="false" ht="15" hidden="false" customHeight="fals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9"/>
      <c r="S234" s="19"/>
      <c r="T234" s="19"/>
      <c r="U234" s="19"/>
      <c r="V234" s="19"/>
      <c r="W234" s="19"/>
      <c r="X234" s="19"/>
      <c r="Y234" s="20"/>
      <c r="Z234" s="19"/>
      <c r="AA234" s="19" t="str">
        <f aca="false">IF($A234="","",IFERROR(ROUND(($R234+$S234+$T234+$U234)/MAX(1,$V234),2),""))</f>
        <v/>
      </c>
      <c r="AB234" s="19" t="str">
        <f aca="false">IF($A234="","",IFERROR(ROUND(($W234*$X234*$Y234)/MAX(1,$Z234),1),""))</f>
        <v/>
      </c>
      <c r="AC234" s="19" t="str">
        <f aca="false">IF($A234="","",IFERROR(ROUND(($R234*Config!$F$6+$S234*Config!$F$7+$T234*Config!$F$8+$U234*Config!$F$9+(10-$V234)*Config!$F$10+(10-$AD234)*Config!$F$11+(10-$AE234)*Config!$F$12)*10,0),""))</f>
        <v/>
      </c>
      <c r="AD234" s="19"/>
      <c r="AE234" s="19"/>
      <c r="AF234" s="14"/>
      <c r="AG234" s="14"/>
      <c r="AH234" s="14"/>
      <c r="AI234" s="14"/>
      <c r="AJ234" s="21"/>
      <c r="AK234" s="14"/>
      <c r="AL234" s="21"/>
      <c r="AM234" s="19" t="str">
        <f aca="false">IF($A234="","",COUNTIF(Acceptance_Criteria!$B$6:$B$405,$A234))</f>
        <v/>
      </c>
      <c r="AN234" s="19" t="str">
        <f aca="false">IF($A234="","",COUNTIF(Test_Coverage!$B$6:$B$305,$A234))</f>
        <v/>
      </c>
      <c r="AO234" s="19" t="str">
        <f aca="false">IF($A234="","",COUNTIF(Traceability_Matrix!$B$6:$B$405,$A234))</f>
        <v/>
      </c>
      <c r="AP234" s="19" t="str">
        <f aca="false">IF($A234="","",COUNTIFS(Change_Control!$B$6:$B$155,$A234,Change_Control!$J$6:$J$155,"Open")+COUNTIFS(Change_Control!$B$6:$B$155,$A234,Change_Control!$J$6:$J$155,"In Assessment"))</f>
        <v/>
      </c>
      <c r="AQ234" s="19" t="str">
        <f aca="false">IF($A234="","",COUNTIF(RAID_Decisions!$C$6:$C$155,$A234))</f>
        <v/>
      </c>
      <c r="AR234" s="14" t="str">
        <f aca="false">IF($A234="","",IF(AND($K234&lt;&gt;"",$N234&lt;&gt;"",$AO234&gt;0),"Traced",IF(OR($K234&lt;&gt;"",$N234&lt;&gt;"",$AO234&gt;0),"Partial","Gap")))</f>
        <v/>
      </c>
      <c r="AS234" s="19" t="str">
        <f aca="false">IF($A234="","",ROUND(IF($G234&lt;&gt;"",10,0)+IF($H234&lt;&gt;"",15,0)+IF($O234&lt;&gt;"",10,0)+IF($K234&lt;&gt;"",10,0)+IF($N234&lt;&gt;"",10,0)+IF($Q234&lt;&gt;"",5,0)+IF($AM234&gt;0,15,0)+IF($AN234&gt;0,10,0)+IF($AO234&gt;0,10,0)+IF(OR($AH234="Approved",$AH234="Baselined",$AH234="Not Required"),5,0),0))</f>
        <v/>
      </c>
      <c r="AT234" s="14" t="str">
        <f aca="false">IF($A234="","",IF(AND($AS234&gt;=Config!$C$23,$G234&lt;&gt;"",$H234&lt;&gt;"",$O234&lt;&gt;""),"Ready for Review","Needs Work"))</f>
        <v/>
      </c>
      <c r="AU234" s="14" t="str">
        <f aca="false">IF($A234="","",IF(AND($AS234&gt;=Config!$C$24,$AM234&gt;0,$AN234&gt;0,OR($AH234="Approved",$AH234="Baselined",$AH234="Not Required"),$AP234=0),"Ready for Delivery","Not Ready"))</f>
        <v/>
      </c>
      <c r="AV234" s="14" t="str">
        <f aca="false">IF($A234="","",IF($AG234="Rejected","Rejected",IF($AU234="Ready for Delivery","Pass","Action Required")))</f>
        <v/>
      </c>
      <c r="AW234" s="14" t="str">
        <f aca="false">IF($A234="","",IF(RIGHT($BA234,2)="; ",LEFT($BA234,LEN($BA234)-2),$BA234))</f>
        <v/>
      </c>
      <c r="AX234" s="21"/>
      <c r="AY234" s="14"/>
      <c r="AZ234" s="14"/>
      <c r="BA234" s="0" t="str">
        <f aca="false">IF($A234="","",IF($G234="","Missing title; ","")&amp;IF($H234="","Missing statement; ","")&amp;IF($O234="","Missing owner; ","")&amp;IF($K234="","No objective; ","")&amp;IF($N234="","No source; ","")&amp;IF($AM234=0,"No AC; ","")&amp;IF($AN234=0,"No test; ","")&amp;IF($AO234=0,"No trace link; ","")&amp;IF(AND(Config!$C$15="Yes",$AM234=0),"AC required; ","")&amp;IF(AND(Config!$C$14="Yes",$AN234=0),"Test required; ","")&amp;IF(AND(Config!$C$13="Yes",NOT(OR($AH234="Approved",$AH234="Baselined",$AH234="Not Required"))),"Approval pending; ","")&amp;IF($AP234&gt;0,"Open change; ",""))</f>
        <v/>
      </c>
      <c r="BB234" s="0" t="str">
        <f aca="false">IF($A234="","",IF(OR($C234="Agile",$C234="Hybrid"),MAX($BB$5:BB233)+1,""))</f>
        <v/>
      </c>
      <c r="BC234" s="0" t="str">
        <f aca="false">IF($A234="","",IF(OR($C234="Waterfall",$C234="Hybrid"),MAX($BC$5:BC233)+1,""))</f>
        <v/>
      </c>
      <c r="BD234" s="0" t="str">
        <f aca="false">IF($A234="","",MAX($BD$5:BD233)+1)</f>
        <v/>
      </c>
      <c r="BE234" s="0" t="str">
        <f aca="false">IF($A234="","",RANK($AC234,$AC$6:$AC$255)+COUNTIFS($AC$6:$AC234,$AC234,$A$6:$A234,"&lt;&gt;")-1)</f>
        <v/>
      </c>
      <c r="BF234" s="0" t="str">
        <f aca="false">IF($A234="","",IF($AW234&lt;&gt;"",MAX($BF$5:BF233)+1,""))</f>
        <v/>
      </c>
    </row>
    <row r="235" customFormat="false" ht="15" hidden="false" customHeight="fals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9"/>
      <c r="S235" s="19"/>
      <c r="T235" s="19"/>
      <c r="U235" s="19"/>
      <c r="V235" s="19"/>
      <c r="W235" s="19"/>
      <c r="X235" s="19"/>
      <c r="Y235" s="20"/>
      <c r="Z235" s="19"/>
      <c r="AA235" s="19" t="str">
        <f aca="false">IF($A235="","",IFERROR(ROUND(($R235+$S235+$T235+$U235)/MAX(1,$V235),2),""))</f>
        <v/>
      </c>
      <c r="AB235" s="19" t="str">
        <f aca="false">IF($A235="","",IFERROR(ROUND(($W235*$X235*$Y235)/MAX(1,$Z235),1),""))</f>
        <v/>
      </c>
      <c r="AC235" s="19" t="str">
        <f aca="false">IF($A235="","",IFERROR(ROUND(($R235*Config!$F$6+$S235*Config!$F$7+$T235*Config!$F$8+$U235*Config!$F$9+(10-$V235)*Config!$F$10+(10-$AD235)*Config!$F$11+(10-$AE235)*Config!$F$12)*10,0),""))</f>
        <v/>
      </c>
      <c r="AD235" s="19"/>
      <c r="AE235" s="19"/>
      <c r="AF235" s="14"/>
      <c r="AG235" s="14"/>
      <c r="AH235" s="14"/>
      <c r="AI235" s="14"/>
      <c r="AJ235" s="21"/>
      <c r="AK235" s="14"/>
      <c r="AL235" s="21"/>
      <c r="AM235" s="19" t="str">
        <f aca="false">IF($A235="","",COUNTIF(Acceptance_Criteria!$B$6:$B$405,$A235))</f>
        <v/>
      </c>
      <c r="AN235" s="19" t="str">
        <f aca="false">IF($A235="","",COUNTIF(Test_Coverage!$B$6:$B$305,$A235))</f>
        <v/>
      </c>
      <c r="AO235" s="19" t="str">
        <f aca="false">IF($A235="","",COUNTIF(Traceability_Matrix!$B$6:$B$405,$A235))</f>
        <v/>
      </c>
      <c r="AP235" s="19" t="str">
        <f aca="false">IF($A235="","",COUNTIFS(Change_Control!$B$6:$B$155,$A235,Change_Control!$J$6:$J$155,"Open")+COUNTIFS(Change_Control!$B$6:$B$155,$A235,Change_Control!$J$6:$J$155,"In Assessment"))</f>
        <v/>
      </c>
      <c r="AQ235" s="19" t="str">
        <f aca="false">IF($A235="","",COUNTIF(RAID_Decisions!$C$6:$C$155,$A235))</f>
        <v/>
      </c>
      <c r="AR235" s="14" t="str">
        <f aca="false">IF($A235="","",IF(AND($K235&lt;&gt;"",$N235&lt;&gt;"",$AO235&gt;0),"Traced",IF(OR($K235&lt;&gt;"",$N235&lt;&gt;"",$AO235&gt;0),"Partial","Gap")))</f>
        <v/>
      </c>
      <c r="AS235" s="19" t="str">
        <f aca="false">IF($A235="","",ROUND(IF($G235&lt;&gt;"",10,0)+IF($H235&lt;&gt;"",15,0)+IF($O235&lt;&gt;"",10,0)+IF($K235&lt;&gt;"",10,0)+IF($N235&lt;&gt;"",10,0)+IF($Q235&lt;&gt;"",5,0)+IF($AM235&gt;0,15,0)+IF($AN235&gt;0,10,0)+IF($AO235&gt;0,10,0)+IF(OR($AH235="Approved",$AH235="Baselined",$AH235="Not Required"),5,0),0))</f>
        <v/>
      </c>
      <c r="AT235" s="14" t="str">
        <f aca="false">IF($A235="","",IF(AND($AS235&gt;=Config!$C$23,$G235&lt;&gt;"",$H235&lt;&gt;"",$O235&lt;&gt;""),"Ready for Review","Needs Work"))</f>
        <v/>
      </c>
      <c r="AU235" s="14" t="str">
        <f aca="false">IF($A235="","",IF(AND($AS235&gt;=Config!$C$24,$AM235&gt;0,$AN235&gt;0,OR($AH235="Approved",$AH235="Baselined",$AH235="Not Required"),$AP235=0),"Ready for Delivery","Not Ready"))</f>
        <v/>
      </c>
      <c r="AV235" s="14" t="str">
        <f aca="false">IF($A235="","",IF($AG235="Rejected","Rejected",IF($AU235="Ready for Delivery","Pass","Action Required")))</f>
        <v/>
      </c>
      <c r="AW235" s="14" t="str">
        <f aca="false">IF($A235="","",IF(RIGHT($BA235,2)="; ",LEFT($BA235,LEN($BA235)-2),$BA235))</f>
        <v/>
      </c>
      <c r="AX235" s="21"/>
      <c r="AY235" s="14"/>
      <c r="AZ235" s="14"/>
      <c r="BA235" s="0" t="str">
        <f aca="false">IF($A235="","",IF($G235="","Missing title; ","")&amp;IF($H235="","Missing statement; ","")&amp;IF($O235="","Missing owner; ","")&amp;IF($K235="","No objective; ","")&amp;IF($N235="","No source; ","")&amp;IF($AM235=0,"No AC; ","")&amp;IF($AN235=0,"No test; ","")&amp;IF($AO235=0,"No trace link; ","")&amp;IF(AND(Config!$C$15="Yes",$AM235=0),"AC required; ","")&amp;IF(AND(Config!$C$14="Yes",$AN235=0),"Test required; ","")&amp;IF(AND(Config!$C$13="Yes",NOT(OR($AH235="Approved",$AH235="Baselined",$AH235="Not Required"))),"Approval pending; ","")&amp;IF($AP235&gt;0,"Open change; ",""))</f>
        <v/>
      </c>
      <c r="BB235" s="0" t="str">
        <f aca="false">IF($A235="","",IF(OR($C235="Agile",$C235="Hybrid"),MAX($BB$5:BB234)+1,""))</f>
        <v/>
      </c>
      <c r="BC235" s="0" t="str">
        <f aca="false">IF($A235="","",IF(OR($C235="Waterfall",$C235="Hybrid"),MAX($BC$5:BC234)+1,""))</f>
        <v/>
      </c>
      <c r="BD235" s="0" t="str">
        <f aca="false">IF($A235="","",MAX($BD$5:BD234)+1)</f>
        <v/>
      </c>
      <c r="BE235" s="0" t="str">
        <f aca="false">IF($A235="","",RANK($AC235,$AC$6:$AC$255)+COUNTIFS($AC$6:$AC235,$AC235,$A$6:$A235,"&lt;&gt;")-1)</f>
        <v/>
      </c>
      <c r="BF235" s="0" t="str">
        <f aca="false">IF($A235="","",IF($AW235&lt;&gt;"",MAX($BF$5:BF234)+1,""))</f>
        <v/>
      </c>
    </row>
    <row r="236" customFormat="false" ht="15" hidden="false" customHeight="fals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9"/>
      <c r="S236" s="19"/>
      <c r="T236" s="19"/>
      <c r="U236" s="19"/>
      <c r="V236" s="19"/>
      <c r="W236" s="19"/>
      <c r="X236" s="19"/>
      <c r="Y236" s="20"/>
      <c r="Z236" s="19"/>
      <c r="AA236" s="19" t="str">
        <f aca="false">IF($A236="","",IFERROR(ROUND(($R236+$S236+$T236+$U236)/MAX(1,$V236),2),""))</f>
        <v/>
      </c>
      <c r="AB236" s="19" t="str">
        <f aca="false">IF($A236="","",IFERROR(ROUND(($W236*$X236*$Y236)/MAX(1,$Z236),1),""))</f>
        <v/>
      </c>
      <c r="AC236" s="19" t="str">
        <f aca="false">IF($A236="","",IFERROR(ROUND(($R236*Config!$F$6+$S236*Config!$F$7+$T236*Config!$F$8+$U236*Config!$F$9+(10-$V236)*Config!$F$10+(10-$AD236)*Config!$F$11+(10-$AE236)*Config!$F$12)*10,0),""))</f>
        <v/>
      </c>
      <c r="AD236" s="19"/>
      <c r="AE236" s="19"/>
      <c r="AF236" s="14"/>
      <c r="AG236" s="14"/>
      <c r="AH236" s="14"/>
      <c r="AI236" s="14"/>
      <c r="AJ236" s="21"/>
      <c r="AK236" s="14"/>
      <c r="AL236" s="21"/>
      <c r="AM236" s="19" t="str">
        <f aca="false">IF($A236="","",COUNTIF(Acceptance_Criteria!$B$6:$B$405,$A236))</f>
        <v/>
      </c>
      <c r="AN236" s="19" t="str">
        <f aca="false">IF($A236="","",COUNTIF(Test_Coverage!$B$6:$B$305,$A236))</f>
        <v/>
      </c>
      <c r="AO236" s="19" t="str">
        <f aca="false">IF($A236="","",COUNTIF(Traceability_Matrix!$B$6:$B$405,$A236))</f>
        <v/>
      </c>
      <c r="AP236" s="19" t="str">
        <f aca="false">IF($A236="","",COUNTIFS(Change_Control!$B$6:$B$155,$A236,Change_Control!$J$6:$J$155,"Open")+COUNTIFS(Change_Control!$B$6:$B$155,$A236,Change_Control!$J$6:$J$155,"In Assessment"))</f>
        <v/>
      </c>
      <c r="AQ236" s="19" t="str">
        <f aca="false">IF($A236="","",COUNTIF(RAID_Decisions!$C$6:$C$155,$A236))</f>
        <v/>
      </c>
      <c r="AR236" s="14" t="str">
        <f aca="false">IF($A236="","",IF(AND($K236&lt;&gt;"",$N236&lt;&gt;"",$AO236&gt;0),"Traced",IF(OR($K236&lt;&gt;"",$N236&lt;&gt;"",$AO236&gt;0),"Partial","Gap")))</f>
        <v/>
      </c>
      <c r="AS236" s="19" t="str">
        <f aca="false">IF($A236="","",ROUND(IF($G236&lt;&gt;"",10,0)+IF($H236&lt;&gt;"",15,0)+IF($O236&lt;&gt;"",10,0)+IF($K236&lt;&gt;"",10,0)+IF($N236&lt;&gt;"",10,0)+IF($Q236&lt;&gt;"",5,0)+IF($AM236&gt;0,15,0)+IF($AN236&gt;0,10,0)+IF($AO236&gt;0,10,0)+IF(OR($AH236="Approved",$AH236="Baselined",$AH236="Not Required"),5,0),0))</f>
        <v/>
      </c>
      <c r="AT236" s="14" t="str">
        <f aca="false">IF($A236="","",IF(AND($AS236&gt;=Config!$C$23,$G236&lt;&gt;"",$H236&lt;&gt;"",$O236&lt;&gt;""),"Ready for Review","Needs Work"))</f>
        <v/>
      </c>
      <c r="AU236" s="14" t="str">
        <f aca="false">IF($A236="","",IF(AND($AS236&gt;=Config!$C$24,$AM236&gt;0,$AN236&gt;0,OR($AH236="Approved",$AH236="Baselined",$AH236="Not Required"),$AP236=0),"Ready for Delivery","Not Ready"))</f>
        <v/>
      </c>
      <c r="AV236" s="14" t="str">
        <f aca="false">IF($A236="","",IF($AG236="Rejected","Rejected",IF($AU236="Ready for Delivery","Pass","Action Required")))</f>
        <v/>
      </c>
      <c r="AW236" s="14" t="str">
        <f aca="false">IF($A236="","",IF(RIGHT($BA236,2)="; ",LEFT($BA236,LEN($BA236)-2),$BA236))</f>
        <v/>
      </c>
      <c r="AX236" s="21"/>
      <c r="AY236" s="14"/>
      <c r="AZ236" s="14"/>
      <c r="BA236" s="0" t="str">
        <f aca="false">IF($A236="","",IF($G236="","Missing title; ","")&amp;IF($H236="","Missing statement; ","")&amp;IF($O236="","Missing owner; ","")&amp;IF($K236="","No objective; ","")&amp;IF($N236="","No source; ","")&amp;IF($AM236=0,"No AC; ","")&amp;IF($AN236=0,"No test; ","")&amp;IF($AO236=0,"No trace link; ","")&amp;IF(AND(Config!$C$15="Yes",$AM236=0),"AC required; ","")&amp;IF(AND(Config!$C$14="Yes",$AN236=0),"Test required; ","")&amp;IF(AND(Config!$C$13="Yes",NOT(OR($AH236="Approved",$AH236="Baselined",$AH236="Not Required"))),"Approval pending; ","")&amp;IF($AP236&gt;0,"Open change; ",""))</f>
        <v/>
      </c>
      <c r="BB236" s="0" t="str">
        <f aca="false">IF($A236="","",IF(OR($C236="Agile",$C236="Hybrid"),MAX($BB$5:BB235)+1,""))</f>
        <v/>
      </c>
      <c r="BC236" s="0" t="str">
        <f aca="false">IF($A236="","",IF(OR($C236="Waterfall",$C236="Hybrid"),MAX($BC$5:BC235)+1,""))</f>
        <v/>
      </c>
      <c r="BD236" s="0" t="str">
        <f aca="false">IF($A236="","",MAX($BD$5:BD235)+1)</f>
        <v/>
      </c>
      <c r="BE236" s="0" t="str">
        <f aca="false">IF($A236="","",RANK($AC236,$AC$6:$AC$255)+COUNTIFS($AC$6:$AC236,$AC236,$A$6:$A236,"&lt;&gt;")-1)</f>
        <v/>
      </c>
      <c r="BF236" s="0" t="str">
        <f aca="false">IF($A236="","",IF($AW236&lt;&gt;"",MAX($BF$5:BF235)+1,""))</f>
        <v/>
      </c>
    </row>
    <row r="237" customFormat="false" ht="15" hidden="false" customHeight="fals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9"/>
      <c r="S237" s="19"/>
      <c r="T237" s="19"/>
      <c r="U237" s="19"/>
      <c r="V237" s="19"/>
      <c r="W237" s="19"/>
      <c r="X237" s="19"/>
      <c r="Y237" s="20"/>
      <c r="Z237" s="19"/>
      <c r="AA237" s="19" t="str">
        <f aca="false">IF($A237="","",IFERROR(ROUND(($R237+$S237+$T237+$U237)/MAX(1,$V237),2),""))</f>
        <v/>
      </c>
      <c r="AB237" s="19" t="str">
        <f aca="false">IF($A237="","",IFERROR(ROUND(($W237*$X237*$Y237)/MAX(1,$Z237),1),""))</f>
        <v/>
      </c>
      <c r="AC237" s="19" t="str">
        <f aca="false">IF($A237="","",IFERROR(ROUND(($R237*Config!$F$6+$S237*Config!$F$7+$T237*Config!$F$8+$U237*Config!$F$9+(10-$V237)*Config!$F$10+(10-$AD237)*Config!$F$11+(10-$AE237)*Config!$F$12)*10,0),""))</f>
        <v/>
      </c>
      <c r="AD237" s="19"/>
      <c r="AE237" s="19"/>
      <c r="AF237" s="14"/>
      <c r="AG237" s="14"/>
      <c r="AH237" s="14"/>
      <c r="AI237" s="14"/>
      <c r="AJ237" s="21"/>
      <c r="AK237" s="14"/>
      <c r="AL237" s="21"/>
      <c r="AM237" s="19" t="str">
        <f aca="false">IF($A237="","",COUNTIF(Acceptance_Criteria!$B$6:$B$405,$A237))</f>
        <v/>
      </c>
      <c r="AN237" s="19" t="str">
        <f aca="false">IF($A237="","",COUNTIF(Test_Coverage!$B$6:$B$305,$A237))</f>
        <v/>
      </c>
      <c r="AO237" s="19" t="str">
        <f aca="false">IF($A237="","",COUNTIF(Traceability_Matrix!$B$6:$B$405,$A237))</f>
        <v/>
      </c>
      <c r="AP237" s="19" t="str">
        <f aca="false">IF($A237="","",COUNTIFS(Change_Control!$B$6:$B$155,$A237,Change_Control!$J$6:$J$155,"Open")+COUNTIFS(Change_Control!$B$6:$B$155,$A237,Change_Control!$J$6:$J$155,"In Assessment"))</f>
        <v/>
      </c>
      <c r="AQ237" s="19" t="str">
        <f aca="false">IF($A237="","",COUNTIF(RAID_Decisions!$C$6:$C$155,$A237))</f>
        <v/>
      </c>
      <c r="AR237" s="14" t="str">
        <f aca="false">IF($A237="","",IF(AND($K237&lt;&gt;"",$N237&lt;&gt;"",$AO237&gt;0),"Traced",IF(OR($K237&lt;&gt;"",$N237&lt;&gt;"",$AO237&gt;0),"Partial","Gap")))</f>
        <v/>
      </c>
      <c r="AS237" s="19" t="str">
        <f aca="false">IF($A237="","",ROUND(IF($G237&lt;&gt;"",10,0)+IF($H237&lt;&gt;"",15,0)+IF($O237&lt;&gt;"",10,0)+IF($K237&lt;&gt;"",10,0)+IF($N237&lt;&gt;"",10,0)+IF($Q237&lt;&gt;"",5,0)+IF($AM237&gt;0,15,0)+IF($AN237&gt;0,10,0)+IF($AO237&gt;0,10,0)+IF(OR($AH237="Approved",$AH237="Baselined",$AH237="Not Required"),5,0),0))</f>
        <v/>
      </c>
      <c r="AT237" s="14" t="str">
        <f aca="false">IF($A237="","",IF(AND($AS237&gt;=Config!$C$23,$G237&lt;&gt;"",$H237&lt;&gt;"",$O237&lt;&gt;""),"Ready for Review","Needs Work"))</f>
        <v/>
      </c>
      <c r="AU237" s="14" t="str">
        <f aca="false">IF($A237="","",IF(AND($AS237&gt;=Config!$C$24,$AM237&gt;0,$AN237&gt;0,OR($AH237="Approved",$AH237="Baselined",$AH237="Not Required"),$AP237=0),"Ready for Delivery","Not Ready"))</f>
        <v/>
      </c>
      <c r="AV237" s="14" t="str">
        <f aca="false">IF($A237="","",IF($AG237="Rejected","Rejected",IF($AU237="Ready for Delivery","Pass","Action Required")))</f>
        <v/>
      </c>
      <c r="AW237" s="14" t="str">
        <f aca="false">IF($A237="","",IF(RIGHT($BA237,2)="; ",LEFT($BA237,LEN($BA237)-2),$BA237))</f>
        <v/>
      </c>
      <c r="AX237" s="21"/>
      <c r="AY237" s="14"/>
      <c r="AZ237" s="14"/>
      <c r="BA237" s="0" t="str">
        <f aca="false">IF($A237="","",IF($G237="","Missing title; ","")&amp;IF($H237="","Missing statement; ","")&amp;IF($O237="","Missing owner; ","")&amp;IF($K237="","No objective; ","")&amp;IF($N237="","No source; ","")&amp;IF($AM237=0,"No AC; ","")&amp;IF($AN237=0,"No test; ","")&amp;IF($AO237=0,"No trace link; ","")&amp;IF(AND(Config!$C$15="Yes",$AM237=0),"AC required; ","")&amp;IF(AND(Config!$C$14="Yes",$AN237=0),"Test required; ","")&amp;IF(AND(Config!$C$13="Yes",NOT(OR($AH237="Approved",$AH237="Baselined",$AH237="Not Required"))),"Approval pending; ","")&amp;IF($AP237&gt;0,"Open change; ",""))</f>
        <v/>
      </c>
      <c r="BB237" s="0" t="str">
        <f aca="false">IF($A237="","",IF(OR($C237="Agile",$C237="Hybrid"),MAX($BB$5:BB236)+1,""))</f>
        <v/>
      </c>
      <c r="BC237" s="0" t="str">
        <f aca="false">IF($A237="","",IF(OR($C237="Waterfall",$C237="Hybrid"),MAX($BC$5:BC236)+1,""))</f>
        <v/>
      </c>
      <c r="BD237" s="0" t="str">
        <f aca="false">IF($A237="","",MAX($BD$5:BD236)+1)</f>
        <v/>
      </c>
      <c r="BE237" s="0" t="str">
        <f aca="false">IF($A237="","",RANK($AC237,$AC$6:$AC$255)+COUNTIFS($AC$6:$AC237,$AC237,$A$6:$A237,"&lt;&gt;")-1)</f>
        <v/>
      </c>
      <c r="BF237" s="0" t="str">
        <f aca="false">IF($A237="","",IF($AW237&lt;&gt;"",MAX($BF$5:BF236)+1,""))</f>
        <v/>
      </c>
    </row>
    <row r="238" customFormat="false" ht="15" hidden="false" customHeight="fals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9"/>
      <c r="S238" s="19"/>
      <c r="T238" s="19"/>
      <c r="U238" s="19"/>
      <c r="V238" s="19"/>
      <c r="W238" s="19"/>
      <c r="X238" s="19"/>
      <c r="Y238" s="20"/>
      <c r="Z238" s="19"/>
      <c r="AA238" s="19" t="str">
        <f aca="false">IF($A238="","",IFERROR(ROUND(($R238+$S238+$T238+$U238)/MAX(1,$V238),2),""))</f>
        <v/>
      </c>
      <c r="AB238" s="19" t="str">
        <f aca="false">IF($A238="","",IFERROR(ROUND(($W238*$X238*$Y238)/MAX(1,$Z238),1),""))</f>
        <v/>
      </c>
      <c r="AC238" s="19" t="str">
        <f aca="false">IF($A238="","",IFERROR(ROUND(($R238*Config!$F$6+$S238*Config!$F$7+$T238*Config!$F$8+$U238*Config!$F$9+(10-$V238)*Config!$F$10+(10-$AD238)*Config!$F$11+(10-$AE238)*Config!$F$12)*10,0),""))</f>
        <v/>
      </c>
      <c r="AD238" s="19"/>
      <c r="AE238" s="19"/>
      <c r="AF238" s="14"/>
      <c r="AG238" s="14"/>
      <c r="AH238" s="14"/>
      <c r="AI238" s="14"/>
      <c r="AJ238" s="21"/>
      <c r="AK238" s="14"/>
      <c r="AL238" s="21"/>
      <c r="AM238" s="19" t="str">
        <f aca="false">IF($A238="","",COUNTIF(Acceptance_Criteria!$B$6:$B$405,$A238))</f>
        <v/>
      </c>
      <c r="AN238" s="19" t="str">
        <f aca="false">IF($A238="","",COUNTIF(Test_Coverage!$B$6:$B$305,$A238))</f>
        <v/>
      </c>
      <c r="AO238" s="19" t="str">
        <f aca="false">IF($A238="","",COUNTIF(Traceability_Matrix!$B$6:$B$405,$A238))</f>
        <v/>
      </c>
      <c r="AP238" s="19" t="str">
        <f aca="false">IF($A238="","",COUNTIFS(Change_Control!$B$6:$B$155,$A238,Change_Control!$J$6:$J$155,"Open")+COUNTIFS(Change_Control!$B$6:$B$155,$A238,Change_Control!$J$6:$J$155,"In Assessment"))</f>
        <v/>
      </c>
      <c r="AQ238" s="19" t="str">
        <f aca="false">IF($A238="","",COUNTIF(RAID_Decisions!$C$6:$C$155,$A238))</f>
        <v/>
      </c>
      <c r="AR238" s="14" t="str">
        <f aca="false">IF($A238="","",IF(AND($K238&lt;&gt;"",$N238&lt;&gt;"",$AO238&gt;0),"Traced",IF(OR($K238&lt;&gt;"",$N238&lt;&gt;"",$AO238&gt;0),"Partial","Gap")))</f>
        <v/>
      </c>
      <c r="AS238" s="19" t="str">
        <f aca="false">IF($A238="","",ROUND(IF($G238&lt;&gt;"",10,0)+IF($H238&lt;&gt;"",15,0)+IF($O238&lt;&gt;"",10,0)+IF($K238&lt;&gt;"",10,0)+IF($N238&lt;&gt;"",10,0)+IF($Q238&lt;&gt;"",5,0)+IF($AM238&gt;0,15,0)+IF($AN238&gt;0,10,0)+IF($AO238&gt;0,10,0)+IF(OR($AH238="Approved",$AH238="Baselined",$AH238="Not Required"),5,0),0))</f>
        <v/>
      </c>
      <c r="AT238" s="14" t="str">
        <f aca="false">IF($A238="","",IF(AND($AS238&gt;=Config!$C$23,$G238&lt;&gt;"",$H238&lt;&gt;"",$O238&lt;&gt;""),"Ready for Review","Needs Work"))</f>
        <v/>
      </c>
      <c r="AU238" s="14" t="str">
        <f aca="false">IF($A238="","",IF(AND($AS238&gt;=Config!$C$24,$AM238&gt;0,$AN238&gt;0,OR($AH238="Approved",$AH238="Baselined",$AH238="Not Required"),$AP238=0),"Ready for Delivery","Not Ready"))</f>
        <v/>
      </c>
      <c r="AV238" s="14" t="str">
        <f aca="false">IF($A238="","",IF($AG238="Rejected","Rejected",IF($AU238="Ready for Delivery","Pass","Action Required")))</f>
        <v/>
      </c>
      <c r="AW238" s="14" t="str">
        <f aca="false">IF($A238="","",IF(RIGHT($BA238,2)="; ",LEFT($BA238,LEN($BA238)-2),$BA238))</f>
        <v/>
      </c>
      <c r="AX238" s="21"/>
      <c r="AY238" s="14"/>
      <c r="AZ238" s="14"/>
      <c r="BA238" s="0" t="str">
        <f aca="false">IF($A238="","",IF($G238="","Missing title; ","")&amp;IF($H238="","Missing statement; ","")&amp;IF($O238="","Missing owner; ","")&amp;IF($K238="","No objective; ","")&amp;IF($N238="","No source; ","")&amp;IF($AM238=0,"No AC; ","")&amp;IF($AN238=0,"No test; ","")&amp;IF($AO238=0,"No trace link; ","")&amp;IF(AND(Config!$C$15="Yes",$AM238=0),"AC required; ","")&amp;IF(AND(Config!$C$14="Yes",$AN238=0),"Test required; ","")&amp;IF(AND(Config!$C$13="Yes",NOT(OR($AH238="Approved",$AH238="Baselined",$AH238="Not Required"))),"Approval pending; ","")&amp;IF($AP238&gt;0,"Open change; ",""))</f>
        <v/>
      </c>
      <c r="BB238" s="0" t="str">
        <f aca="false">IF($A238="","",IF(OR($C238="Agile",$C238="Hybrid"),MAX($BB$5:BB237)+1,""))</f>
        <v/>
      </c>
      <c r="BC238" s="0" t="str">
        <f aca="false">IF($A238="","",IF(OR($C238="Waterfall",$C238="Hybrid"),MAX($BC$5:BC237)+1,""))</f>
        <v/>
      </c>
      <c r="BD238" s="0" t="str">
        <f aca="false">IF($A238="","",MAX($BD$5:BD237)+1)</f>
        <v/>
      </c>
      <c r="BE238" s="0" t="str">
        <f aca="false">IF($A238="","",RANK($AC238,$AC$6:$AC$255)+COUNTIFS($AC$6:$AC238,$AC238,$A$6:$A238,"&lt;&gt;")-1)</f>
        <v/>
      </c>
      <c r="BF238" s="0" t="str">
        <f aca="false">IF($A238="","",IF($AW238&lt;&gt;"",MAX($BF$5:BF237)+1,""))</f>
        <v/>
      </c>
    </row>
    <row r="239" customFormat="false" ht="15" hidden="false" customHeight="fals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9"/>
      <c r="S239" s="19"/>
      <c r="T239" s="19"/>
      <c r="U239" s="19"/>
      <c r="V239" s="19"/>
      <c r="W239" s="19"/>
      <c r="X239" s="19"/>
      <c r="Y239" s="20"/>
      <c r="Z239" s="19"/>
      <c r="AA239" s="19" t="str">
        <f aca="false">IF($A239="","",IFERROR(ROUND(($R239+$S239+$T239+$U239)/MAX(1,$V239),2),""))</f>
        <v/>
      </c>
      <c r="AB239" s="19" t="str">
        <f aca="false">IF($A239="","",IFERROR(ROUND(($W239*$X239*$Y239)/MAX(1,$Z239),1),""))</f>
        <v/>
      </c>
      <c r="AC239" s="19" t="str">
        <f aca="false">IF($A239="","",IFERROR(ROUND(($R239*Config!$F$6+$S239*Config!$F$7+$T239*Config!$F$8+$U239*Config!$F$9+(10-$V239)*Config!$F$10+(10-$AD239)*Config!$F$11+(10-$AE239)*Config!$F$12)*10,0),""))</f>
        <v/>
      </c>
      <c r="AD239" s="19"/>
      <c r="AE239" s="19"/>
      <c r="AF239" s="14"/>
      <c r="AG239" s="14"/>
      <c r="AH239" s="14"/>
      <c r="AI239" s="14"/>
      <c r="AJ239" s="21"/>
      <c r="AK239" s="14"/>
      <c r="AL239" s="21"/>
      <c r="AM239" s="19" t="str">
        <f aca="false">IF($A239="","",COUNTIF(Acceptance_Criteria!$B$6:$B$405,$A239))</f>
        <v/>
      </c>
      <c r="AN239" s="19" t="str">
        <f aca="false">IF($A239="","",COUNTIF(Test_Coverage!$B$6:$B$305,$A239))</f>
        <v/>
      </c>
      <c r="AO239" s="19" t="str">
        <f aca="false">IF($A239="","",COUNTIF(Traceability_Matrix!$B$6:$B$405,$A239))</f>
        <v/>
      </c>
      <c r="AP239" s="19" t="str">
        <f aca="false">IF($A239="","",COUNTIFS(Change_Control!$B$6:$B$155,$A239,Change_Control!$J$6:$J$155,"Open")+COUNTIFS(Change_Control!$B$6:$B$155,$A239,Change_Control!$J$6:$J$155,"In Assessment"))</f>
        <v/>
      </c>
      <c r="AQ239" s="19" t="str">
        <f aca="false">IF($A239="","",COUNTIF(RAID_Decisions!$C$6:$C$155,$A239))</f>
        <v/>
      </c>
      <c r="AR239" s="14" t="str">
        <f aca="false">IF($A239="","",IF(AND($K239&lt;&gt;"",$N239&lt;&gt;"",$AO239&gt;0),"Traced",IF(OR($K239&lt;&gt;"",$N239&lt;&gt;"",$AO239&gt;0),"Partial","Gap")))</f>
        <v/>
      </c>
      <c r="AS239" s="19" t="str">
        <f aca="false">IF($A239="","",ROUND(IF($G239&lt;&gt;"",10,0)+IF($H239&lt;&gt;"",15,0)+IF($O239&lt;&gt;"",10,0)+IF($K239&lt;&gt;"",10,0)+IF($N239&lt;&gt;"",10,0)+IF($Q239&lt;&gt;"",5,0)+IF($AM239&gt;0,15,0)+IF($AN239&gt;0,10,0)+IF($AO239&gt;0,10,0)+IF(OR($AH239="Approved",$AH239="Baselined",$AH239="Not Required"),5,0),0))</f>
        <v/>
      </c>
      <c r="AT239" s="14" t="str">
        <f aca="false">IF($A239="","",IF(AND($AS239&gt;=Config!$C$23,$G239&lt;&gt;"",$H239&lt;&gt;"",$O239&lt;&gt;""),"Ready for Review","Needs Work"))</f>
        <v/>
      </c>
      <c r="AU239" s="14" t="str">
        <f aca="false">IF($A239="","",IF(AND($AS239&gt;=Config!$C$24,$AM239&gt;0,$AN239&gt;0,OR($AH239="Approved",$AH239="Baselined",$AH239="Not Required"),$AP239=0),"Ready for Delivery","Not Ready"))</f>
        <v/>
      </c>
      <c r="AV239" s="14" t="str">
        <f aca="false">IF($A239="","",IF($AG239="Rejected","Rejected",IF($AU239="Ready for Delivery","Pass","Action Required")))</f>
        <v/>
      </c>
      <c r="AW239" s="14" t="str">
        <f aca="false">IF($A239="","",IF(RIGHT($BA239,2)="; ",LEFT($BA239,LEN($BA239)-2),$BA239))</f>
        <v/>
      </c>
      <c r="AX239" s="21"/>
      <c r="AY239" s="14"/>
      <c r="AZ239" s="14"/>
      <c r="BA239" s="0" t="str">
        <f aca="false">IF($A239="","",IF($G239="","Missing title; ","")&amp;IF($H239="","Missing statement; ","")&amp;IF($O239="","Missing owner; ","")&amp;IF($K239="","No objective; ","")&amp;IF($N239="","No source; ","")&amp;IF($AM239=0,"No AC; ","")&amp;IF($AN239=0,"No test; ","")&amp;IF($AO239=0,"No trace link; ","")&amp;IF(AND(Config!$C$15="Yes",$AM239=0),"AC required; ","")&amp;IF(AND(Config!$C$14="Yes",$AN239=0),"Test required; ","")&amp;IF(AND(Config!$C$13="Yes",NOT(OR($AH239="Approved",$AH239="Baselined",$AH239="Not Required"))),"Approval pending; ","")&amp;IF($AP239&gt;0,"Open change; ",""))</f>
        <v/>
      </c>
      <c r="BB239" s="0" t="str">
        <f aca="false">IF($A239="","",IF(OR($C239="Agile",$C239="Hybrid"),MAX($BB$5:BB238)+1,""))</f>
        <v/>
      </c>
      <c r="BC239" s="0" t="str">
        <f aca="false">IF($A239="","",IF(OR($C239="Waterfall",$C239="Hybrid"),MAX($BC$5:BC238)+1,""))</f>
        <v/>
      </c>
      <c r="BD239" s="0" t="str">
        <f aca="false">IF($A239="","",MAX($BD$5:BD238)+1)</f>
        <v/>
      </c>
      <c r="BE239" s="0" t="str">
        <f aca="false">IF($A239="","",RANK($AC239,$AC$6:$AC$255)+COUNTIFS($AC$6:$AC239,$AC239,$A$6:$A239,"&lt;&gt;")-1)</f>
        <v/>
      </c>
      <c r="BF239" s="0" t="str">
        <f aca="false">IF($A239="","",IF($AW239&lt;&gt;"",MAX($BF$5:BF238)+1,""))</f>
        <v/>
      </c>
    </row>
    <row r="240" customFormat="false" ht="15" hidden="false" customHeight="fals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9"/>
      <c r="S240" s="19"/>
      <c r="T240" s="19"/>
      <c r="U240" s="19"/>
      <c r="V240" s="19"/>
      <c r="W240" s="19"/>
      <c r="X240" s="19"/>
      <c r="Y240" s="20"/>
      <c r="Z240" s="19"/>
      <c r="AA240" s="19" t="str">
        <f aca="false">IF($A240="","",IFERROR(ROUND(($R240+$S240+$T240+$U240)/MAX(1,$V240),2),""))</f>
        <v/>
      </c>
      <c r="AB240" s="19" t="str">
        <f aca="false">IF($A240="","",IFERROR(ROUND(($W240*$X240*$Y240)/MAX(1,$Z240),1),""))</f>
        <v/>
      </c>
      <c r="AC240" s="19" t="str">
        <f aca="false">IF($A240="","",IFERROR(ROUND(($R240*Config!$F$6+$S240*Config!$F$7+$T240*Config!$F$8+$U240*Config!$F$9+(10-$V240)*Config!$F$10+(10-$AD240)*Config!$F$11+(10-$AE240)*Config!$F$12)*10,0),""))</f>
        <v/>
      </c>
      <c r="AD240" s="19"/>
      <c r="AE240" s="19"/>
      <c r="AF240" s="14"/>
      <c r="AG240" s="14"/>
      <c r="AH240" s="14"/>
      <c r="AI240" s="14"/>
      <c r="AJ240" s="21"/>
      <c r="AK240" s="14"/>
      <c r="AL240" s="21"/>
      <c r="AM240" s="19" t="str">
        <f aca="false">IF($A240="","",COUNTIF(Acceptance_Criteria!$B$6:$B$405,$A240))</f>
        <v/>
      </c>
      <c r="AN240" s="19" t="str">
        <f aca="false">IF($A240="","",COUNTIF(Test_Coverage!$B$6:$B$305,$A240))</f>
        <v/>
      </c>
      <c r="AO240" s="19" t="str">
        <f aca="false">IF($A240="","",COUNTIF(Traceability_Matrix!$B$6:$B$405,$A240))</f>
        <v/>
      </c>
      <c r="AP240" s="19" t="str">
        <f aca="false">IF($A240="","",COUNTIFS(Change_Control!$B$6:$B$155,$A240,Change_Control!$J$6:$J$155,"Open")+COUNTIFS(Change_Control!$B$6:$B$155,$A240,Change_Control!$J$6:$J$155,"In Assessment"))</f>
        <v/>
      </c>
      <c r="AQ240" s="19" t="str">
        <f aca="false">IF($A240="","",COUNTIF(RAID_Decisions!$C$6:$C$155,$A240))</f>
        <v/>
      </c>
      <c r="AR240" s="14" t="str">
        <f aca="false">IF($A240="","",IF(AND($K240&lt;&gt;"",$N240&lt;&gt;"",$AO240&gt;0),"Traced",IF(OR($K240&lt;&gt;"",$N240&lt;&gt;"",$AO240&gt;0),"Partial","Gap")))</f>
        <v/>
      </c>
      <c r="AS240" s="19" t="str">
        <f aca="false">IF($A240="","",ROUND(IF($G240&lt;&gt;"",10,0)+IF($H240&lt;&gt;"",15,0)+IF($O240&lt;&gt;"",10,0)+IF($K240&lt;&gt;"",10,0)+IF($N240&lt;&gt;"",10,0)+IF($Q240&lt;&gt;"",5,0)+IF($AM240&gt;0,15,0)+IF($AN240&gt;0,10,0)+IF($AO240&gt;0,10,0)+IF(OR($AH240="Approved",$AH240="Baselined",$AH240="Not Required"),5,0),0))</f>
        <v/>
      </c>
      <c r="AT240" s="14" t="str">
        <f aca="false">IF($A240="","",IF(AND($AS240&gt;=Config!$C$23,$G240&lt;&gt;"",$H240&lt;&gt;"",$O240&lt;&gt;""),"Ready for Review","Needs Work"))</f>
        <v/>
      </c>
      <c r="AU240" s="14" t="str">
        <f aca="false">IF($A240="","",IF(AND($AS240&gt;=Config!$C$24,$AM240&gt;0,$AN240&gt;0,OR($AH240="Approved",$AH240="Baselined",$AH240="Not Required"),$AP240=0),"Ready for Delivery","Not Ready"))</f>
        <v/>
      </c>
      <c r="AV240" s="14" t="str">
        <f aca="false">IF($A240="","",IF($AG240="Rejected","Rejected",IF($AU240="Ready for Delivery","Pass","Action Required")))</f>
        <v/>
      </c>
      <c r="AW240" s="14" t="str">
        <f aca="false">IF($A240="","",IF(RIGHT($BA240,2)="; ",LEFT($BA240,LEN($BA240)-2),$BA240))</f>
        <v/>
      </c>
      <c r="AX240" s="21"/>
      <c r="AY240" s="14"/>
      <c r="AZ240" s="14"/>
      <c r="BA240" s="0" t="str">
        <f aca="false">IF($A240="","",IF($G240="","Missing title; ","")&amp;IF($H240="","Missing statement; ","")&amp;IF($O240="","Missing owner; ","")&amp;IF($K240="","No objective; ","")&amp;IF($N240="","No source; ","")&amp;IF($AM240=0,"No AC; ","")&amp;IF($AN240=0,"No test; ","")&amp;IF($AO240=0,"No trace link; ","")&amp;IF(AND(Config!$C$15="Yes",$AM240=0),"AC required; ","")&amp;IF(AND(Config!$C$14="Yes",$AN240=0),"Test required; ","")&amp;IF(AND(Config!$C$13="Yes",NOT(OR($AH240="Approved",$AH240="Baselined",$AH240="Not Required"))),"Approval pending; ","")&amp;IF($AP240&gt;0,"Open change; ",""))</f>
        <v/>
      </c>
      <c r="BB240" s="0" t="str">
        <f aca="false">IF($A240="","",IF(OR($C240="Agile",$C240="Hybrid"),MAX($BB$5:BB239)+1,""))</f>
        <v/>
      </c>
      <c r="BC240" s="0" t="str">
        <f aca="false">IF($A240="","",IF(OR($C240="Waterfall",$C240="Hybrid"),MAX($BC$5:BC239)+1,""))</f>
        <v/>
      </c>
      <c r="BD240" s="0" t="str">
        <f aca="false">IF($A240="","",MAX($BD$5:BD239)+1)</f>
        <v/>
      </c>
      <c r="BE240" s="0" t="str">
        <f aca="false">IF($A240="","",RANK($AC240,$AC$6:$AC$255)+COUNTIFS($AC$6:$AC240,$AC240,$A$6:$A240,"&lt;&gt;")-1)</f>
        <v/>
      </c>
      <c r="BF240" s="0" t="str">
        <f aca="false">IF($A240="","",IF($AW240&lt;&gt;"",MAX($BF$5:BF239)+1,""))</f>
        <v/>
      </c>
    </row>
    <row r="241" customFormat="false" ht="15" hidden="false" customHeight="fals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9"/>
      <c r="S241" s="19"/>
      <c r="T241" s="19"/>
      <c r="U241" s="19"/>
      <c r="V241" s="19"/>
      <c r="W241" s="19"/>
      <c r="X241" s="19"/>
      <c r="Y241" s="20"/>
      <c r="Z241" s="19"/>
      <c r="AA241" s="19" t="str">
        <f aca="false">IF($A241="","",IFERROR(ROUND(($R241+$S241+$T241+$U241)/MAX(1,$V241),2),""))</f>
        <v/>
      </c>
      <c r="AB241" s="19" t="str">
        <f aca="false">IF($A241="","",IFERROR(ROUND(($W241*$X241*$Y241)/MAX(1,$Z241),1),""))</f>
        <v/>
      </c>
      <c r="AC241" s="19" t="str">
        <f aca="false">IF($A241="","",IFERROR(ROUND(($R241*Config!$F$6+$S241*Config!$F$7+$T241*Config!$F$8+$U241*Config!$F$9+(10-$V241)*Config!$F$10+(10-$AD241)*Config!$F$11+(10-$AE241)*Config!$F$12)*10,0),""))</f>
        <v/>
      </c>
      <c r="AD241" s="19"/>
      <c r="AE241" s="19"/>
      <c r="AF241" s="14"/>
      <c r="AG241" s="14"/>
      <c r="AH241" s="14"/>
      <c r="AI241" s="14"/>
      <c r="AJ241" s="21"/>
      <c r="AK241" s="14"/>
      <c r="AL241" s="21"/>
      <c r="AM241" s="19" t="str">
        <f aca="false">IF($A241="","",COUNTIF(Acceptance_Criteria!$B$6:$B$405,$A241))</f>
        <v/>
      </c>
      <c r="AN241" s="19" t="str">
        <f aca="false">IF($A241="","",COUNTIF(Test_Coverage!$B$6:$B$305,$A241))</f>
        <v/>
      </c>
      <c r="AO241" s="19" t="str">
        <f aca="false">IF($A241="","",COUNTIF(Traceability_Matrix!$B$6:$B$405,$A241))</f>
        <v/>
      </c>
      <c r="AP241" s="19" t="str">
        <f aca="false">IF($A241="","",COUNTIFS(Change_Control!$B$6:$B$155,$A241,Change_Control!$J$6:$J$155,"Open")+COUNTIFS(Change_Control!$B$6:$B$155,$A241,Change_Control!$J$6:$J$155,"In Assessment"))</f>
        <v/>
      </c>
      <c r="AQ241" s="19" t="str">
        <f aca="false">IF($A241="","",COUNTIF(RAID_Decisions!$C$6:$C$155,$A241))</f>
        <v/>
      </c>
      <c r="AR241" s="14" t="str">
        <f aca="false">IF($A241="","",IF(AND($K241&lt;&gt;"",$N241&lt;&gt;"",$AO241&gt;0),"Traced",IF(OR($K241&lt;&gt;"",$N241&lt;&gt;"",$AO241&gt;0),"Partial","Gap")))</f>
        <v/>
      </c>
      <c r="AS241" s="19" t="str">
        <f aca="false">IF($A241="","",ROUND(IF($G241&lt;&gt;"",10,0)+IF($H241&lt;&gt;"",15,0)+IF($O241&lt;&gt;"",10,0)+IF($K241&lt;&gt;"",10,0)+IF($N241&lt;&gt;"",10,0)+IF($Q241&lt;&gt;"",5,0)+IF($AM241&gt;0,15,0)+IF($AN241&gt;0,10,0)+IF($AO241&gt;0,10,0)+IF(OR($AH241="Approved",$AH241="Baselined",$AH241="Not Required"),5,0),0))</f>
        <v/>
      </c>
      <c r="AT241" s="14" t="str">
        <f aca="false">IF($A241="","",IF(AND($AS241&gt;=Config!$C$23,$G241&lt;&gt;"",$H241&lt;&gt;"",$O241&lt;&gt;""),"Ready for Review","Needs Work"))</f>
        <v/>
      </c>
      <c r="AU241" s="14" t="str">
        <f aca="false">IF($A241="","",IF(AND($AS241&gt;=Config!$C$24,$AM241&gt;0,$AN241&gt;0,OR($AH241="Approved",$AH241="Baselined",$AH241="Not Required"),$AP241=0),"Ready for Delivery","Not Ready"))</f>
        <v/>
      </c>
      <c r="AV241" s="14" t="str">
        <f aca="false">IF($A241="","",IF($AG241="Rejected","Rejected",IF($AU241="Ready for Delivery","Pass","Action Required")))</f>
        <v/>
      </c>
      <c r="AW241" s="14" t="str">
        <f aca="false">IF($A241="","",IF(RIGHT($BA241,2)="; ",LEFT($BA241,LEN($BA241)-2),$BA241))</f>
        <v/>
      </c>
      <c r="AX241" s="21"/>
      <c r="AY241" s="14"/>
      <c r="AZ241" s="14"/>
      <c r="BA241" s="0" t="str">
        <f aca="false">IF($A241="","",IF($G241="","Missing title; ","")&amp;IF($H241="","Missing statement; ","")&amp;IF($O241="","Missing owner; ","")&amp;IF($K241="","No objective; ","")&amp;IF($N241="","No source; ","")&amp;IF($AM241=0,"No AC; ","")&amp;IF($AN241=0,"No test; ","")&amp;IF($AO241=0,"No trace link; ","")&amp;IF(AND(Config!$C$15="Yes",$AM241=0),"AC required; ","")&amp;IF(AND(Config!$C$14="Yes",$AN241=0),"Test required; ","")&amp;IF(AND(Config!$C$13="Yes",NOT(OR($AH241="Approved",$AH241="Baselined",$AH241="Not Required"))),"Approval pending; ","")&amp;IF($AP241&gt;0,"Open change; ",""))</f>
        <v/>
      </c>
      <c r="BB241" s="0" t="str">
        <f aca="false">IF($A241="","",IF(OR($C241="Agile",$C241="Hybrid"),MAX($BB$5:BB240)+1,""))</f>
        <v/>
      </c>
      <c r="BC241" s="0" t="str">
        <f aca="false">IF($A241="","",IF(OR($C241="Waterfall",$C241="Hybrid"),MAX($BC$5:BC240)+1,""))</f>
        <v/>
      </c>
      <c r="BD241" s="0" t="str">
        <f aca="false">IF($A241="","",MAX($BD$5:BD240)+1)</f>
        <v/>
      </c>
      <c r="BE241" s="0" t="str">
        <f aca="false">IF($A241="","",RANK($AC241,$AC$6:$AC$255)+COUNTIFS($AC$6:$AC241,$AC241,$A$6:$A241,"&lt;&gt;")-1)</f>
        <v/>
      </c>
      <c r="BF241" s="0" t="str">
        <f aca="false">IF($A241="","",IF($AW241&lt;&gt;"",MAX($BF$5:BF240)+1,""))</f>
        <v/>
      </c>
    </row>
    <row r="242" customFormat="false" ht="15" hidden="false" customHeight="fals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9"/>
      <c r="S242" s="19"/>
      <c r="T242" s="19"/>
      <c r="U242" s="19"/>
      <c r="V242" s="19"/>
      <c r="W242" s="19"/>
      <c r="X242" s="19"/>
      <c r="Y242" s="20"/>
      <c r="Z242" s="19"/>
      <c r="AA242" s="19" t="str">
        <f aca="false">IF($A242="","",IFERROR(ROUND(($R242+$S242+$T242+$U242)/MAX(1,$V242),2),""))</f>
        <v/>
      </c>
      <c r="AB242" s="19" t="str">
        <f aca="false">IF($A242="","",IFERROR(ROUND(($W242*$X242*$Y242)/MAX(1,$Z242),1),""))</f>
        <v/>
      </c>
      <c r="AC242" s="19" t="str">
        <f aca="false">IF($A242="","",IFERROR(ROUND(($R242*Config!$F$6+$S242*Config!$F$7+$T242*Config!$F$8+$U242*Config!$F$9+(10-$V242)*Config!$F$10+(10-$AD242)*Config!$F$11+(10-$AE242)*Config!$F$12)*10,0),""))</f>
        <v/>
      </c>
      <c r="AD242" s="19"/>
      <c r="AE242" s="19"/>
      <c r="AF242" s="14"/>
      <c r="AG242" s="14"/>
      <c r="AH242" s="14"/>
      <c r="AI242" s="14"/>
      <c r="AJ242" s="21"/>
      <c r="AK242" s="14"/>
      <c r="AL242" s="21"/>
      <c r="AM242" s="19" t="str">
        <f aca="false">IF($A242="","",COUNTIF(Acceptance_Criteria!$B$6:$B$405,$A242))</f>
        <v/>
      </c>
      <c r="AN242" s="19" t="str">
        <f aca="false">IF($A242="","",COUNTIF(Test_Coverage!$B$6:$B$305,$A242))</f>
        <v/>
      </c>
      <c r="AO242" s="19" t="str">
        <f aca="false">IF($A242="","",COUNTIF(Traceability_Matrix!$B$6:$B$405,$A242))</f>
        <v/>
      </c>
      <c r="AP242" s="19" t="str">
        <f aca="false">IF($A242="","",COUNTIFS(Change_Control!$B$6:$B$155,$A242,Change_Control!$J$6:$J$155,"Open")+COUNTIFS(Change_Control!$B$6:$B$155,$A242,Change_Control!$J$6:$J$155,"In Assessment"))</f>
        <v/>
      </c>
      <c r="AQ242" s="19" t="str">
        <f aca="false">IF($A242="","",COUNTIF(RAID_Decisions!$C$6:$C$155,$A242))</f>
        <v/>
      </c>
      <c r="AR242" s="14" t="str">
        <f aca="false">IF($A242="","",IF(AND($K242&lt;&gt;"",$N242&lt;&gt;"",$AO242&gt;0),"Traced",IF(OR($K242&lt;&gt;"",$N242&lt;&gt;"",$AO242&gt;0),"Partial","Gap")))</f>
        <v/>
      </c>
      <c r="AS242" s="19" t="str">
        <f aca="false">IF($A242="","",ROUND(IF($G242&lt;&gt;"",10,0)+IF($H242&lt;&gt;"",15,0)+IF($O242&lt;&gt;"",10,0)+IF($K242&lt;&gt;"",10,0)+IF($N242&lt;&gt;"",10,0)+IF($Q242&lt;&gt;"",5,0)+IF($AM242&gt;0,15,0)+IF($AN242&gt;0,10,0)+IF($AO242&gt;0,10,0)+IF(OR($AH242="Approved",$AH242="Baselined",$AH242="Not Required"),5,0),0))</f>
        <v/>
      </c>
      <c r="AT242" s="14" t="str">
        <f aca="false">IF($A242="","",IF(AND($AS242&gt;=Config!$C$23,$G242&lt;&gt;"",$H242&lt;&gt;"",$O242&lt;&gt;""),"Ready for Review","Needs Work"))</f>
        <v/>
      </c>
      <c r="AU242" s="14" t="str">
        <f aca="false">IF($A242="","",IF(AND($AS242&gt;=Config!$C$24,$AM242&gt;0,$AN242&gt;0,OR($AH242="Approved",$AH242="Baselined",$AH242="Not Required"),$AP242=0),"Ready for Delivery","Not Ready"))</f>
        <v/>
      </c>
      <c r="AV242" s="14" t="str">
        <f aca="false">IF($A242="","",IF($AG242="Rejected","Rejected",IF($AU242="Ready for Delivery","Pass","Action Required")))</f>
        <v/>
      </c>
      <c r="AW242" s="14" t="str">
        <f aca="false">IF($A242="","",IF(RIGHT($BA242,2)="; ",LEFT($BA242,LEN($BA242)-2),$BA242))</f>
        <v/>
      </c>
      <c r="AX242" s="21"/>
      <c r="AY242" s="14"/>
      <c r="AZ242" s="14"/>
      <c r="BA242" s="0" t="str">
        <f aca="false">IF($A242="","",IF($G242="","Missing title; ","")&amp;IF($H242="","Missing statement; ","")&amp;IF($O242="","Missing owner; ","")&amp;IF($K242="","No objective; ","")&amp;IF($N242="","No source; ","")&amp;IF($AM242=0,"No AC; ","")&amp;IF($AN242=0,"No test; ","")&amp;IF($AO242=0,"No trace link; ","")&amp;IF(AND(Config!$C$15="Yes",$AM242=0),"AC required; ","")&amp;IF(AND(Config!$C$14="Yes",$AN242=0),"Test required; ","")&amp;IF(AND(Config!$C$13="Yes",NOT(OR($AH242="Approved",$AH242="Baselined",$AH242="Not Required"))),"Approval pending; ","")&amp;IF($AP242&gt;0,"Open change; ",""))</f>
        <v/>
      </c>
      <c r="BB242" s="0" t="str">
        <f aca="false">IF($A242="","",IF(OR($C242="Agile",$C242="Hybrid"),MAX($BB$5:BB241)+1,""))</f>
        <v/>
      </c>
      <c r="BC242" s="0" t="str">
        <f aca="false">IF($A242="","",IF(OR($C242="Waterfall",$C242="Hybrid"),MAX($BC$5:BC241)+1,""))</f>
        <v/>
      </c>
      <c r="BD242" s="0" t="str">
        <f aca="false">IF($A242="","",MAX($BD$5:BD241)+1)</f>
        <v/>
      </c>
      <c r="BE242" s="0" t="str">
        <f aca="false">IF($A242="","",RANK($AC242,$AC$6:$AC$255)+COUNTIFS($AC$6:$AC242,$AC242,$A$6:$A242,"&lt;&gt;")-1)</f>
        <v/>
      </c>
      <c r="BF242" s="0" t="str">
        <f aca="false">IF($A242="","",IF($AW242&lt;&gt;"",MAX($BF$5:BF241)+1,""))</f>
        <v/>
      </c>
    </row>
    <row r="243" customFormat="false" ht="15" hidden="false" customHeight="fals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9"/>
      <c r="S243" s="19"/>
      <c r="T243" s="19"/>
      <c r="U243" s="19"/>
      <c r="V243" s="19"/>
      <c r="W243" s="19"/>
      <c r="X243" s="19"/>
      <c r="Y243" s="20"/>
      <c r="Z243" s="19"/>
      <c r="AA243" s="19" t="str">
        <f aca="false">IF($A243="","",IFERROR(ROUND(($R243+$S243+$T243+$U243)/MAX(1,$V243),2),""))</f>
        <v/>
      </c>
      <c r="AB243" s="19" t="str">
        <f aca="false">IF($A243="","",IFERROR(ROUND(($W243*$X243*$Y243)/MAX(1,$Z243),1),""))</f>
        <v/>
      </c>
      <c r="AC243" s="19" t="str">
        <f aca="false">IF($A243="","",IFERROR(ROUND(($R243*Config!$F$6+$S243*Config!$F$7+$T243*Config!$F$8+$U243*Config!$F$9+(10-$V243)*Config!$F$10+(10-$AD243)*Config!$F$11+(10-$AE243)*Config!$F$12)*10,0),""))</f>
        <v/>
      </c>
      <c r="AD243" s="19"/>
      <c r="AE243" s="19"/>
      <c r="AF243" s="14"/>
      <c r="AG243" s="14"/>
      <c r="AH243" s="14"/>
      <c r="AI243" s="14"/>
      <c r="AJ243" s="21"/>
      <c r="AK243" s="14"/>
      <c r="AL243" s="21"/>
      <c r="AM243" s="19" t="str">
        <f aca="false">IF($A243="","",COUNTIF(Acceptance_Criteria!$B$6:$B$405,$A243))</f>
        <v/>
      </c>
      <c r="AN243" s="19" t="str">
        <f aca="false">IF($A243="","",COUNTIF(Test_Coverage!$B$6:$B$305,$A243))</f>
        <v/>
      </c>
      <c r="AO243" s="19" t="str">
        <f aca="false">IF($A243="","",COUNTIF(Traceability_Matrix!$B$6:$B$405,$A243))</f>
        <v/>
      </c>
      <c r="AP243" s="19" t="str">
        <f aca="false">IF($A243="","",COUNTIFS(Change_Control!$B$6:$B$155,$A243,Change_Control!$J$6:$J$155,"Open")+COUNTIFS(Change_Control!$B$6:$B$155,$A243,Change_Control!$J$6:$J$155,"In Assessment"))</f>
        <v/>
      </c>
      <c r="AQ243" s="19" t="str">
        <f aca="false">IF($A243="","",COUNTIF(RAID_Decisions!$C$6:$C$155,$A243))</f>
        <v/>
      </c>
      <c r="AR243" s="14" t="str">
        <f aca="false">IF($A243="","",IF(AND($K243&lt;&gt;"",$N243&lt;&gt;"",$AO243&gt;0),"Traced",IF(OR($K243&lt;&gt;"",$N243&lt;&gt;"",$AO243&gt;0),"Partial","Gap")))</f>
        <v/>
      </c>
      <c r="AS243" s="19" t="str">
        <f aca="false">IF($A243="","",ROUND(IF($G243&lt;&gt;"",10,0)+IF($H243&lt;&gt;"",15,0)+IF($O243&lt;&gt;"",10,0)+IF($K243&lt;&gt;"",10,0)+IF($N243&lt;&gt;"",10,0)+IF($Q243&lt;&gt;"",5,0)+IF($AM243&gt;0,15,0)+IF($AN243&gt;0,10,0)+IF($AO243&gt;0,10,0)+IF(OR($AH243="Approved",$AH243="Baselined",$AH243="Not Required"),5,0),0))</f>
        <v/>
      </c>
      <c r="AT243" s="14" t="str">
        <f aca="false">IF($A243="","",IF(AND($AS243&gt;=Config!$C$23,$G243&lt;&gt;"",$H243&lt;&gt;"",$O243&lt;&gt;""),"Ready for Review","Needs Work"))</f>
        <v/>
      </c>
      <c r="AU243" s="14" t="str">
        <f aca="false">IF($A243="","",IF(AND($AS243&gt;=Config!$C$24,$AM243&gt;0,$AN243&gt;0,OR($AH243="Approved",$AH243="Baselined",$AH243="Not Required"),$AP243=0),"Ready for Delivery","Not Ready"))</f>
        <v/>
      </c>
      <c r="AV243" s="14" t="str">
        <f aca="false">IF($A243="","",IF($AG243="Rejected","Rejected",IF($AU243="Ready for Delivery","Pass","Action Required")))</f>
        <v/>
      </c>
      <c r="AW243" s="14" t="str">
        <f aca="false">IF($A243="","",IF(RIGHT($BA243,2)="; ",LEFT($BA243,LEN($BA243)-2),$BA243))</f>
        <v/>
      </c>
      <c r="AX243" s="21"/>
      <c r="AY243" s="14"/>
      <c r="AZ243" s="14"/>
      <c r="BA243" s="0" t="str">
        <f aca="false">IF($A243="","",IF($G243="","Missing title; ","")&amp;IF($H243="","Missing statement; ","")&amp;IF($O243="","Missing owner; ","")&amp;IF($K243="","No objective; ","")&amp;IF($N243="","No source; ","")&amp;IF($AM243=0,"No AC; ","")&amp;IF($AN243=0,"No test; ","")&amp;IF($AO243=0,"No trace link; ","")&amp;IF(AND(Config!$C$15="Yes",$AM243=0),"AC required; ","")&amp;IF(AND(Config!$C$14="Yes",$AN243=0),"Test required; ","")&amp;IF(AND(Config!$C$13="Yes",NOT(OR($AH243="Approved",$AH243="Baselined",$AH243="Not Required"))),"Approval pending; ","")&amp;IF($AP243&gt;0,"Open change; ",""))</f>
        <v/>
      </c>
      <c r="BB243" s="0" t="str">
        <f aca="false">IF($A243="","",IF(OR($C243="Agile",$C243="Hybrid"),MAX($BB$5:BB242)+1,""))</f>
        <v/>
      </c>
      <c r="BC243" s="0" t="str">
        <f aca="false">IF($A243="","",IF(OR($C243="Waterfall",$C243="Hybrid"),MAX($BC$5:BC242)+1,""))</f>
        <v/>
      </c>
      <c r="BD243" s="0" t="str">
        <f aca="false">IF($A243="","",MAX($BD$5:BD242)+1)</f>
        <v/>
      </c>
      <c r="BE243" s="0" t="str">
        <f aca="false">IF($A243="","",RANK($AC243,$AC$6:$AC$255)+COUNTIFS($AC$6:$AC243,$AC243,$A$6:$A243,"&lt;&gt;")-1)</f>
        <v/>
      </c>
      <c r="BF243" s="0" t="str">
        <f aca="false">IF($A243="","",IF($AW243&lt;&gt;"",MAX($BF$5:BF242)+1,""))</f>
        <v/>
      </c>
    </row>
    <row r="244" customFormat="false" ht="15" hidden="false" customHeight="fals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9"/>
      <c r="S244" s="19"/>
      <c r="T244" s="19"/>
      <c r="U244" s="19"/>
      <c r="V244" s="19"/>
      <c r="W244" s="19"/>
      <c r="X244" s="19"/>
      <c r="Y244" s="20"/>
      <c r="Z244" s="19"/>
      <c r="AA244" s="19" t="str">
        <f aca="false">IF($A244="","",IFERROR(ROUND(($R244+$S244+$T244+$U244)/MAX(1,$V244),2),""))</f>
        <v/>
      </c>
      <c r="AB244" s="19" t="str">
        <f aca="false">IF($A244="","",IFERROR(ROUND(($W244*$X244*$Y244)/MAX(1,$Z244),1),""))</f>
        <v/>
      </c>
      <c r="AC244" s="19" t="str">
        <f aca="false">IF($A244="","",IFERROR(ROUND(($R244*Config!$F$6+$S244*Config!$F$7+$T244*Config!$F$8+$U244*Config!$F$9+(10-$V244)*Config!$F$10+(10-$AD244)*Config!$F$11+(10-$AE244)*Config!$F$12)*10,0),""))</f>
        <v/>
      </c>
      <c r="AD244" s="19"/>
      <c r="AE244" s="19"/>
      <c r="AF244" s="14"/>
      <c r="AG244" s="14"/>
      <c r="AH244" s="14"/>
      <c r="AI244" s="14"/>
      <c r="AJ244" s="21"/>
      <c r="AK244" s="14"/>
      <c r="AL244" s="21"/>
      <c r="AM244" s="19" t="str">
        <f aca="false">IF($A244="","",COUNTIF(Acceptance_Criteria!$B$6:$B$405,$A244))</f>
        <v/>
      </c>
      <c r="AN244" s="19" t="str">
        <f aca="false">IF($A244="","",COUNTIF(Test_Coverage!$B$6:$B$305,$A244))</f>
        <v/>
      </c>
      <c r="AO244" s="19" t="str">
        <f aca="false">IF($A244="","",COUNTIF(Traceability_Matrix!$B$6:$B$405,$A244))</f>
        <v/>
      </c>
      <c r="AP244" s="19" t="str">
        <f aca="false">IF($A244="","",COUNTIFS(Change_Control!$B$6:$B$155,$A244,Change_Control!$J$6:$J$155,"Open")+COUNTIFS(Change_Control!$B$6:$B$155,$A244,Change_Control!$J$6:$J$155,"In Assessment"))</f>
        <v/>
      </c>
      <c r="AQ244" s="19" t="str">
        <f aca="false">IF($A244="","",COUNTIF(RAID_Decisions!$C$6:$C$155,$A244))</f>
        <v/>
      </c>
      <c r="AR244" s="14" t="str">
        <f aca="false">IF($A244="","",IF(AND($K244&lt;&gt;"",$N244&lt;&gt;"",$AO244&gt;0),"Traced",IF(OR($K244&lt;&gt;"",$N244&lt;&gt;"",$AO244&gt;0),"Partial","Gap")))</f>
        <v/>
      </c>
      <c r="AS244" s="19" t="str">
        <f aca="false">IF($A244="","",ROUND(IF($G244&lt;&gt;"",10,0)+IF($H244&lt;&gt;"",15,0)+IF($O244&lt;&gt;"",10,0)+IF($K244&lt;&gt;"",10,0)+IF($N244&lt;&gt;"",10,0)+IF($Q244&lt;&gt;"",5,0)+IF($AM244&gt;0,15,0)+IF($AN244&gt;0,10,0)+IF($AO244&gt;0,10,0)+IF(OR($AH244="Approved",$AH244="Baselined",$AH244="Not Required"),5,0),0))</f>
        <v/>
      </c>
      <c r="AT244" s="14" t="str">
        <f aca="false">IF($A244="","",IF(AND($AS244&gt;=Config!$C$23,$G244&lt;&gt;"",$H244&lt;&gt;"",$O244&lt;&gt;""),"Ready for Review","Needs Work"))</f>
        <v/>
      </c>
      <c r="AU244" s="14" t="str">
        <f aca="false">IF($A244="","",IF(AND($AS244&gt;=Config!$C$24,$AM244&gt;0,$AN244&gt;0,OR($AH244="Approved",$AH244="Baselined",$AH244="Not Required"),$AP244=0),"Ready for Delivery","Not Ready"))</f>
        <v/>
      </c>
      <c r="AV244" s="14" t="str">
        <f aca="false">IF($A244="","",IF($AG244="Rejected","Rejected",IF($AU244="Ready for Delivery","Pass","Action Required")))</f>
        <v/>
      </c>
      <c r="AW244" s="14" t="str">
        <f aca="false">IF($A244="","",IF(RIGHT($BA244,2)="; ",LEFT($BA244,LEN($BA244)-2),$BA244))</f>
        <v/>
      </c>
      <c r="AX244" s="21"/>
      <c r="AY244" s="14"/>
      <c r="AZ244" s="14"/>
      <c r="BA244" s="0" t="str">
        <f aca="false">IF($A244="","",IF($G244="","Missing title; ","")&amp;IF($H244="","Missing statement; ","")&amp;IF($O244="","Missing owner; ","")&amp;IF($K244="","No objective; ","")&amp;IF($N244="","No source; ","")&amp;IF($AM244=0,"No AC; ","")&amp;IF($AN244=0,"No test; ","")&amp;IF($AO244=0,"No trace link; ","")&amp;IF(AND(Config!$C$15="Yes",$AM244=0),"AC required; ","")&amp;IF(AND(Config!$C$14="Yes",$AN244=0),"Test required; ","")&amp;IF(AND(Config!$C$13="Yes",NOT(OR($AH244="Approved",$AH244="Baselined",$AH244="Not Required"))),"Approval pending; ","")&amp;IF($AP244&gt;0,"Open change; ",""))</f>
        <v/>
      </c>
      <c r="BB244" s="0" t="str">
        <f aca="false">IF($A244="","",IF(OR($C244="Agile",$C244="Hybrid"),MAX($BB$5:BB243)+1,""))</f>
        <v/>
      </c>
      <c r="BC244" s="0" t="str">
        <f aca="false">IF($A244="","",IF(OR($C244="Waterfall",$C244="Hybrid"),MAX($BC$5:BC243)+1,""))</f>
        <v/>
      </c>
      <c r="BD244" s="0" t="str">
        <f aca="false">IF($A244="","",MAX($BD$5:BD243)+1)</f>
        <v/>
      </c>
      <c r="BE244" s="0" t="str">
        <f aca="false">IF($A244="","",RANK($AC244,$AC$6:$AC$255)+COUNTIFS($AC$6:$AC244,$AC244,$A$6:$A244,"&lt;&gt;")-1)</f>
        <v/>
      </c>
      <c r="BF244" s="0" t="str">
        <f aca="false">IF($A244="","",IF($AW244&lt;&gt;"",MAX($BF$5:BF243)+1,""))</f>
        <v/>
      </c>
    </row>
    <row r="245" customFormat="false" ht="15" hidden="false" customHeight="fals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9"/>
      <c r="S245" s="19"/>
      <c r="T245" s="19"/>
      <c r="U245" s="19"/>
      <c r="V245" s="19"/>
      <c r="W245" s="19"/>
      <c r="X245" s="19"/>
      <c r="Y245" s="20"/>
      <c r="Z245" s="19"/>
      <c r="AA245" s="19" t="str">
        <f aca="false">IF($A245="","",IFERROR(ROUND(($R245+$S245+$T245+$U245)/MAX(1,$V245),2),""))</f>
        <v/>
      </c>
      <c r="AB245" s="19" t="str">
        <f aca="false">IF($A245="","",IFERROR(ROUND(($W245*$X245*$Y245)/MAX(1,$Z245),1),""))</f>
        <v/>
      </c>
      <c r="AC245" s="19" t="str">
        <f aca="false">IF($A245="","",IFERROR(ROUND(($R245*Config!$F$6+$S245*Config!$F$7+$T245*Config!$F$8+$U245*Config!$F$9+(10-$V245)*Config!$F$10+(10-$AD245)*Config!$F$11+(10-$AE245)*Config!$F$12)*10,0),""))</f>
        <v/>
      </c>
      <c r="AD245" s="19"/>
      <c r="AE245" s="19"/>
      <c r="AF245" s="14"/>
      <c r="AG245" s="14"/>
      <c r="AH245" s="14"/>
      <c r="AI245" s="14"/>
      <c r="AJ245" s="21"/>
      <c r="AK245" s="14"/>
      <c r="AL245" s="21"/>
      <c r="AM245" s="19" t="str">
        <f aca="false">IF($A245="","",COUNTIF(Acceptance_Criteria!$B$6:$B$405,$A245))</f>
        <v/>
      </c>
      <c r="AN245" s="19" t="str">
        <f aca="false">IF($A245="","",COUNTIF(Test_Coverage!$B$6:$B$305,$A245))</f>
        <v/>
      </c>
      <c r="AO245" s="19" t="str">
        <f aca="false">IF($A245="","",COUNTIF(Traceability_Matrix!$B$6:$B$405,$A245))</f>
        <v/>
      </c>
      <c r="AP245" s="19" t="str">
        <f aca="false">IF($A245="","",COUNTIFS(Change_Control!$B$6:$B$155,$A245,Change_Control!$J$6:$J$155,"Open")+COUNTIFS(Change_Control!$B$6:$B$155,$A245,Change_Control!$J$6:$J$155,"In Assessment"))</f>
        <v/>
      </c>
      <c r="AQ245" s="19" t="str">
        <f aca="false">IF($A245="","",COUNTIF(RAID_Decisions!$C$6:$C$155,$A245))</f>
        <v/>
      </c>
      <c r="AR245" s="14" t="str">
        <f aca="false">IF($A245="","",IF(AND($K245&lt;&gt;"",$N245&lt;&gt;"",$AO245&gt;0),"Traced",IF(OR($K245&lt;&gt;"",$N245&lt;&gt;"",$AO245&gt;0),"Partial","Gap")))</f>
        <v/>
      </c>
      <c r="AS245" s="19" t="str">
        <f aca="false">IF($A245="","",ROUND(IF($G245&lt;&gt;"",10,0)+IF($H245&lt;&gt;"",15,0)+IF($O245&lt;&gt;"",10,0)+IF($K245&lt;&gt;"",10,0)+IF($N245&lt;&gt;"",10,0)+IF($Q245&lt;&gt;"",5,0)+IF($AM245&gt;0,15,0)+IF($AN245&gt;0,10,0)+IF($AO245&gt;0,10,0)+IF(OR($AH245="Approved",$AH245="Baselined",$AH245="Not Required"),5,0),0))</f>
        <v/>
      </c>
      <c r="AT245" s="14" t="str">
        <f aca="false">IF($A245="","",IF(AND($AS245&gt;=Config!$C$23,$G245&lt;&gt;"",$H245&lt;&gt;"",$O245&lt;&gt;""),"Ready for Review","Needs Work"))</f>
        <v/>
      </c>
      <c r="AU245" s="14" t="str">
        <f aca="false">IF($A245="","",IF(AND($AS245&gt;=Config!$C$24,$AM245&gt;0,$AN245&gt;0,OR($AH245="Approved",$AH245="Baselined",$AH245="Not Required"),$AP245=0),"Ready for Delivery","Not Ready"))</f>
        <v/>
      </c>
      <c r="AV245" s="14" t="str">
        <f aca="false">IF($A245="","",IF($AG245="Rejected","Rejected",IF($AU245="Ready for Delivery","Pass","Action Required")))</f>
        <v/>
      </c>
      <c r="AW245" s="14" t="str">
        <f aca="false">IF($A245="","",IF(RIGHT($BA245,2)="; ",LEFT($BA245,LEN($BA245)-2),$BA245))</f>
        <v/>
      </c>
      <c r="AX245" s="21"/>
      <c r="AY245" s="14"/>
      <c r="AZ245" s="14"/>
      <c r="BA245" s="0" t="str">
        <f aca="false">IF($A245="","",IF($G245="","Missing title; ","")&amp;IF($H245="","Missing statement; ","")&amp;IF($O245="","Missing owner; ","")&amp;IF($K245="","No objective; ","")&amp;IF($N245="","No source; ","")&amp;IF($AM245=0,"No AC; ","")&amp;IF($AN245=0,"No test; ","")&amp;IF($AO245=0,"No trace link; ","")&amp;IF(AND(Config!$C$15="Yes",$AM245=0),"AC required; ","")&amp;IF(AND(Config!$C$14="Yes",$AN245=0),"Test required; ","")&amp;IF(AND(Config!$C$13="Yes",NOT(OR($AH245="Approved",$AH245="Baselined",$AH245="Not Required"))),"Approval pending; ","")&amp;IF($AP245&gt;0,"Open change; ",""))</f>
        <v/>
      </c>
      <c r="BB245" s="0" t="str">
        <f aca="false">IF($A245="","",IF(OR($C245="Agile",$C245="Hybrid"),MAX($BB$5:BB244)+1,""))</f>
        <v/>
      </c>
      <c r="BC245" s="0" t="str">
        <f aca="false">IF($A245="","",IF(OR($C245="Waterfall",$C245="Hybrid"),MAX($BC$5:BC244)+1,""))</f>
        <v/>
      </c>
      <c r="BD245" s="0" t="str">
        <f aca="false">IF($A245="","",MAX($BD$5:BD244)+1)</f>
        <v/>
      </c>
      <c r="BE245" s="0" t="str">
        <f aca="false">IF($A245="","",RANK($AC245,$AC$6:$AC$255)+COUNTIFS($AC$6:$AC245,$AC245,$A$6:$A245,"&lt;&gt;")-1)</f>
        <v/>
      </c>
      <c r="BF245" s="0" t="str">
        <f aca="false">IF($A245="","",IF($AW245&lt;&gt;"",MAX($BF$5:BF244)+1,""))</f>
        <v/>
      </c>
    </row>
    <row r="246" customFormat="false" ht="15" hidden="false" customHeight="fals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9"/>
      <c r="S246" s="19"/>
      <c r="T246" s="19"/>
      <c r="U246" s="19"/>
      <c r="V246" s="19"/>
      <c r="W246" s="19"/>
      <c r="X246" s="19"/>
      <c r="Y246" s="20"/>
      <c r="Z246" s="19"/>
      <c r="AA246" s="19" t="str">
        <f aca="false">IF($A246="","",IFERROR(ROUND(($R246+$S246+$T246+$U246)/MAX(1,$V246),2),""))</f>
        <v/>
      </c>
      <c r="AB246" s="19" t="str">
        <f aca="false">IF($A246="","",IFERROR(ROUND(($W246*$X246*$Y246)/MAX(1,$Z246),1),""))</f>
        <v/>
      </c>
      <c r="AC246" s="19" t="str">
        <f aca="false">IF($A246="","",IFERROR(ROUND(($R246*Config!$F$6+$S246*Config!$F$7+$T246*Config!$F$8+$U246*Config!$F$9+(10-$V246)*Config!$F$10+(10-$AD246)*Config!$F$11+(10-$AE246)*Config!$F$12)*10,0),""))</f>
        <v/>
      </c>
      <c r="AD246" s="19"/>
      <c r="AE246" s="19"/>
      <c r="AF246" s="14"/>
      <c r="AG246" s="14"/>
      <c r="AH246" s="14"/>
      <c r="AI246" s="14"/>
      <c r="AJ246" s="21"/>
      <c r="AK246" s="14"/>
      <c r="AL246" s="21"/>
      <c r="AM246" s="19" t="str">
        <f aca="false">IF($A246="","",COUNTIF(Acceptance_Criteria!$B$6:$B$405,$A246))</f>
        <v/>
      </c>
      <c r="AN246" s="19" t="str">
        <f aca="false">IF($A246="","",COUNTIF(Test_Coverage!$B$6:$B$305,$A246))</f>
        <v/>
      </c>
      <c r="AO246" s="19" t="str">
        <f aca="false">IF($A246="","",COUNTIF(Traceability_Matrix!$B$6:$B$405,$A246))</f>
        <v/>
      </c>
      <c r="AP246" s="19" t="str">
        <f aca="false">IF($A246="","",COUNTIFS(Change_Control!$B$6:$B$155,$A246,Change_Control!$J$6:$J$155,"Open")+COUNTIFS(Change_Control!$B$6:$B$155,$A246,Change_Control!$J$6:$J$155,"In Assessment"))</f>
        <v/>
      </c>
      <c r="AQ246" s="19" t="str">
        <f aca="false">IF($A246="","",COUNTIF(RAID_Decisions!$C$6:$C$155,$A246))</f>
        <v/>
      </c>
      <c r="AR246" s="14" t="str">
        <f aca="false">IF($A246="","",IF(AND($K246&lt;&gt;"",$N246&lt;&gt;"",$AO246&gt;0),"Traced",IF(OR($K246&lt;&gt;"",$N246&lt;&gt;"",$AO246&gt;0),"Partial","Gap")))</f>
        <v/>
      </c>
      <c r="AS246" s="19" t="str">
        <f aca="false">IF($A246="","",ROUND(IF($G246&lt;&gt;"",10,0)+IF($H246&lt;&gt;"",15,0)+IF($O246&lt;&gt;"",10,0)+IF($K246&lt;&gt;"",10,0)+IF($N246&lt;&gt;"",10,0)+IF($Q246&lt;&gt;"",5,0)+IF($AM246&gt;0,15,0)+IF($AN246&gt;0,10,0)+IF($AO246&gt;0,10,0)+IF(OR($AH246="Approved",$AH246="Baselined",$AH246="Not Required"),5,0),0))</f>
        <v/>
      </c>
      <c r="AT246" s="14" t="str">
        <f aca="false">IF($A246="","",IF(AND($AS246&gt;=Config!$C$23,$G246&lt;&gt;"",$H246&lt;&gt;"",$O246&lt;&gt;""),"Ready for Review","Needs Work"))</f>
        <v/>
      </c>
      <c r="AU246" s="14" t="str">
        <f aca="false">IF($A246="","",IF(AND($AS246&gt;=Config!$C$24,$AM246&gt;0,$AN246&gt;0,OR($AH246="Approved",$AH246="Baselined",$AH246="Not Required"),$AP246=0),"Ready for Delivery","Not Ready"))</f>
        <v/>
      </c>
      <c r="AV246" s="14" t="str">
        <f aca="false">IF($A246="","",IF($AG246="Rejected","Rejected",IF($AU246="Ready for Delivery","Pass","Action Required")))</f>
        <v/>
      </c>
      <c r="AW246" s="14" t="str">
        <f aca="false">IF($A246="","",IF(RIGHT($BA246,2)="; ",LEFT($BA246,LEN($BA246)-2),$BA246))</f>
        <v/>
      </c>
      <c r="AX246" s="21"/>
      <c r="AY246" s="14"/>
      <c r="AZ246" s="14"/>
      <c r="BA246" s="0" t="str">
        <f aca="false">IF($A246="","",IF($G246="","Missing title; ","")&amp;IF($H246="","Missing statement; ","")&amp;IF($O246="","Missing owner; ","")&amp;IF($K246="","No objective; ","")&amp;IF($N246="","No source; ","")&amp;IF($AM246=0,"No AC; ","")&amp;IF($AN246=0,"No test; ","")&amp;IF($AO246=0,"No trace link; ","")&amp;IF(AND(Config!$C$15="Yes",$AM246=0),"AC required; ","")&amp;IF(AND(Config!$C$14="Yes",$AN246=0),"Test required; ","")&amp;IF(AND(Config!$C$13="Yes",NOT(OR($AH246="Approved",$AH246="Baselined",$AH246="Not Required"))),"Approval pending; ","")&amp;IF($AP246&gt;0,"Open change; ",""))</f>
        <v/>
      </c>
      <c r="BB246" s="0" t="str">
        <f aca="false">IF($A246="","",IF(OR($C246="Agile",$C246="Hybrid"),MAX($BB$5:BB245)+1,""))</f>
        <v/>
      </c>
      <c r="BC246" s="0" t="str">
        <f aca="false">IF($A246="","",IF(OR($C246="Waterfall",$C246="Hybrid"),MAX($BC$5:BC245)+1,""))</f>
        <v/>
      </c>
      <c r="BD246" s="0" t="str">
        <f aca="false">IF($A246="","",MAX($BD$5:BD245)+1)</f>
        <v/>
      </c>
      <c r="BE246" s="0" t="str">
        <f aca="false">IF($A246="","",RANK($AC246,$AC$6:$AC$255)+COUNTIFS($AC$6:$AC246,$AC246,$A$6:$A246,"&lt;&gt;")-1)</f>
        <v/>
      </c>
      <c r="BF246" s="0" t="str">
        <f aca="false">IF($A246="","",IF($AW246&lt;&gt;"",MAX($BF$5:BF245)+1,""))</f>
        <v/>
      </c>
    </row>
    <row r="247" customFormat="false" ht="15" hidden="false" customHeight="fals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9"/>
      <c r="S247" s="19"/>
      <c r="T247" s="19"/>
      <c r="U247" s="19"/>
      <c r="V247" s="19"/>
      <c r="W247" s="19"/>
      <c r="X247" s="19"/>
      <c r="Y247" s="20"/>
      <c r="Z247" s="19"/>
      <c r="AA247" s="19" t="str">
        <f aca="false">IF($A247="","",IFERROR(ROUND(($R247+$S247+$T247+$U247)/MAX(1,$V247),2),""))</f>
        <v/>
      </c>
      <c r="AB247" s="19" t="str">
        <f aca="false">IF($A247="","",IFERROR(ROUND(($W247*$X247*$Y247)/MAX(1,$Z247),1),""))</f>
        <v/>
      </c>
      <c r="AC247" s="19" t="str">
        <f aca="false">IF($A247="","",IFERROR(ROUND(($R247*Config!$F$6+$S247*Config!$F$7+$T247*Config!$F$8+$U247*Config!$F$9+(10-$V247)*Config!$F$10+(10-$AD247)*Config!$F$11+(10-$AE247)*Config!$F$12)*10,0),""))</f>
        <v/>
      </c>
      <c r="AD247" s="19"/>
      <c r="AE247" s="19"/>
      <c r="AF247" s="14"/>
      <c r="AG247" s="14"/>
      <c r="AH247" s="14"/>
      <c r="AI247" s="14"/>
      <c r="AJ247" s="21"/>
      <c r="AK247" s="14"/>
      <c r="AL247" s="21"/>
      <c r="AM247" s="19" t="str">
        <f aca="false">IF($A247="","",COUNTIF(Acceptance_Criteria!$B$6:$B$405,$A247))</f>
        <v/>
      </c>
      <c r="AN247" s="19" t="str">
        <f aca="false">IF($A247="","",COUNTIF(Test_Coverage!$B$6:$B$305,$A247))</f>
        <v/>
      </c>
      <c r="AO247" s="19" t="str">
        <f aca="false">IF($A247="","",COUNTIF(Traceability_Matrix!$B$6:$B$405,$A247))</f>
        <v/>
      </c>
      <c r="AP247" s="19" t="str">
        <f aca="false">IF($A247="","",COUNTIFS(Change_Control!$B$6:$B$155,$A247,Change_Control!$J$6:$J$155,"Open")+COUNTIFS(Change_Control!$B$6:$B$155,$A247,Change_Control!$J$6:$J$155,"In Assessment"))</f>
        <v/>
      </c>
      <c r="AQ247" s="19" t="str">
        <f aca="false">IF($A247="","",COUNTIF(RAID_Decisions!$C$6:$C$155,$A247))</f>
        <v/>
      </c>
      <c r="AR247" s="14" t="str">
        <f aca="false">IF($A247="","",IF(AND($K247&lt;&gt;"",$N247&lt;&gt;"",$AO247&gt;0),"Traced",IF(OR($K247&lt;&gt;"",$N247&lt;&gt;"",$AO247&gt;0),"Partial","Gap")))</f>
        <v/>
      </c>
      <c r="AS247" s="19" t="str">
        <f aca="false">IF($A247="","",ROUND(IF($G247&lt;&gt;"",10,0)+IF($H247&lt;&gt;"",15,0)+IF($O247&lt;&gt;"",10,0)+IF($K247&lt;&gt;"",10,0)+IF($N247&lt;&gt;"",10,0)+IF($Q247&lt;&gt;"",5,0)+IF($AM247&gt;0,15,0)+IF($AN247&gt;0,10,0)+IF($AO247&gt;0,10,0)+IF(OR($AH247="Approved",$AH247="Baselined",$AH247="Not Required"),5,0),0))</f>
        <v/>
      </c>
      <c r="AT247" s="14" t="str">
        <f aca="false">IF($A247="","",IF(AND($AS247&gt;=Config!$C$23,$G247&lt;&gt;"",$H247&lt;&gt;"",$O247&lt;&gt;""),"Ready for Review","Needs Work"))</f>
        <v/>
      </c>
      <c r="AU247" s="14" t="str">
        <f aca="false">IF($A247="","",IF(AND($AS247&gt;=Config!$C$24,$AM247&gt;0,$AN247&gt;0,OR($AH247="Approved",$AH247="Baselined",$AH247="Not Required"),$AP247=0),"Ready for Delivery","Not Ready"))</f>
        <v/>
      </c>
      <c r="AV247" s="14" t="str">
        <f aca="false">IF($A247="","",IF($AG247="Rejected","Rejected",IF($AU247="Ready for Delivery","Pass","Action Required")))</f>
        <v/>
      </c>
      <c r="AW247" s="14" t="str">
        <f aca="false">IF($A247="","",IF(RIGHT($BA247,2)="; ",LEFT($BA247,LEN($BA247)-2),$BA247))</f>
        <v/>
      </c>
      <c r="AX247" s="21"/>
      <c r="AY247" s="14"/>
      <c r="AZ247" s="14"/>
      <c r="BA247" s="0" t="str">
        <f aca="false">IF($A247="","",IF($G247="","Missing title; ","")&amp;IF($H247="","Missing statement; ","")&amp;IF($O247="","Missing owner; ","")&amp;IF($K247="","No objective; ","")&amp;IF($N247="","No source; ","")&amp;IF($AM247=0,"No AC; ","")&amp;IF($AN247=0,"No test; ","")&amp;IF($AO247=0,"No trace link; ","")&amp;IF(AND(Config!$C$15="Yes",$AM247=0),"AC required; ","")&amp;IF(AND(Config!$C$14="Yes",$AN247=0),"Test required; ","")&amp;IF(AND(Config!$C$13="Yes",NOT(OR($AH247="Approved",$AH247="Baselined",$AH247="Not Required"))),"Approval pending; ","")&amp;IF($AP247&gt;0,"Open change; ",""))</f>
        <v/>
      </c>
      <c r="BB247" s="0" t="str">
        <f aca="false">IF($A247="","",IF(OR($C247="Agile",$C247="Hybrid"),MAX($BB$5:BB246)+1,""))</f>
        <v/>
      </c>
      <c r="BC247" s="0" t="str">
        <f aca="false">IF($A247="","",IF(OR($C247="Waterfall",$C247="Hybrid"),MAX($BC$5:BC246)+1,""))</f>
        <v/>
      </c>
      <c r="BD247" s="0" t="str">
        <f aca="false">IF($A247="","",MAX($BD$5:BD246)+1)</f>
        <v/>
      </c>
      <c r="BE247" s="0" t="str">
        <f aca="false">IF($A247="","",RANK($AC247,$AC$6:$AC$255)+COUNTIFS($AC$6:$AC247,$AC247,$A$6:$A247,"&lt;&gt;")-1)</f>
        <v/>
      </c>
      <c r="BF247" s="0" t="str">
        <f aca="false">IF($A247="","",IF($AW247&lt;&gt;"",MAX($BF$5:BF246)+1,""))</f>
        <v/>
      </c>
    </row>
    <row r="248" customFormat="false" ht="15" hidden="false" customHeight="fals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9"/>
      <c r="S248" s="19"/>
      <c r="T248" s="19"/>
      <c r="U248" s="19"/>
      <c r="V248" s="19"/>
      <c r="W248" s="19"/>
      <c r="X248" s="19"/>
      <c r="Y248" s="20"/>
      <c r="Z248" s="19"/>
      <c r="AA248" s="19" t="str">
        <f aca="false">IF($A248="","",IFERROR(ROUND(($R248+$S248+$T248+$U248)/MAX(1,$V248),2),""))</f>
        <v/>
      </c>
      <c r="AB248" s="19" t="str">
        <f aca="false">IF($A248="","",IFERROR(ROUND(($W248*$X248*$Y248)/MAX(1,$Z248),1),""))</f>
        <v/>
      </c>
      <c r="AC248" s="19" t="str">
        <f aca="false">IF($A248="","",IFERROR(ROUND(($R248*Config!$F$6+$S248*Config!$F$7+$T248*Config!$F$8+$U248*Config!$F$9+(10-$V248)*Config!$F$10+(10-$AD248)*Config!$F$11+(10-$AE248)*Config!$F$12)*10,0),""))</f>
        <v/>
      </c>
      <c r="AD248" s="19"/>
      <c r="AE248" s="19"/>
      <c r="AF248" s="14"/>
      <c r="AG248" s="14"/>
      <c r="AH248" s="14"/>
      <c r="AI248" s="14"/>
      <c r="AJ248" s="21"/>
      <c r="AK248" s="14"/>
      <c r="AL248" s="21"/>
      <c r="AM248" s="19" t="str">
        <f aca="false">IF($A248="","",COUNTIF(Acceptance_Criteria!$B$6:$B$405,$A248))</f>
        <v/>
      </c>
      <c r="AN248" s="19" t="str">
        <f aca="false">IF($A248="","",COUNTIF(Test_Coverage!$B$6:$B$305,$A248))</f>
        <v/>
      </c>
      <c r="AO248" s="19" t="str">
        <f aca="false">IF($A248="","",COUNTIF(Traceability_Matrix!$B$6:$B$405,$A248))</f>
        <v/>
      </c>
      <c r="AP248" s="19" t="str">
        <f aca="false">IF($A248="","",COUNTIFS(Change_Control!$B$6:$B$155,$A248,Change_Control!$J$6:$J$155,"Open")+COUNTIFS(Change_Control!$B$6:$B$155,$A248,Change_Control!$J$6:$J$155,"In Assessment"))</f>
        <v/>
      </c>
      <c r="AQ248" s="19" t="str">
        <f aca="false">IF($A248="","",COUNTIF(RAID_Decisions!$C$6:$C$155,$A248))</f>
        <v/>
      </c>
      <c r="AR248" s="14" t="str">
        <f aca="false">IF($A248="","",IF(AND($K248&lt;&gt;"",$N248&lt;&gt;"",$AO248&gt;0),"Traced",IF(OR($K248&lt;&gt;"",$N248&lt;&gt;"",$AO248&gt;0),"Partial","Gap")))</f>
        <v/>
      </c>
      <c r="AS248" s="19" t="str">
        <f aca="false">IF($A248="","",ROUND(IF($G248&lt;&gt;"",10,0)+IF($H248&lt;&gt;"",15,0)+IF($O248&lt;&gt;"",10,0)+IF($K248&lt;&gt;"",10,0)+IF($N248&lt;&gt;"",10,0)+IF($Q248&lt;&gt;"",5,0)+IF($AM248&gt;0,15,0)+IF($AN248&gt;0,10,0)+IF($AO248&gt;0,10,0)+IF(OR($AH248="Approved",$AH248="Baselined",$AH248="Not Required"),5,0),0))</f>
        <v/>
      </c>
      <c r="AT248" s="14" t="str">
        <f aca="false">IF($A248="","",IF(AND($AS248&gt;=Config!$C$23,$G248&lt;&gt;"",$H248&lt;&gt;"",$O248&lt;&gt;""),"Ready for Review","Needs Work"))</f>
        <v/>
      </c>
      <c r="AU248" s="14" t="str">
        <f aca="false">IF($A248="","",IF(AND($AS248&gt;=Config!$C$24,$AM248&gt;0,$AN248&gt;0,OR($AH248="Approved",$AH248="Baselined",$AH248="Not Required"),$AP248=0),"Ready for Delivery","Not Ready"))</f>
        <v/>
      </c>
      <c r="AV248" s="14" t="str">
        <f aca="false">IF($A248="","",IF($AG248="Rejected","Rejected",IF($AU248="Ready for Delivery","Pass","Action Required")))</f>
        <v/>
      </c>
      <c r="AW248" s="14" t="str">
        <f aca="false">IF($A248="","",IF(RIGHT($BA248,2)="; ",LEFT($BA248,LEN($BA248)-2),$BA248))</f>
        <v/>
      </c>
      <c r="AX248" s="21"/>
      <c r="AY248" s="14"/>
      <c r="AZ248" s="14"/>
      <c r="BA248" s="0" t="str">
        <f aca="false">IF($A248="","",IF($G248="","Missing title; ","")&amp;IF($H248="","Missing statement; ","")&amp;IF($O248="","Missing owner; ","")&amp;IF($K248="","No objective; ","")&amp;IF($N248="","No source; ","")&amp;IF($AM248=0,"No AC; ","")&amp;IF($AN248=0,"No test; ","")&amp;IF($AO248=0,"No trace link; ","")&amp;IF(AND(Config!$C$15="Yes",$AM248=0),"AC required; ","")&amp;IF(AND(Config!$C$14="Yes",$AN248=0),"Test required; ","")&amp;IF(AND(Config!$C$13="Yes",NOT(OR($AH248="Approved",$AH248="Baselined",$AH248="Not Required"))),"Approval pending; ","")&amp;IF($AP248&gt;0,"Open change; ",""))</f>
        <v/>
      </c>
      <c r="BB248" s="0" t="str">
        <f aca="false">IF($A248="","",IF(OR($C248="Agile",$C248="Hybrid"),MAX($BB$5:BB247)+1,""))</f>
        <v/>
      </c>
      <c r="BC248" s="0" t="str">
        <f aca="false">IF($A248="","",IF(OR($C248="Waterfall",$C248="Hybrid"),MAX($BC$5:BC247)+1,""))</f>
        <v/>
      </c>
      <c r="BD248" s="0" t="str">
        <f aca="false">IF($A248="","",MAX($BD$5:BD247)+1)</f>
        <v/>
      </c>
      <c r="BE248" s="0" t="str">
        <f aca="false">IF($A248="","",RANK($AC248,$AC$6:$AC$255)+COUNTIFS($AC$6:$AC248,$AC248,$A$6:$A248,"&lt;&gt;")-1)</f>
        <v/>
      </c>
      <c r="BF248" s="0" t="str">
        <f aca="false">IF($A248="","",IF($AW248&lt;&gt;"",MAX($BF$5:BF247)+1,""))</f>
        <v/>
      </c>
    </row>
    <row r="249" customFormat="false" ht="15" hidden="false" customHeight="fals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9"/>
      <c r="S249" s="19"/>
      <c r="T249" s="19"/>
      <c r="U249" s="19"/>
      <c r="V249" s="19"/>
      <c r="W249" s="19"/>
      <c r="X249" s="19"/>
      <c r="Y249" s="20"/>
      <c r="Z249" s="19"/>
      <c r="AA249" s="19" t="str">
        <f aca="false">IF($A249="","",IFERROR(ROUND(($R249+$S249+$T249+$U249)/MAX(1,$V249),2),""))</f>
        <v/>
      </c>
      <c r="AB249" s="19" t="str">
        <f aca="false">IF($A249="","",IFERROR(ROUND(($W249*$X249*$Y249)/MAX(1,$Z249),1),""))</f>
        <v/>
      </c>
      <c r="AC249" s="19" t="str">
        <f aca="false">IF($A249="","",IFERROR(ROUND(($R249*Config!$F$6+$S249*Config!$F$7+$T249*Config!$F$8+$U249*Config!$F$9+(10-$V249)*Config!$F$10+(10-$AD249)*Config!$F$11+(10-$AE249)*Config!$F$12)*10,0),""))</f>
        <v/>
      </c>
      <c r="AD249" s="19"/>
      <c r="AE249" s="19"/>
      <c r="AF249" s="14"/>
      <c r="AG249" s="14"/>
      <c r="AH249" s="14"/>
      <c r="AI249" s="14"/>
      <c r="AJ249" s="21"/>
      <c r="AK249" s="14"/>
      <c r="AL249" s="21"/>
      <c r="AM249" s="19" t="str">
        <f aca="false">IF($A249="","",COUNTIF(Acceptance_Criteria!$B$6:$B$405,$A249))</f>
        <v/>
      </c>
      <c r="AN249" s="19" t="str">
        <f aca="false">IF($A249="","",COUNTIF(Test_Coverage!$B$6:$B$305,$A249))</f>
        <v/>
      </c>
      <c r="AO249" s="19" t="str">
        <f aca="false">IF($A249="","",COUNTIF(Traceability_Matrix!$B$6:$B$405,$A249))</f>
        <v/>
      </c>
      <c r="AP249" s="19" t="str">
        <f aca="false">IF($A249="","",COUNTIFS(Change_Control!$B$6:$B$155,$A249,Change_Control!$J$6:$J$155,"Open")+COUNTIFS(Change_Control!$B$6:$B$155,$A249,Change_Control!$J$6:$J$155,"In Assessment"))</f>
        <v/>
      </c>
      <c r="AQ249" s="19" t="str">
        <f aca="false">IF($A249="","",COUNTIF(RAID_Decisions!$C$6:$C$155,$A249))</f>
        <v/>
      </c>
      <c r="AR249" s="14" t="str">
        <f aca="false">IF($A249="","",IF(AND($K249&lt;&gt;"",$N249&lt;&gt;"",$AO249&gt;0),"Traced",IF(OR($K249&lt;&gt;"",$N249&lt;&gt;"",$AO249&gt;0),"Partial","Gap")))</f>
        <v/>
      </c>
      <c r="AS249" s="19" t="str">
        <f aca="false">IF($A249="","",ROUND(IF($G249&lt;&gt;"",10,0)+IF($H249&lt;&gt;"",15,0)+IF($O249&lt;&gt;"",10,0)+IF($K249&lt;&gt;"",10,0)+IF($N249&lt;&gt;"",10,0)+IF($Q249&lt;&gt;"",5,0)+IF($AM249&gt;0,15,0)+IF($AN249&gt;0,10,0)+IF($AO249&gt;0,10,0)+IF(OR($AH249="Approved",$AH249="Baselined",$AH249="Not Required"),5,0),0))</f>
        <v/>
      </c>
      <c r="AT249" s="14" t="str">
        <f aca="false">IF($A249="","",IF(AND($AS249&gt;=Config!$C$23,$G249&lt;&gt;"",$H249&lt;&gt;"",$O249&lt;&gt;""),"Ready for Review","Needs Work"))</f>
        <v/>
      </c>
      <c r="AU249" s="14" t="str">
        <f aca="false">IF($A249="","",IF(AND($AS249&gt;=Config!$C$24,$AM249&gt;0,$AN249&gt;0,OR($AH249="Approved",$AH249="Baselined",$AH249="Not Required"),$AP249=0),"Ready for Delivery","Not Ready"))</f>
        <v/>
      </c>
      <c r="AV249" s="14" t="str">
        <f aca="false">IF($A249="","",IF($AG249="Rejected","Rejected",IF($AU249="Ready for Delivery","Pass","Action Required")))</f>
        <v/>
      </c>
      <c r="AW249" s="14" t="str">
        <f aca="false">IF($A249="","",IF(RIGHT($BA249,2)="; ",LEFT($BA249,LEN($BA249)-2),$BA249))</f>
        <v/>
      </c>
      <c r="AX249" s="21"/>
      <c r="AY249" s="14"/>
      <c r="AZ249" s="14"/>
      <c r="BA249" s="0" t="str">
        <f aca="false">IF($A249="","",IF($G249="","Missing title; ","")&amp;IF($H249="","Missing statement; ","")&amp;IF($O249="","Missing owner; ","")&amp;IF($K249="","No objective; ","")&amp;IF($N249="","No source; ","")&amp;IF($AM249=0,"No AC; ","")&amp;IF($AN249=0,"No test; ","")&amp;IF($AO249=0,"No trace link; ","")&amp;IF(AND(Config!$C$15="Yes",$AM249=0),"AC required; ","")&amp;IF(AND(Config!$C$14="Yes",$AN249=0),"Test required; ","")&amp;IF(AND(Config!$C$13="Yes",NOT(OR($AH249="Approved",$AH249="Baselined",$AH249="Not Required"))),"Approval pending; ","")&amp;IF($AP249&gt;0,"Open change; ",""))</f>
        <v/>
      </c>
      <c r="BB249" s="0" t="str">
        <f aca="false">IF($A249="","",IF(OR($C249="Agile",$C249="Hybrid"),MAX($BB$5:BB248)+1,""))</f>
        <v/>
      </c>
      <c r="BC249" s="0" t="str">
        <f aca="false">IF($A249="","",IF(OR($C249="Waterfall",$C249="Hybrid"),MAX($BC$5:BC248)+1,""))</f>
        <v/>
      </c>
      <c r="BD249" s="0" t="str">
        <f aca="false">IF($A249="","",MAX($BD$5:BD248)+1)</f>
        <v/>
      </c>
      <c r="BE249" s="0" t="str">
        <f aca="false">IF($A249="","",RANK($AC249,$AC$6:$AC$255)+COUNTIFS($AC$6:$AC249,$AC249,$A$6:$A249,"&lt;&gt;")-1)</f>
        <v/>
      </c>
      <c r="BF249" s="0" t="str">
        <f aca="false">IF($A249="","",IF($AW249&lt;&gt;"",MAX($BF$5:BF248)+1,""))</f>
        <v/>
      </c>
    </row>
    <row r="250" customFormat="false" ht="15" hidden="false" customHeight="fals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9"/>
      <c r="S250" s="19"/>
      <c r="T250" s="19"/>
      <c r="U250" s="19"/>
      <c r="V250" s="19"/>
      <c r="W250" s="19"/>
      <c r="X250" s="19"/>
      <c r="Y250" s="20"/>
      <c r="Z250" s="19"/>
      <c r="AA250" s="19" t="str">
        <f aca="false">IF($A250="","",IFERROR(ROUND(($R250+$S250+$T250+$U250)/MAX(1,$V250),2),""))</f>
        <v/>
      </c>
      <c r="AB250" s="19" t="str">
        <f aca="false">IF($A250="","",IFERROR(ROUND(($W250*$X250*$Y250)/MAX(1,$Z250),1),""))</f>
        <v/>
      </c>
      <c r="AC250" s="19" t="str">
        <f aca="false">IF($A250="","",IFERROR(ROUND(($R250*Config!$F$6+$S250*Config!$F$7+$T250*Config!$F$8+$U250*Config!$F$9+(10-$V250)*Config!$F$10+(10-$AD250)*Config!$F$11+(10-$AE250)*Config!$F$12)*10,0),""))</f>
        <v/>
      </c>
      <c r="AD250" s="19"/>
      <c r="AE250" s="19"/>
      <c r="AF250" s="14"/>
      <c r="AG250" s="14"/>
      <c r="AH250" s="14"/>
      <c r="AI250" s="14"/>
      <c r="AJ250" s="21"/>
      <c r="AK250" s="14"/>
      <c r="AL250" s="21"/>
      <c r="AM250" s="19" t="str">
        <f aca="false">IF($A250="","",COUNTIF(Acceptance_Criteria!$B$6:$B$405,$A250))</f>
        <v/>
      </c>
      <c r="AN250" s="19" t="str">
        <f aca="false">IF($A250="","",COUNTIF(Test_Coverage!$B$6:$B$305,$A250))</f>
        <v/>
      </c>
      <c r="AO250" s="19" t="str">
        <f aca="false">IF($A250="","",COUNTIF(Traceability_Matrix!$B$6:$B$405,$A250))</f>
        <v/>
      </c>
      <c r="AP250" s="19" t="str">
        <f aca="false">IF($A250="","",COUNTIFS(Change_Control!$B$6:$B$155,$A250,Change_Control!$J$6:$J$155,"Open")+COUNTIFS(Change_Control!$B$6:$B$155,$A250,Change_Control!$J$6:$J$155,"In Assessment"))</f>
        <v/>
      </c>
      <c r="AQ250" s="19" t="str">
        <f aca="false">IF($A250="","",COUNTIF(RAID_Decisions!$C$6:$C$155,$A250))</f>
        <v/>
      </c>
      <c r="AR250" s="14" t="str">
        <f aca="false">IF($A250="","",IF(AND($K250&lt;&gt;"",$N250&lt;&gt;"",$AO250&gt;0),"Traced",IF(OR($K250&lt;&gt;"",$N250&lt;&gt;"",$AO250&gt;0),"Partial","Gap")))</f>
        <v/>
      </c>
      <c r="AS250" s="19" t="str">
        <f aca="false">IF($A250="","",ROUND(IF($G250&lt;&gt;"",10,0)+IF($H250&lt;&gt;"",15,0)+IF($O250&lt;&gt;"",10,0)+IF($K250&lt;&gt;"",10,0)+IF($N250&lt;&gt;"",10,0)+IF($Q250&lt;&gt;"",5,0)+IF($AM250&gt;0,15,0)+IF($AN250&gt;0,10,0)+IF($AO250&gt;0,10,0)+IF(OR($AH250="Approved",$AH250="Baselined",$AH250="Not Required"),5,0),0))</f>
        <v/>
      </c>
      <c r="AT250" s="14" t="str">
        <f aca="false">IF($A250="","",IF(AND($AS250&gt;=Config!$C$23,$G250&lt;&gt;"",$H250&lt;&gt;"",$O250&lt;&gt;""),"Ready for Review","Needs Work"))</f>
        <v/>
      </c>
      <c r="AU250" s="14" t="str">
        <f aca="false">IF($A250="","",IF(AND($AS250&gt;=Config!$C$24,$AM250&gt;0,$AN250&gt;0,OR($AH250="Approved",$AH250="Baselined",$AH250="Not Required"),$AP250=0),"Ready for Delivery","Not Ready"))</f>
        <v/>
      </c>
      <c r="AV250" s="14" t="str">
        <f aca="false">IF($A250="","",IF($AG250="Rejected","Rejected",IF($AU250="Ready for Delivery","Pass","Action Required")))</f>
        <v/>
      </c>
      <c r="AW250" s="14" t="str">
        <f aca="false">IF($A250="","",IF(RIGHT($BA250,2)="; ",LEFT($BA250,LEN($BA250)-2),$BA250))</f>
        <v/>
      </c>
      <c r="AX250" s="21"/>
      <c r="AY250" s="14"/>
      <c r="AZ250" s="14"/>
      <c r="BA250" s="0" t="str">
        <f aca="false">IF($A250="","",IF($G250="","Missing title; ","")&amp;IF($H250="","Missing statement; ","")&amp;IF($O250="","Missing owner; ","")&amp;IF($K250="","No objective; ","")&amp;IF($N250="","No source; ","")&amp;IF($AM250=0,"No AC; ","")&amp;IF($AN250=0,"No test; ","")&amp;IF($AO250=0,"No trace link; ","")&amp;IF(AND(Config!$C$15="Yes",$AM250=0),"AC required; ","")&amp;IF(AND(Config!$C$14="Yes",$AN250=0),"Test required; ","")&amp;IF(AND(Config!$C$13="Yes",NOT(OR($AH250="Approved",$AH250="Baselined",$AH250="Not Required"))),"Approval pending; ","")&amp;IF($AP250&gt;0,"Open change; ",""))</f>
        <v/>
      </c>
      <c r="BB250" s="0" t="str">
        <f aca="false">IF($A250="","",IF(OR($C250="Agile",$C250="Hybrid"),MAX($BB$5:BB249)+1,""))</f>
        <v/>
      </c>
      <c r="BC250" s="0" t="str">
        <f aca="false">IF($A250="","",IF(OR($C250="Waterfall",$C250="Hybrid"),MAX($BC$5:BC249)+1,""))</f>
        <v/>
      </c>
      <c r="BD250" s="0" t="str">
        <f aca="false">IF($A250="","",MAX($BD$5:BD249)+1)</f>
        <v/>
      </c>
      <c r="BE250" s="0" t="str">
        <f aca="false">IF($A250="","",RANK($AC250,$AC$6:$AC$255)+COUNTIFS($AC$6:$AC250,$AC250,$A$6:$A250,"&lt;&gt;")-1)</f>
        <v/>
      </c>
      <c r="BF250" s="0" t="str">
        <f aca="false">IF($A250="","",IF($AW250&lt;&gt;"",MAX($BF$5:BF249)+1,""))</f>
        <v/>
      </c>
    </row>
    <row r="251" customFormat="false" ht="15" hidden="false" customHeight="fals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9"/>
      <c r="S251" s="19"/>
      <c r="T251" s="19"/>
      <c r="U251" s="19"/>
      <c r="V251" s="19"/>
      <c r="W251" s="19"/>
      <c r="X251" s="19"/>
      <c r="Y251" s="20"/>
      <c r="Z251" s="19"/>
      <c r="AA251" s="19" t="str">
        <f aca="false">IF($A251="","",IFERROR(ROUND(($R251+$S251+$T251+$U251)/MAX(1,$V251),2),""))</f>
        <v/>
      </c>
      <c r="AB251" s="19" t="str">
        <f aca="false">IF($A251="","",IFERROR(ROUND(($W251*$X251*$Y251)/MAX(1,$Z251),1),""))</f>
        <v/>
      </c>
      <c r="AC251" s="19" t="str">
        <f aca="false">IF($A251="","",IFERROR(ROUND(($R251*Config!$F$6+$S251*Config!$F$7+$T251*Config!$F$8+$U251*Config!$F$9+(10-$V251)*Config!$F$10+(10-$AD251)*Config!$F$11+(10-$AE251)*Config!$F$12)*10,0),""))</f>
        <v/>
      </c>
      <c r="AD251" s="19"/>
      <c r="AE251" s="19"/>
      <c r="AF251" s="14"/>
      <c r="AG251" s="14"/>
      <c r="AH251" s="14"/>
      <c r="AI251" s="14"/>
      <c r="AJ251" s="21"/>
      <c r="AK251" s="14"/>
      <c r="AL251" s="21"/>
      <c r="AM251" s="19" t="str">
        <f aca="false">IF($A251="","",COUNTIF(Acceptance_Criteria!$B$6:$B$405,$A251))</f>
        <v/>
      </c>
      <c r="AN251" s="19" t="str">
        <f aca="false">IF($A251="","",COUNTIF(Test_Coverage!$B$6:$B$305,$A251))</f>
        <v/>
      </c>
      <c r="AO251" s="19" t="str">
        <f aca="false">IF($A251="","",COUNTIF(Traceability_Matrix!$B$6:$B$405,$A251))</f>
        <v/>
      </c>
      <c r="AP251" s="19" t="str">
        <f aca="false">IF($A251="","",COUNTIFS(Change_Control!$B$6:$B$155,$A251,Change_Control!$J$6:$J$155,"Open")+COUNTIFS(Change_Control!$B$6:$B$155,$A251,Change_Control!$J$6:$J$155,"In Assessment"))</f>
        <v/>
      </c>
      <c r="AQ251" s="19" t="str">
        <f aca="false">IF($A251="","",COUNTIF(RAID_Decisions!$C$6:$C$155,$A251))</f>
        <v/>
      </c>
      <c r="AR251" s="14" t="str">
        <f aca="false">IF($A251="","",IF(AND($K251&lt;&gt;"",$N251&lt;&gt;"",$AO251&gt;0),"Traced",IF(OR($K251&lt;&gt;"",$N251&lt;&gt;"",$AO251&gt;0),"Partial","Gap")))</f>
        <v/>
      </c>
      <c r="AS251" s="19" t="str">
        <f aca="false">IF($A251="","",ROUND(IF($G251&lt;&gt;"",10,0)+IF($H251&lt;&gt;"",15,0)+IF($O251&lt;&gt;"",10,0)+IF($K251&lt;&gt;"",10,0)+IF($N251&lt;&gt;"",10,0)+IF($Q251&lt;&gt;"",5,0)+IF($AM251&gt;0,15,0)+IF($AN251&gt;0,10,0)+IF($AO251&gt;0,10,0)+IF(OR($AH251="Approved",$AH251="Baselined",$AH251="Not Required"),5,0),0))</f>
        <v/>
      </c>
      <c r="AT251" s="14" t="str">
        <f aca="false">IF($A251="","",IF(AND($AS251&gt;=Config!$C$23,$G251&lt;&gt;"",$H251&lt;&gt;"",$O251&lt;&gt;""),"Ready for Review","Needs Work"))</f>
        <v/>
      </c>
      <c r="AU251" s="14" t="str">
        <f aca="false">IF($A251="","",IF(AND($AS251&gt;=Config!$C$24,$AM251&gt;0,$AN251&gt;0,OR($AH251="Approved",$AH251="Baselined",$AH251="Not Required"),$AP251=0),"Ready for Delivery","Not Ready"))</f>
        <v/>
      </c>
      <c r="AV251" s="14" t="str">
        <f aca="false">IF($A251="","",IF($AG251="Rejected","Rejected",IF($AU251="Ready for Delivery","Pass","Action Required")))</f>
        <v/>
      </c>
      <c r="AW251" s="14" t="str">
        <f aca="false">IF($A251="","",IF(RIGHT($BA251,2)="; ",LEFT($BA251,LEN($BA251)-2),$BA251))</f>
        <v/>
      </c>
      <c r="AX251" s="21"/>
      <c r="AY251" s="14"/>
      <c r="AZ251" s="14"/>
      <c r="BA251" s="0" t="str">
        <f aca="false">IF($A251="","",IF($G251="","Missing title; ","")&amp;IF($H251="","Missing statement; ","")&amp;IF($O251="","Missing owner; ","")&amp;IF($K251="","No objective; ","")&amp;IF($N251="","No source; ","")&amp;IF($AM251=0,"No AC; ","")&amp;IF($AN251=0,"No test; ","")&amp;IF($AO251=0,"No trace link; ","")&amp;IF(AND(Config!$C$15="Yes",$AM251=0),"AC required; ","")&amp;IF(AND(Config!$C$14="Yes",$AN251=0),"Test required; ","")&amp;IF(AND(Config!$C$13="Yes",NOT(OR($AH251="Approved",$AH251="Baselined",$AH251="Not Required"))),"Approval pending; ","")&amp;IF($AP251&gt;0,"Open change; ",""))</f>
        <v/>
      </c>
      <c r="BB251" s="0" t="str">
        <f aca="false">IF($A251="","",IF(OR($C251="Agile",$C251="Hybrid"),MAX($BB$5:BB250)+1,""))</f>
        <v/>
      </c>
      <c r="BC251" s="0" t="str">
        <f aca="false">IF($A251="","",IF(OR($C251="Waterfall",$C251="Hybrid"),MAX($BC$5:BC250)+1,""))</f>
        <v/>
      </c>
      <c r="BD251" s="0" t="str">
        <f aca="false">IF($A251="","",MAX($BD$5:BD250)+1)</f>
        <v/>
      </c>
      <c r="BE251" s="0" t="str">
        <f aca="false">IF($A251="","",RANK($AC251,$AC$6:$AC$255)+COUNTIFS($AC$6:$AC251,$AC251,$A$6:$A251,"&lt;&gt;")-1)</f>
        <v/>
      </c>
      <c r="BF251" s="0" t="str">
        <f aca="false">IF($A251="","",IF($AW251&lt;&gt;"",MAX($BF$5:BF250)+1,""))</f>
        <v/>
      </c>
    </row>
    <row r="252" customFormat="false" ht="15" hidden="false" customHeight="fals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9"/>
      <c r="S252" s="19"/>
      <c r="T252" s="19"/>
      <c r="U252" s="19"/>
      <c r="V252" s="19"/>
      <c r="W252" s="19"/>
      <c r="X252" s="19"/>
      <c r="Y252" s="20"/>
      <c r="Z252" s="19"/>
      <c r="AA252" s="19" t="str">
        <f aca="false">IF($A252="","",IFERROR(ROUND(($R252+$S252+$T252+$U252)/MAX(1,$V252),2),""))</f>
        <v/>
      </c>
      <c r="AB252" s="19" t="str">
        <f aca="false">IF($A252="","",IFERROR(ROUND(($W252*$X252*$Y252)/MAX(1,$Z252),1),""))</f>
        <v/>
      </c>
      <c r="AC252" s="19" t="str">
        <f aca="false">IF($A252="","",IFERROR(ROUND(($R252*Config!$F$6+$S252*Config!$F$7+$T252*Config!$F$8+$U252*Config!$F$9+(10-$V252)*Config!$F$10+(10-$AD252)*Config!$F$11+(10-$AE252)*Config!$F$12)*10,0),""))</f>
        <v/>
      </c>
      <c r="AD252" s="19"/>
      <c r="AE252" s="19"/>
      <c r="AF252" s="14"/>
      <c r="AG252" s="14"/>
      <c r="AH252" s="14"/>
      <c r="AI252" s="14"/>
      <c r="AJ252" s="21"/>
      <c r="AK252" s="14"/>
      <c r="AL252" s="21"/>
      <c r="AM252" s="19" t="str">
        <f aca="false">IF($A252="","",COUNTIF(Acceptance_Criteria!$B$6:$B$405,$A252))</f>
        <v/>
      </c>
      <c r="AN252" s="19" t="str">
        <f aca="false">IF($A252="","",COUNTIF(Test_Coverage!$B$6:$B$305,$A252))</f>
        <v/>
      </c>
      <c r="AO252" s="19" t="str">
        <f aca="false">IF($A252="","",COUNTIF(Traceability_Matrix!$B$6:$B$405,$A252))</f>
        <v/>
      </c>
      <c r="AP252" s="19" t="str">
        <f aca="false">IF($A252="","",COUNTIFS(Change_Control!$B$6:$B$155,$A252,Change_Control!$J$6:$J$155,"Open")+COUNTIFS(Change_Control!$B$6:$B$155,$A252,Change_Control!$J$6:$J$155,"In Assessment"))</f>
        <v/>
      </c>
      <c r="AQ252" s="19" t="str">
        <f aca="false">IF($A252="","",COUNTIF(RAID_Decisions!$C$6:$C$155,$A252))</f>
        <v/>
      </c>
      <c r="AR252" s="14" t="str">
        <f aca="false">IF($A252="","",IF(AND($K252&lt;&gt;"",$N252&lt;&gt;"",$AO252&gt;0),"Traced",IF(OR($K252&lt;&gt;"",$N252&lt;&gt;"",$AO252&gt;0),"Partial","Gap")))</f>
        <v/>
      </c>
      <c r="AS252" s="19" t="str">
        <f aca="false">IF($A252="","",ROUND(IF($G252&lt;&gt;"",10,0)+IF($H252&lt;&gt;"",15,0)+IF($O252&lt;&gt;"",10,0)+IF($K252&lt;&gt;"",10,0)+IF($N252&lt;&gt;"",10,0)+IF($Q252&lt;&gt;"",5,0)+IF($AM252&gt;0,15,0)+IF($AN252&gt;0,10,0)+IF($AO252&gt;0,10,0)+IF(OR($AH252="Approved",$AH252="Baselined",$AH252="Not Required"),5,0),0))</f>
        <v/>
      </c>
      <c r="AT252" s="14" t="str">
        <f aca="false">IF($A252="","",IF(AND($AS252&gt;=Config!$C$23,$G252&lt;&gt;"",$H252&lt;&gt;"",$O252&lt;&gt;""),"Ready for Review","Needs Work"))</f>
        <v/>
      </c>
      <c r="AU252" s="14" t="str">
        <f aca="false">IF($A252="","",IF(AND($AS252&gt;=Config!$C$24,$AM252&gt;0,$AN252&gt;0,OR($AH252="Approved",$AH252="Baselined",$AH252="Not Required"),$AP252=0),"Ready for Delivery","Not Ready"))</f>
        <v/>
      </c>
      <c r="AV252" s="14" t="str">
        <f aca="false">IF($A252="","",IF($AG252="Rejected","Rejected",IF($AU252="Ready for Delivery","Pass","Action Required")))</f>
        <v/>
      </c>
      <c r="AW252" s="14" t="str">
        <f aca="false">IF($A252="","",IF(RIGHT($BA252,2)="; ",LEFT($BA252,LEN($BA252)-2),$BA252))</f>
        <v/>
      </c>
      <c r="AX252" s="21"/>
      <c r="AY252" s="14"/>
      <c r="AZ252" s="14"/>
      <c r="BA252" s="0" t="str">
        <f aca="false">IF($A252="","",IF($G252="","Missing title; ","")&amp;IF($H252="","Missing statement; ","")&amp;IF($O252="","Missing owner; ","")&amp;IF($K252="","No objective; ","")&amp;IF($N252="","No source; ","")&amp;IF($AM252=0,"No AC; ","")&amp;IF($AN252=0,"No test; ","")&amp;IF($AO252=0,"No trace link; ","")&amp;IF(AND(Config!$C$15="Yes",$AM252=0),"AC required; ","")&amp;IF(AND(Config!$C$14="Yes",$AN252=0),"Test required; ","")&amp;IF(AND(Config!$C$13="Yes",NOT(OR($AH252="Approved",$AH252="Baselined",$AH252="Not Required"))),"Approval pending; ","")&amp;IF($AP252&gt;0,"Open change; ",""))</f>
        <v/>
      </c>
      <c r="BB252" s="0" t="str">
        <f aca="false">IF($A252="","",IF(OR($C252="Agile",$C252="Hybrid"),MAX($BB$5:BB251)+1,""))</f>
        <v/>
      </c>
      <c r="BC252" s="0" t="str">
        <f aca="false">IF($A252="","",IF(OR($C252="Waterfall",$C252="Hybrid"),MAX($BC$5:BC251)+1,""))</f>
        <v/>
      </c>
      <c r="BD252" s="0" t="str">
        <f aca="false">IF($A252="","",MAX($BD$5:BD251)+1)</f>
        <v/>
      </c>
      <c r="BE252" s="0" t="str">
        <f aca="false">IF($A252="","",RANK($AC252,$AC$6:$AC$255)+COUNTIFS($AC$6:$AC252,$AC252,$A$6:$A252,"&lt;&gt;")-1)</f>
        <v/>
      </c>
      <c r="BF252" s="0" t="str">
        <f aca="false">IF($A252="","",IF($AW252&lt;&gt;"",MAX($BF$5:BF251)+1,""))</f>
        <v/>
      </c>
    </row>
    <row r="253" customFormat="false" ht="15" hidden="false" customHeight="fals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9"/>
      <c r="S253" s="19"/>
      <c r="T253" s="19"/>
      <c r="U253" s="19"/>
      <c r="V253" s="19"/>
      <c r="W253" s="19"/>
      <c r="X253" s="19"/>
      <c r="Y253" s="20"/>
      <c r="Z253" s="19"/>
      <c r="AA253" s="19" t="str">
        <f aca="false">IF($A253="","",IFERROR(ROUND(($R253+$S253+$T253+$U253)/MAX(1,$V253),2),""))</f>
        <v/>
      </c>
      <c r="AB253" s="19" t="str">
        <f aca="false">IF($A253="","",IFERROR(ROUND(($W253*$X253*$Y253)/MAX(1,$Z253),1),""))</f>
        <v/>
      </c>
      <c r="AC253" s="19" t="str">
        <f aca="false">IF($A253="","",IFERROR(ROUND(($R253*Config!$F$6+$S253*Config!$F$7+$T253*Config!$F$8+$U253*Config!$F$9+(10-$V253)*Config!$F$10+(10-$AD253)*Config!$F$11+(10-$AE253)*Config!$F$12)*10,0),""))</f>
        <v/>
      </c>
      <c r="AD253" s="19"/>
      <c r="AE253" s="19"/>
      <c r="AF253" s="14"/>
      <c r="AG253" s="14"/>
      <c r="AH253" s="14"/>
      <c r="AI253" s="14"/>
      <c r="AJ253" s="21"/>
      <c r="AK253" s="14"/>
      <c r="AL253" s="21"/>
      <c r="AM253" s="19" t="str">
        <f aca="false">IF($A253="","",COUNTIF(Acceptance_Criteria!$B$6:$B$405,$A253))</f>
        <v/>
      </c>
      <c r="AN253" s="19" t="str">
        <f aca="false">IF($A253="","",COUNTIF(Test_Coverage!$B$6:$B$305,$A253))</f>
        <v/>
      </c>
      <c r="AO253" s="19" t="str">
        <f aca="false">IF($A253="","",COUNTIF(Traceability_Matrix!$B$6:$B$405,$A253))</f>
        <v/>
      </c>
      <c r="AP253" s="19" t="str">
        <f aca="false">IF($A253="","",COUNTIFS(Change_Control!$B$6:$B$155,$A253,Change_Control!$J$6:$J$155,"Open")+COUNTIFS(Change_Control!$B$6:$B$155,$A253,Change_Control!$J$6:$J$155,"In Assessment"))</f>
        <v/>
      </c>
      <c r="AQ253" s="19" t="str">
        <f aca="false">IF($A253="","",COUNTIF(RAID_Decisions!$C$6:$C$155,$A253))</f>
        <v/>
      </c>
      <c r="AR253" s="14" t="str">
        <f aca="false">IF($A253="","",IF(AND($K253&lt;&gt;"",$N253&lt;&gt;"",$AO253&gt;0),"Traced",IF(OR($K253&lt;&gt;"",$N253&lt;&gt;"",$AO253&gt;0),"Partial","Gap")))</f>
        <v/>
      </c>
      <c r="AS253" s="19" t="str">
        <f aca="false">IF($A253="","",ROUND(IF($G253&lt;&gt;"",10,0)+IF($H253&lt;&gt;"",15,0)+IF($O253&lt;&gt;"",10,0)+IF($K253&lt;&gt;"",10,0)+IF($N253&lt;&gt;"",10,0)+IF($Q253&lt;&gt;"",5,0)+IF($AM253&gt;0,15,0)+IF($AN253&gt;0,10,0)+IF($AO253&gt;0,10,0)+IF(OR($AH253="Approved",$AH253="Baselined",$AH253="Not Required"),5,0),0))</f>
        <v/>
      </c>
      <c r="AT253" s="14" t="str">
        <f aca="false">IF($A253="","",IF(AND($AS253&gt;=Config!$C$23,$G253&lt;&gt;"",$H253&lt;&gt;"",$O253&lt;&gt;""),"Ready for Review","Needs Work"))</f>
        <v/>
      </c>
      <c r="AU253" s="14" t="str">
        <f aca="false">IF($A253="","",IF(AND($AS253&gt;=Config!$C$24,$AM253&gt;0,$AN253&gt;0,OR($AH253="Approved",$AH253="Baselined",$AH253="Not Required"),$AP253=0),"Ready for Delivery","Not Ready"))</f>
        <v/>
      </c>
      <c r="AV253" s="14" t="str">
        <f aca="false">IF($A253="","",IF($AG253="Rejected","Rejected",IF($AU253="Ready for Delivery","Pass","Action Required")))</f>
        <v/>
      </c>
      <c r="AW253" s="14" t="str">
        <f aca="false">IF($A253="","",IF(RIGHT($BA253,2)="; ",LEFT($BA253,LEN($BA253)-2),$BA253))</f>
        <v/>
      </c>
      <c r="AX253" s="21"/>
      <c r="AY253" s="14"/>
      <c r="AZ253" s="14"/>
      <c r="BA253" s="0" t="str">
        <f aca="false">IF($A253="","",IF($G253="","Missing title; ","")&amp;IF($H253="","Missing statement; ","")&amp;IF($O253="","Missing owner; ","")&amp;IF($K253="","No objective; ","")&amp;IF($N253="","No source; ","")&amp;IF($AM253=0,"No AC; ","")&amp;IF($AN253=0,"No test; ","")&amp;IF($AO253=0,"No trace link; ","")&amp;IF(AND(Config!$C$15="Yes",$AM253=0),"AC required; ","")&amp;IF(AND(Config!$C$14="Yes",$AN253=0),"Test required; ","")&amp;IF(AND(Config!$C$13="Yes",NOT(OR($AH253="Approved",$AH253="Baselined",$AH253="Not Required"))),"Approval pending; ","")&amp;IF($AP253&gt;0,"Open change; ",""))</f>
        <v/>
      </c>
      <c r="BB253" s="0" t="str">
        <f aca="false">IF($A253="","",IF(OR($C253="Agile",$C253="Hybrid"),MAX($BB$5:BB252)+1,""))</f>
        <v/>
      </c>
      <c r="BC253" s="0" t="str">
        <f aca="false">IF($A253="","",IF(OR($C253="Waterfall",$C253="Hybrid"),MAX($BC$5:BC252)+1,""))</f>
        <v/>
      </c>
      <c r="BD253" s="0" t="str">
        <f aca="false">IF($A253="","",MAX($BD$5:BD252)+1)</f>
        <v/>
      </c>
      <c r="BE253" s="0" t="str">
        <f aca="false">IF($A253="","",RANK($AC253,$AC$6:$AC$255)+COUNTIFS($AC$6:$AC253,$AC253,$A$6:$A253,"&lt;&gt;")-1)</f>
        <v/>
      </c>
      <c r="BF253" s="0" t="str">
        <f aca="false">IF($A253="","",IF($AW253&lt;&gt;"",MAX($BF$5:BF252)+1,""))</f>
        <v/>
      </c>
    </row>
    <row r="254" customFormat="false" ht="15" hidden="false" customHeight="fals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9"/>
      <c r="S254" s="19"/>
      <c r="T254" s="19"/>
      <c r="U254" s="19"/>
      <c r="V254" s="19"/>
      <c r="W254" s="19"/>
      <c r="X254" s="19"/>
      <c r="Y254" s="20"/>
      <c r="Z254" s="19"/>
      <c r="AA254" s="19" t="str">
        <f aca="false">IF($A254="","",IFERROR(ROUND(($R254+$S254+$T254+$U254)/MAX(1,$V254),2),""))</f>
        <v/>
      </c>
      <c r="AB254" s="19" t="str">
        <f aca="false">IF($A254="","",IFERROR(ROUND(($W254*$X254*$Y254)/MAX(1,$Z254),1),""))</f>
        <v/>
      </c>
      <c r="AC254" s="19" t="str">
        <f aca="false">IF($A254="","",IFERROR(ROUND(($R254*Config!$F$6+$S254*Config!$F$7+$T254*Config!$F$8+$U254*Config!$F$9+(10-$V254)*Config!$F$10+(10-$AD254)*Config!$F$11+(10-$AE254)*Config!$F$12)*10,0),""))</f>
        <v/>
      </c>
      <c r="AD254" s="19"/>
      <c r="AE254" s="19"/>
      <c r="AF254" s="14"/>
      <c r="AG254" s="14"/>
      <c r="AH254" s="14"/>
      <c r="AI254" s="14"/>
      <c r="AJ254" s="21"/>
      <c r="AK254" s="14"/>
      <c r="AL254" s="21"/>
      <c r="AM254" s="19" t="str">
        <f aca="false">IF($A254="","",COUNTIF(Acceptance_Criteria!$B$6:$B$405,$A254))</f>
        <v/>
      </c>
      <c r="AN254" s="19" t="str">
        <f aca="false">IF($A254="","",COUNTIF(Test_Coverage!$B$6:$B$305,$A254))</f>
        <v/>
      </c>
      <c r="AO254" s="19" t="str">
        <f aca="false">IF($A254="","",COUNTIF(Traceability_Matrix!$B$6:$B$405,$A254))</f>
        <v/>
      </c>
      <c r="AP254" s="19" t="str">
        <f aca="false">IF($A254="","",COUNTIFS(Change_Control!$B$6:$B$155,$A254,Change_Control!$J$6:$J$155,"Open")+COUNTIFS(Change_Control!$B$6:$B$155,$A254,Change_Control!$J$6:$J$155,"In Assessment"))</f>
        <v/>
      </c>
      <c r="AQ254" s="19" t="str">
        <f aca="false">IF($A254="","",COUNTIF(RAID_Decisions!$C$6:$C$155,$A254))</f>
        <v/>
      </c>
      <c r="AR254" s="14" t="str">
        <f aca="false">IF($A254="","",IF(AND($K254&lt;&gt;"",$N254&lt;&gt;"",$AO254&gt;0),"Traced",IF(OR($K254&lt;&gt;"",$N254&lt;&gt;"",$AO254&gt;0),"Partial","Gap")))</f>
        <v/>
      </c>
      <c r="AS254" s="19" t="str">
        <f aca="false">IF($A254="","",ROUND(IF($G254&lt;&gt;"",10,0)+IF($H254&lt;&gt;"",15,0)+IF($O254&lt;&gt;"",10,0)+IF($K254&lt;&gt;"",10,0)+IF($N254&lt;&gt;"",10,0)+IF($Q254&lt;&gt;"",5,0)+IF($AM254&gt;0,15,0)+IF($AN254&gt;0,10,0)+IF($AO254&gt;0,10,0)+IF(OR($AH254="Approved",$AH254="Baselined",$AH254="Not Required"),5,0),0))</f>
        <v/>
      </c>
      <c r="AT254" s="14" t="str">
        <f aca="false">IF($A254="","",IF(AND($AS254&gt;=Config!$C$23,$G254&lt;&gt;"",$H254&lt;&gt;"",$O254&lt;&gt;""),"Ready for Review","Needs Work"))</f>
        <v/>
      </c>
      <c r="AU254" s="14" t="str">
        <f aca="false">IF($A254="","",IF(AND($AS254&gt;=Config!$C$24,$AM254&gt;0,$AN254&gt;0,OR($AH254="Approved",$AH254="Baselined",$AH254="Not Required"),$AP254=0),"Ready for Delivery","Not Ready"))</f>
        <v/>
      </c>
      <c r="AV254" s="14" t="str">
        <f aca="false">IF($A254="","",IF($AG254="Rejected","Rejected",IF($AU254="Ready for Delivery","Pass","Action Required")))</f>
        <v/>
      </c>
      <c r="AW254" s="14" t="str">
        <f aca="false">IF($A254="","",IF(RIGHT($BA254,2)="; ",LEFT($BA254,LEN($BA254)-2),$BA254))</f>
        <v/>
      </c>
      <c r="AX254" s="21"/>
      <c r="AY254" s="14"/>
      <c r="AZ254" s="14"/>
      <c r="BA254" s="0" t="str">
        <f aca="false">IF($A254="","",IF($G254="","Missing title; ","")&amp;IF($H254="","Missing statement; ","")&amp;IF($O254="","Missing owner; ","")&amp;IF($K254="","No objective; ","")&amp;IF($N254="","No source; ","")&amp;IF($AM254=0,"No AC; ","")&amp;IF($AN254=0,"No test; ","")&amp;IF($AO254=0,"No trace link; ","")&amp;IF(AND(Config!$C$15="Yes",$AM254=0),"AC required; ","")&amp;IF(AND(Config!$C$14="Yes",$AN254=0),"Test required; ","")&amp;IF(AND(Config!$C$13="Yes",NOT(OR($AH254="Approved",$AH254="Baselined",$AH254="Not Required"))),"Approval pending; ","")&amp;IF($AP254&gt;0,"Open change; ",""))</f>
        <v/>
      </c>
      <c r="BB254" s="0" t="str">
        <f aca="false">IF($A254="","",IF(OR($C254="Agile",$C254="Hybrid"),MAX($BB$5:BB253)+1,""))</f>
        <v/>
      </c>
      <c r="BC254" s="0" t="str">
        <f aca="false">IF($A254="","",IF(OR($C254="Waterfall",$C254="Hybrid"),MAX($BC$5:BC253)+1,""))</f>
        <v/>
      </c>
      <c r="BD254" s="0" t="str">
        <f aca="false">IF($A254="","",MAX($BD$5:BD253)+1)</f>
        <v/>
      </c>
      <c r="BE254" s="0" t="str">
        <f aca="false">IF($A254="","",RANK($AC254,$AC$6:$AC$255)+COUNTIFS($AC$6:$AC254,$AC254,$A$6:$A254,"&lt;&gt;")-1)</f>
        <v/>
      </c>
      <c r="BF254" s="0" t="str">
        <f aca="false">IF($A254="","",IF($AW254&lt;&gt;"",MAX($BF$5:BF253)+1,""))</f>
        <v/>
      </c>
    </row>
    <row r="255" customFormat="false" ht="15" hidden="false" customHeight="fals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9"/>
      <c r="S255" s="19"/>
      <c r="T255" s="19"/>
      <c r="U255" s="19"/>
      <c r="V255" s="19"/>
      <c r="W255" s="19"/>
      <c r="X255" s="19"/>
      <c r="Y255" s="20"/>
      <c r="Z255" s="19"/>
      <c r="AA255" s="19" t="str">
        <f aca="false">IF($A255="","",IFERROR(ROUND(($R255+$S255+$T255+$U255)/MAX(1,$V255),2),""))</f>
        <v/>
      </c>
      <c r="AB255" s="19" t="str">
        <f aca="false">IF($A255="","",IFERROR(ROUND(($W255*$X255*$Y255)/MAX(1,$Z255),1),""))</f>
        <v/>
      </c>
      <c r="AC255" s="19" t="str">
        <f aca="false">IF($A255="","",IFERROR(ROUND(($R255*Config!$F$6+$S255*Config!$F$7+$T255*Config!$F$8+$U255*Config!$F$9+(10-$V255)*Config!$F$10+(10-$AD255)*Config!$F$11+(10-$AE255)*Config!$F$12)*10,0),""))</f>
        <v/>
      </c>
      <c r="AD255" s="19"/>
      <c r="AE255" s="19"/>
      <c r="AF255" s="14"/>
      <c r="AG255" s="14"/>
      <c r="AH255" s="14"/>
      <c r="AI255" s="14"/>
      <c r="AJ255" s="21"/>
      <c r="AK255" s="14"/>
      <c r="AL255" s="21"/>
      <c r="AM255" s="19" t="str">
        <f aca="false">IF($A255="","",COUNTIF(Acceptance_Criteria!$B$6:$B$405,$A255))</f>
        <v/>
      </c>
      <c r="AN255" s="19" t="str">
        <f aca="false">IF($A255="","",COUNTIF(Test_Coverage!$B$6:$B$305,$A255))</f>
        <v/>
      </c>
      <c r="AO255" s="19" t="str">
        <f aca="false">IF($A255="","",COUNTIF(Traceability_Matrix!$B$6:$B$405,$A255))</f>
        <v/>
      </c>
      <c r="AP255" s="19" t="str">
        <f aca="false">IF($A255="","",COUNTIFS(Change_Control!$B$6:$B$155,$A255,Change_Control!$J$6:$J$155,"Open")+COUNTIFS(Change_Control!$B$6:$B$155,$A255,Change_Control!$J$6:$J$155,"In Assessment"))</f>
        <v/>
      </c>
      <c r="AQ255" s="19" t="str">
        <f aca="false">IF($A255="","",COUNTIF(RAID_Decisions!$C$6:$C$155,$A255))</f>
        <v/>
      </c>
      <c r="AR255" s="14" t="str">
        <f aca="false">IF($A255="","",IF(AND($K255&lt;&gt;"",$N255&lt;&gt;"",$AO255&gt;0),"Traced",IF(OR($K255&lt;&gt;"",$N255&lt;&gt;"",$AO255&gt;0),"Partial","Gap")))</f>
        <v/>
      </c>
      <c r="AS255" s="19" t="str">
        <f aca="false">IF($A255="","",ROUND(IF($G255&lt;&gt;"",10,0)+IF($H255&lt;&gt;"",15,0)+IF($O255&lt;&gt;"",10,0)+IF($K255&lt;&gt;"",10,0)+IF($N255&lt;&gt;"",10,0)+IF($Q255&lt;&gt;"",5,0)+IF($AM255&gt;0,15,0)+IF($AN255&gt;0,10,0)+IF($AO255&gt;0,10,0)+IF(OR($AH255="Approved",$AH255="Baselined",$AH255="Not Required"),5,0),0))</f>
        <v/>
      </c>
      <c r="AT255" s="14" t="str">
        <f aca="false">IF($A255="","",IF(AND($AS255&gt;=Config!$C$23,$G255&lt;&gt;"",$H255&lt;&gt;"",$O255&lt;&gt;""),"Ready for Review","Needs Work"))</f>
        <v/>
      </c>
      <c r="AU255" s="14" t="str">
        <f aca="false">IF($A255="","",IF(AND($AS255&gt;=Config!$C$24,$AM255&gt;0,$AN255&gt;0,OR($AH255="Approved",$AH255="Baselined",$AH255="Not Required"),$AP255=0),"Ready for Delivery","Not Ready"))</f>
        <v/>
      </c>
      <c r="AV255" s="14" t="str">
        <f aca="false">IF($A255="","",IF($AG255="Rejected","Rejected",IF($AU255="Ready for Delivery","Pass","Action Required")))</f>
        <v/>
      </c>
      <c r="AW255" s="14" t="str">
        <f aca="false">IF($A255="","",IF(RIGHT($BA255,2)="; ",LEFT($BA255,LEN($BA255)-2),$BA255))</f>
        <v/>
      </c>
      <c r="AX255" s="21"/>
      <c r="AY255" s="14"/>
      <c r="AZ255" s="14"/>
      <c r="BA255" s="0" t="str">
        <f aca="false">IF($A255="","",IF($G255="","Missing title; ","")&amp;IF($H255="","Missing statement; ","")&amp;IF($O255="","Missing owner; ","")&amp;IF($K255="","No objective; ","")&amp;IF($N255="","No source; ","")&amp;IF($AM255=0,"No AC; ","")&amp;IF($AN255=0,"No test; ","")&amp;IF($AO255=0,"No trace link; ","")&amp;IF(AND(Config!$C$15="Yes",$AM255=0),"AC required; ","")&amp;IF(AND(Config!$C$14="Yes",$AN255=0),"Test required; ","")&amp;IF(AND(Config!$C$13="Yes",NOT(OR($AH255="Approved",$AH255="Baselined",$AH255="Not Required"))),"Approval pending; ","")&amp;IF($AP255&gt;0,"Open change; ",""))</f>
        <v/>
      </c>
      <c r="BB255" s="0" t="str">
        <f aca="false">IF($A255="","",IF(OR($C255="Agile",$C255="Hybrid"),MAX($BB$5:BB254)+1,""))</f>
        <v/>
      </c>
      <c r="BC255" s="0" t="str">
        <f aca="false">IF($A255="","",IF(OR($C255="Waterfall",$C255="Hybrid"),MAX($BC$5:BC254)+1,""))</f>
        <v/>
      </c>
      <c r="BD255" s="0" t="str">
        <f aca="false">IF($A255="","",MAX($BD$5:BD254)+1)</f>
        <v/>
      </c>
      <c r="BE255" s="0" t="str">
        <f aca="false">IF($A255="","",RANK($AC255,$AC$6:$AC$255)+COUNTIFS($AC$6:$AC255,$AC255,$A$6:$A255,"&lt;&gt;")-1)</f>
        <v/>
      </c>
      <c r="BF255" s="0" t="str">
        <f aca="false">IF($A255="","",IF($AW255&lt;&gt;"",MAX($BF$5:BF254)+1,""))</f>
        <v/>
      </c>
    </row>
  </sheetData>
  <mergeCells count="2">
    <mergeCell ref="A1:AZ1"/>
    <mergeCell ref="A2:AZ2"/>
  </mergeCells>
  <conditionalFormatting sqref="AS6:AS255">
    <cfRule type="dataBar" priority="2">
      <dataBar showValue="1" minLength="10" maxLength="90">
        <cfvo type="min" val="0"/>
        <cfvo type="max" val="0"/>
        <color rgb="FF2563EB"/>
      </dataBar>
      <extLst>
        <ext xmlns:x14="http://schemas.microsoft.com/office/spreadsheetml/2009/9/main" uri="{B025F937-C7B1-47D3-B67F-A62EFF666E3E}">
          <x14:id>{741A33CE-8313-4FF2-B871-8A9A20E68CA6}</x14:id>
        </ext>
      </extLst>
    </cfRule>
  </conditionalFormatting>
  <conditionalFormatting sqref="AW6:AW255">
    <cfRule type="expression" priority="3" aboveAverage="0" equalAverage="0" bottom="0" percent="0" rank="0" text="" dxfId="6">
      <formula>$AW6&lt;&gt;""</formula>
    </cfRule>
  </conditionalFormatting>
  <conditionalFormatting sqref="AU6:AU255">
    <cfRule type="expression" priority="4" aboveAverage="0" equalAverage="0" bottom="0" percent="0" rank="0" text="" dxfId="7">
      <formula>$AU6="Ready for Delivery"</formula>
    </cfRule>
    <cfRule type="expression" priority="5" aboveAverage="0" equalAverage="0" bottom="0" percent="0" rank="0" text="" dxfId="8">
      <formula>$AU6="Not Ready"</formula>
    </cfRule>
  </conditionalFormatting>
  <conditionalFormatting sqref="Q6:Q255">
    <cfRule type="expression" priority="6" aboveAverage="0" equalAverage="0" bottom="0" percent="0" rank="0" text="" dxfId="6">
      <formula>$Q6="Must"</formula>
    </cfRule>
  </conditionalFormatting>
  <dataValidations count="22">
    <dataValidation allowBlank="false" errorStyle="stop" operator="between" showDropDown="false" showErrorMessage="false" showInputMessage="false" sqref="C6:C255" type="list">
      <formula1>Config!$J$6:$J$8</formula1>
      <formula2>0</formula2>
    </dataValidation>
    <dataValidation allowBlank="false" errorStyle="stop" operator="between" showDropDown="false" showErrorMessage="false" showInputMessage="false" sqref="D6:D255" type="list">
      <formula1>Config!$K$6:$K$13</formula1>
      <formula2>0</formula2>
    </dataValidation>
    <dataValidation allowBlank="false" errorStyle="stop" operator="between" showDropDown="false" showErrorMessage="false" showInputMessage="false" sqref="E6:E255" type="list">
      <formula1>Config!$L$6:$L$18</formula1>
      <formula2>0</formula2>
    </dataValidation>
    <dataValidation allowBlank="false" errorStyle="stop" operator="between" showDropDown="false" showErrorMessage="false" showInputMessage="false" sqref="F6:F255" type="list">
      <formula1>Config!$M$6:$M$18</formula1>
      <formula2>0</formula2>
    </dataValidation>
    <dataValidation allowBlank="false" errorStyle="stop" operator="between" showDropDown="false" showErrorMessage="false" showInputMessage="false" sqref="K6:K255" type="list">
      <formula1>Objectives_Outcomes!$A$6:$A$85</formula1>
      <formula2>0</formula2>
    </dataValidation>
    <dataValidation allowBlank="false" errorStyle="stop" operator="between" showDropDown="false" showErrorMessage="false" showInputMessage="false" sqref="N6:N255" type="list">
      <formula1>Sources_Evidence!$A$6:$A$105</formula1>
      <formula2>0</formula2>
    </dataValidation>
    <dataValidation allowBlank="false" errorStyle="stop" operator="between" showDropDown="false" showErrorMessage="false" showInputMessage="false" sqref="O6:O255" type="list">
      <formula1>Config!$AI$6:$AI$21</formula1>
      <formula2>0</formula2>
    </dataValidation>
    <dataValidation allowBlank="false" errorStyle="stop" operator="between" showDropDown="false" showErrorMessage="false" showInputMessage="false" sqref="P6:P255" type="list">
      <formula1>Config!$AI$6:$AI$21</formula1>
      <formula2>0</formula2>
    </dataValidation>
    <dataValidation allowBlank="false" errorStyle="stop" operator="between" showDropDown="false" showErrorMessage="false" showInputMessage="false" sqref="Q6:Q255" type="list">
      <formula1>Config!$N$6:$N$9</formula1>
      <formula2>0</formula2>
    </dataValidation>
    <dataValidation allowBlank="false" errorStyle="stop" operator="between" showDropDown="false" showErrorMessage="false" showInputMessage="false" sqref="AF6:AF255" type="list">
      <formula1>Config!$R$6:$R$10</formula1>
      <formula2>0</formula2>
    </dataValidation>
    <dataValidation allowBlank="false" errorStyle="stop" operator="between" showDropDown="false" showErrorMessage="false" showInputMessage="false" sqref="AG6:AG255" type="list">
      <formula1>Config!$O$6:$O$17</formula1>
      <formula2>0</formula2>
    </dataValidation>
    <dataValidation allowBlank="false" errorStyle="stop" operator="between" showDropDown="false" showErrorMessage="false" showInputMessage="false" sqref="AH6:AH255" type="list">
      <formula1>Config!$P$6:$P$11</formula1>
      <formula2>0</formula2>
    </dataValidation>
    <dataValidation allowBlank="false" errorStyle="stop" operator="between" showDropDown="false" showErrorMessage="false" showInputMessage="false" sqref="AY6:AY255" type="list">
      <formula1>Config!$AD$6:$AD$7</formula1>
      <formula2>0</formula2>
    </dataValidation>
    <dataValidation allowBlank="false" errorStyle="stop" operator="between" showDropDown="false" showErrorMessage="false" showInputMessage="false" sqref="R6:R255" type="list">
      <formula1>"0,1,2,3,4,5,6,7,8,9,10"</formula1>
      <formula2>0</formula2>
    </dataValidation>
    <dataValidation allowBlank="false" errorStyle="stop" operator="between" showDropDown="false" showErrorMessage="false" showInputMessage="false" sqref="S6:S255" type="list">
      <formula1>"0,1,2,3,4,5,6,7,8,9,10"</formula1>
      <formula2>0</formula2>
    </dataValidation>
    <dataValidation allowBlank="false" errorStyle="stop" operator="between" showDropDown="false" showErrorMessage="false" showInputMessage="false" sqref="T6:T255" type="list">
      <formula1>"0,1,2,3,4,5,6,7,8,9,10"</formula1>
      <formula2>0</formula2>
    </dataValidation>
    <dataValidation allowBlank="false" errorStyle="stop" operator="between" showDropDown="false" showErrorMessage="false" showInputMessage="false" sqref="U6:U255" type="list">
      <formula1>"0,1,2,3,4,5,6,7,8,9,10"</formula1>
      <formula2>0</formula2>
    </dataValidation>
    <dataValidation allowBlank="false" errorStyle="stop" operator="between" showDropDown="false" showErrorMessage="false" showInputMessage="false" sqref="AD6:AD255" type="list">
      <formula1>"0,1,2,3,4,5,6,7,8,9,10"</formula1>
      <formula2>0</formula2>
    </dataValidation>
    <dataValidation allowBlank="false" errorStyle="stop" operator="between" showDropDown="false" showErrorMessage="false" showInputMessage="false" sqref="AE6:AE255" type="list">
      <formula1>"0,1,2,3,4,5,6,7,8,9,10"</formula1>
      <formula2>0</formula2>
    </dataValidation>
    <dataValidation allowBlank="false" errorStyle="stop" operator="between" showDropDown="false" showErrorMessage="false" showInputMessage="false" sqref="V6:V255" type="list">
      <formula1>"1,2,3,4,5,6,7,8,9,10"</formula1>
      <formula2>0</formula2>
    </dataValidation>
    <dataValidation allowBlank="false" errorStyle="stop" operator="between" showDropDown="false" showErrorMessage="false" showInputMessage="false" sqref="X6:X255" type="list">
      <formula1>"0.25,0.5,1,1.5,2,3"</formula1>
      <formula2>0</formula2>
    </dataValidation>
    <dataValidation allowBlank="false" errorStyle="stop" operator="between" showDropDown="false" showErrorMessage="false" showInputMessage="false" sqref="Y6:Y255" type="list">
      <formula1>"50%,60%,70%,75%,80%,85%,90%,95%,100%"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41A33CE-8313-4FF2-B871-8A9A20E68CA6}">
            <x14:dataBar minLength="10" maxLength="90" axisPosition="none" gradient="true">
              <x14:cfvo type="min"/>
              <x14:cfvo type="max"/>
              <x14:negativeFillColor rgb="FF2563EB"/>
              <x14:axisColor rgb="FF000000"/>
            </x14:dataBar>
          </x14:cfRule>
          <xm:sqref>AS6:AS255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34"/>
    <col collapsed="false" customWidth="true" hidden="false" outlineLevel="0" max="6" min="6" style="0" width="58"/>
    <col collapsed="false" customWidth="true" hidden="false" outlineLevel="0" max="8" min="7" style="0" width="12"/>
    <col collapsed="false" customWidth="true" hidden="false" outlineLevel="0" max="9" min="9" style="0" width="14"/>
    <col collapsed="false" customWidth="true" hidden="false" outlineLevel="0" max="13" min="10" style="0" width="18"/>
  </cols>
  <sheetData>
    <row r="1" customFormat="false" ht="30" hidden="false" customHeight="true" outlineLevel="0" collapsed="false">
      <c r="A1" s="1" t="s">
        <v>316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24" hidden="false" customHeight="true" outlineLevel="0" collapsed="false">
      <c r="A2" s="2" t="s">
        <v>317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5" customFormat="false" ht="27.75" hidden="false" customHeight="true" outlineLevel="0" collapsed="false">
      <c r="A5" s="3" t="s">
        <v>105</v>
      </c>
      <c r="B5" s="3" t="s">
        <v>112</v>
      </c>
      <c r="C5" s="3" t="s">
        <v>318</v>
      </c>
      <c r="D5" s="3" t="s">
        <v>319</v>
      </c>
      <c r="E5" s="3" t="s">
        <v>106</v>
      </c>
      <c r="F5" s="3" t="s">
        <v>117</v>
      </c>
      <c r="G5" s="3" t="s">
        <v>78</v>
      </c>
      <c r="H5" s="3" t="s">
        <v>320</v>
      </c>
      <c r="I5" s="3" t="s">
        <v>107</v>
      </c>
      <c r="J5" s="3" t="s">
        <v>76</v>
      </c>
      <c r="K5" s="3" t="s">
        <v>142</v>
      </c>
      <c r="L5" s="3" t="s">
        <v>151</v>
      </c>
      <c r="M5" s="3" t="s">
        <v>108</v>
      </c>
    </row>
    <row r="6" customFormat="false" ht="15" hidden="false" customHeight="false" outlineLevel="0" collapsed="false">
      <c r="A6" s="22" t="str">
        <f aca="false">IFERROR(INDEX(Requirements_Register!$A$6:$A$255,MATCH(ROWS($A$6:A6),Requirements_Register!$BB$6:$BB$255,0))&amp;"","")</f>
        <v>REQ-0001</v>
      </c>
      <c r="B6" s="22" t="str">
        <f aca="false">IFERROR(INDEX(Requirements_Register!$B$6:$B$255,MATCH(ROWS($A$6:A6),Requirements_Register!$BB$6:$BB$255,0))&amp;"","")</f>
        <v/>
      </c>
      <c r="C6" s="22" t="str">
        <f aca="false">IFERROR(INDEX(Requirements_Register!$D$6:$D$255,MATCH(ROWS($A$6:A6),Requirements_Register!$BB$6:$BB$255,0))&amp;"","")</f>
        <v>Epic</v>
      </c>
      <c r="D6" s="22" t="str">
        <f aca="false">IFERROR(INDEX(Requirements_Register!$E$6:$E$255,MATCH(ROWS($A$6:A6),Requirements_Register!$BB$6:$BB$255,0))&amp;"","")</f>
        <v>Business</v>
      </c>
      <c r="E6" s="22" t="str">
        <f aca="false">IFERROR(INDEX(Requirements_Register!$G$6:$G$255,MATCH(ROWS($A$6:A6),Requirements_Register!$BB$6:$BB$255,0))&amp;"","")</f>
        <v>Standardise customer case handling</v>
      </c>
      <c r="F6" s="22" t="str">
        <f aca="false">IFERROR(INDEX(Requirements_Register!$I$6:$I$255,MATCH(ROWS($A$6:A6),Requirements_Register!$BB$6:$BB$255,0))&amp;"","")</f>
        <v/>
      </c>
      <c r="G6" s="22" t="str">
        <f aca="false">IFERROR(INDEX(Requirements_Register!$Q$6:$Q$255,MATCH(ROWS($A$6:A6),Requirements_Register!$BB$6:$BB$255,0))&amp;"","")</f>
        <v>Must</v>
      </c>
      <c r="H6" s="22" t="n">
        <f aca="false">IFERROR(INDEX(Requirements_Register!$AA$6:$AA$255,MATCH(ROWS($A$6:A6),Requirements_Register!$BB$6:$BB$255,0)),"")</f>
        <v>5.5</v>
      </c>
      <c r="I6" s="22" t="n">
        <f aca="false">IFERROR(INDEX(Requirements_Register!$AC$6:$AC$255,MATCH(ROWS($A$6:A6),Requirements_Register!$BB$6:$BB$255,0)),"")</f>
        <v>77</v>
      </c>
      <c r="J6" s="22" t="str">
        <f aca="false">IFERROR(INDEX(Requirements_Register!$AG$6:$AG$255,MATCH(ROWS($A$6:A6),Requirements_Register!$BB$6:$BB$255,0))&amp;"","")</f>
        <v>Approved</v>
      </c>
      <c r="K6" s="22" t="str">
        <f aca="false">IFERROR(INDEX(Requirements_Register!$AK$6:$AK$255,MATCH(ROWS($A$6:A6),Requirements_Register!$BB$6:$BB$255,0))&amp;"","")</f>
        <v>Release 1</v>
      </c>
      <c r="L6" s="22" t="str">
        <f aca="false">IFERROR(INDEX(Requirements_Register!$AT$6:$AT$255,MATCH(ROWS($A$6:A6),Requirements_Register!$BB$6:$BB$255,0))&amp;"","")</f>
        <v>Ready for Review</v>
      </c>
      <c r="M6" s="22" t="str">
        <f aca="false">IFERROR(INDEX(Requirements_Register!$AU$6:$AU$255,MATCH(ROWS($A$6:A6),Requirements_Register!$BB$6:$BB$255,0))&amp;"","")</f>
        <v>Not Ready</v>
      </c>
    </row>
    <row r="7" customFormat="false" ht="15" hidden="false" customHeight="false" outlineLevel="0" collapsed="false">
      <c r="A7" s="22" t="str">
        <f aca="false">IFERROR(INDEX(Requirements_Register!$A$6:$A$255,MATCH(ROWS($A$6:A7),Requirements_Register!$BB$6:$BB$255,0))&amp;"","")</f>
        <v>REQ-0002</v>
      </c>
      <c r="B7" s="22" t="str">
        <f aca="false">IFERROR(INDEX(Requirements_Register!$B$6:$B$255,MATCH(ROWS($A$6:A7),Requirements_Register!$BB$6:$BB$255,0))&amp;"","")</f>
        <v>REQ-0001</v>
      </c>
      <c r="C7" s="22" t="str">
        <f aca="false">IFERROR(INDEX(Requirements_Register!$D$6:$D$255,MATCH(ROWS($A$6:A7),Requirements_Register!$BB$6:$BB$255,0))&amp;"","")</f>
        <v>Feature</v>
      </c>
      <c r="D7" s="22" t="str">
        <f aca="false">IFERROR(INDEX(Requirements_Register!$E$6:$E$255,MATCH(ROWS($A$6:A7),Requirements_Register!$BB$6:$BB$255,0))&amp;"","")</f>
        <v>Functional</v>
      </c>
      <c r="E7" s="22" t="str">
        <f aca="false">IFERROR(INDEX(Requirements_Register!$G$6:$G$255,MATCH(ROWS($A$6:A7),Requirements_Register!$BB$6:$BB$255,0))&amp;"","")</f>
        <v>Capture standard case intake data</v>
      </c>
      <c r="F7" s="22" t="str">
        <f aca="false">IFERROR(INDEX(Requirements_Register!$I$6:$I$255,MATCH(ROWS($A$6:A7),Requirements_Register!$BB$6:$BB$255,0))&amp;"","")</f>
        <v/>
      </c>
      <c r="G7" s="22" t="str">
        <f aca="false">IFERROR(INDEX(Requirements_Register!$Q$6:$Q$255,MATCH(ROWS($A$6:A7),Requirements_Register!$BB$6:$BB$255,0))&amp;"","")</f>
        <v>Must</v>
      </c>
      <c r="H7" s="22" t="n">
        <f aca="false">IFERROR(INDEX(Requirements_Register!$AA$6:$AA$255,MATCH(ROWS($A$6:A7),Requirements_Register!$BB$6:$BB$255,0)),"")</f>
        <v>7.5</v>
      </c>
      <c r="I7" s="22" t="n">
        <f aca="false">IFERROR(INDEX(Requirements_Register!$AC$6:$AC$255,MATCH(ROWS($A$6:A7),Requirements_Register!$BB$6:$BB$255,0)),"")</f>
        <v>74</v>
      </c>
      <c r="J7" s="22" t="str">
        <f aca="false">IFERROR(INDEX(Requirements_Register!$AG$6:$AG$255,MATCH(ROWS($A$6:A7),Requirements_Register!$BB$6:$BB$255,0))&amp;"","")</f>
        <v>In Review</v>
      </c>
      <c r="K7" s="22" t="str">
        <f aca="false">IFERROR(INDEX(Requirements_Register!$AK$6:$AK$255,MATCH(ROWS($A$6:A7),Requirements_Register!$BB$6:$BB$255,0))&amp;"","")</f>
        <v>Sprint 1</v>
      </c>
      <c r="L7" s="22" t="str">
        <f aca="false">IFERROR(INDEX(Requirements_Register!$AT$6:$AT$255,MATCH(ROWS($A$6:A7),Requirements_Register!$BB$6:$BB$255,0))&amp;"","")</f>
        <v>Ready for Review</v>
      </c>
      <c r="M7" s="22" t="str">
        <f aca="false">IFERROR(INDEX(Requirements_Register!$AU$6:$AU$255,MATCH(ROWS($A$6:A7),Requirements_Register!$BB$6:$BB$255,0))&amp;"","")</f>
        <v>Not Ready</v>
      </c>
    </row>
    <row r="8" customFormat="false" ht="23.85" hidden="false" customHeight="false" outlineLevel="0" collapsed="false">
      <c r="A8" s="22" t="str">
        <f aca="false">IFERROR(INDEX(Requirements_Register!$A$6:$A$255,MATCH(ROWS($A$6:A8),Requirements_Register!$BB$6:$BB$255,0))&amp;"","")</f>
        <v>REQ-0003</v>
      </c>
      <c r="B8" s="22" t="str">
        <f aca="false">IFERROR(INDEX(Requirements_Register!$B$6:$B$255,MATCH(ROWS($A$6:A8),Requirements_Register!$BB$6:$BB$255,0))&amp;"","")</f>
        <v>REQ-0002</v>
      </c>
      <c r="C8" s="22" t="str">
        <f aca="false">IFERROR(INDEX(Requirements_Register!$D$6:$D$255,MATCH(ROWS($A$6:A8),Requirements_Register!$BB$6:$BB$255,0))&amp;"","")</f>
        <v>User Story</v>
      </c>
      <c r="D8" s="22" t="str">
        <f aca="false">IFERROR(INDEX(Requirements_Register!$E$6:$E$255,MATCH(ROWS($A$6:A8),Requirements_Register!$BB$6:$BB$255,0))&amp;"","")</f>
        <v>Functional</v>
      </c>
      <c r="E8" s="22" t="str">
        <f aca="false">IFERROR(INDEX(Requirements_Register!$G$6:$G$255,MATCH(ROWS($A$6:A8),Requirements_Register!$BB$6:$BB$255,0))&amp;"","")</f>
        <v>Create case from customer email</v>
      </c>
      <c r="F8" s="22" t="str">
        <f aca="false">IFERROR(INDEX(Requirements_Register!$I$6:$I$255,MATCH(ROWS($A$6:A8),Requirements_Register!$BB$6:$BB$255,0))&amp;"","")</f>
        <v>As a service advisor, I want customer emails to create case records so that work can be triaged without manual rekeying.</v>
      </c>
      <c r="G8" s="22" t="str">
        <f aca="false">IFERROR(INDEX(Requirements_Register!$Q$6:$Q$255,MATCH(ROWS($A$6:A8),Requirements_Register!$BB$6:$BB$255,0))&amp;"","")</f>
        <v>Must</v>
      </c>
      <c r="H8" s="22" t="n">
        <f aca="false">IFERROR(INDEX(Requirements_Register!$AA$6:$AA$255,MATCH(ROWS($A$6:A8),Requirements_Register!$BB$6:$BB$255,0)),"")</f>
        <v>9.67</v>
      </c>
      <c r="I8" s="22" t="n">
        <f aca="false">IFERROR(INDEX(Requirements_Register!$AC$6:$AC$255,MATCH(ROWS($A$6:A8),Requirements_Register!$BB$6:$BB$255,0)),"")</f>
        <v>74</v>
      </c>
      <c r="J8" s="22" t="str">
        <f aca="false">IFERROR(INDEX(Requirements_Register!$AG$6:$AG$255,MATCH(ROWS($A$6:A8),Requirements_Register!$BB$6:$BB$255,0))&amp;"","")</f>
        <v>Analysing</v>
      </c>
      <c r="K8" s="22" t="str">
        <f aca="false">IFERROR(INDEX(Requirements_Register!$AK$6:$AK$255,MATCH(ROWS($A$6:A8),Requirements_Register!$BB$6:$BB$255,0))&amp;"","")</f>
        <v>Sprint 1</v>
      </c>
      <c r="L8" s="22" t="str">
        <f aca="false">IFERROR(INDEX(Requirements_Register!$AT$6:$AT$255,MATCH(ROWS($A$6:A8),Requirements_Register!$BB$6:$BB$255,0))&amp;"","")</f>
        <v>Ready for Review</v>
      </c>
      <c r="M8" s="22" t="str">
        <f aca="false">IFERROR(INDEX(Requirements_Register!$AU$6:$AU$255,MATCH(ROWS($A$6:A8),Requirements_Register!$BB$6:$BB$255,0))&amp;"","")</f>
        <v>Ready for Delivery</v>
      </c>
    </row>
    <row r="9" customFormat="false" ht="23.85" hidden="false" customHeight="false" outlineLevel="0" collapsed="false">
      <c r="A9" s="22" t="str">
        <f aca="false">IFERROR(INDEX(Requirements_Register!$A$6:$A$255,MATCH(ROWS($A$6:A9),Requirements_Register!$BB$6:$BB$255,0))&amp;"","")</f>
        <v>REQ-0004</v>
      </c>
      <c r="B9" s="22" t="str">
        <f aca="false">IFERROR(INDEX(Requirements_Register!$B$6:$B$255,MATCH(ROWS($A$6:A9),Requirements_Register!$BB$6:$BB$255,0))&amp;"","")</f>
        <v>REQ-0002</v>
      </c>
      <c r="C9" s="22" t="str">
        <f aca="false">IFERROR(INDEX(Requirements_Register!$D$6:$D$255,MATCH(ROWS($A$6:A9),Requirements_Register!$BB$6:$BB$255,0))&amp;"","")</f>
        <v>User Story</v>
      </c>
      <c r="D9" s="22" t="str">
        <f aca="false">IFERROR(INDEX(Requirements_Register!$E$6:$E$255,MATCH(ROWS($A$6:A9),Requirements_Register!$BB$6:$BB$255,0))&amp;"","")</f>
        <v>Functional</v>
      </c>
      <c r="E9" s="22" t="str">
        <f aca="false">IFERROR(INDEX(Requirements_Register!$G$6:$G$255,MATCH(ROWS($A$6:A9),Requirements_Register!$BB$6:$BB$255,0))&amp;"","")</f>
        <v>Classify case by service category</v>
      </c>
      <c r="F9" s="22" t="str">
        <f aca="false">IFERROR(INDEX(Requirements_Register!$I$6:$I$255,MATCH(ROWS($A$6:A9),Requirements_Register!$BB$6:$BB$255,0))&amp;"","")</f>
        <v>As a service advisor, I want to classify a case using standard categories so that it can be routed and reported consistently.</v>
      </c>
      <c r="G9" s="22" t="str">
        <f aca="false">IFERROR(INDEX(Requirements_Register!$Q$6:$Q$255,MATCH(ROWS($A$6:A9),Requirements_Register!$BB$6:$BB$255,0))&amp;"","")</f>
        <v>Must</v>
      </c>
      <c r="H9" s="22" t="n">
        <f aca="false">IFERROR(INDEX(Requirements_Register!$AA$6:$AA$255,MATCH(ROWS($A$6:A9),Requirements_Register!$BB$6:$BB$255,0)),"")</f>
        <v>9.33</v>
      </c>
      <c r="I9" s="22" t="n">
        <f aca="false">IFERROR(INDEX(Requirements_Register!$AC$6:$AC$255,MATCH(ROWS($A$6:A9),Requirements_Register!$BB$6:$BB$255,0)),"")</f>
        <v>72</v>
      </c>
      <c r="J9" s="22" t="str">
        <f aca="false">IFERROR(INDEX(Requirements_Register!$AG$6:$AG$255,MATCH(ROWS($A$6:A9),Requirements_Register!$BB$6:$BB$255,0))&amp;"","")</f>
        <v>Approved</v>
      </c>
      <c r="K9" s="22" t="str">
        <f aca="false">IFERROR(INDEX(Requirements_Register!$AK$6:$AK$255,MATCH(ROWS($A$6:A9),Requirements_Register!$BB$6:$BB$255,0))&amp;"","")</f>
        <v>Sprint 1</v>
      </c>
      <c r="L9" s="22" t="str">
        <f aca="false">IFERROR(INDEX(Requirements_Register!$AT$6:$AT$255,MATCH(ROWS($A$6:A9),Requirements_Register!$BB$6:$BB$255,0))&amp;"","")</f>
        <v>Ready for Review</v>
      </c>
      <c r="M9" s="22" t="str">
        <f aca="false">IFERROR(INDEX(Requirements_Register!$AU$6:$AU$255,MATCH(ROWS($A$6:A9),Requirements_Register!$BB$6:$BB$255,0))&amp;"","")</f>
        <v>Ready for Delivery</v>
      </c>
    </row>
    <row r="10" customFormat="false" ht="15" hidden="false" customHeight="false" outlineLevel="0" collapsed="false">
      <c r="A10" s="22" t="str">
        <f aca="false">IFERROR(INDEX(Requirements_Register!$A$6:$A$255,MATCH(ROWS($A$6:A10),Requirements_Register!$BB$6:$BB$255,0))&amp;"","")</f>
        <v>REQ-0006</v>
      </c>
      <c r="B10" s="22" t="str">
        <f aca="false">IFERROR(INDEX(Requirements_Register!$B$6:$B$255,MATCH(ROWS($A$6:A10),Requirements_Register!$BB$6:$BB$255,0))&amp;"","")</f>
        <v>REQ-0001</v>
      </c>
      <c r="C10" s="22" t="str">
        <f aca="false">IFERROR(INDEX(Requirements_Register!$D$6:$D$255,MATCH(ROWS($A$6:A10),Requirements_Register!$BB$6:$BB$255,0))&amp;"","")</f>
        <v>Requirement</v>
      </c>
      <c r="D10" s="22" t="str">
        <f aca="false">IFERROR(INDEX(Requirements_Register!$E$6:$E$255,MATCH(ROWS($A$6:A10),Requirements_Register!$BB$6:$BB$255,0))&amp;"","")</f>
        <v>Data</v>
      </c>
      <c r="E10" s="22" t="str">
        <f aca="false">IFERROR(INDEX(Requirements_Register!$G$6:$G$255,MATCH(ROWS($A$6:A10),Requirements_Register!$BB$6:$BB$255,0))&amp;"","")</f>
        <v>Migrate active customer cases</v>
      </c>
      <c r="F10" s="22" t="str">
        <f aca="false">IFERROR(INDEX(Requirements_Register!$I$6:$I$255,MATCH(ROWS($A$6:A10),Requirements_Register!$BB$6:$BB$255,0))&amp;"","")</f>
        <v/>
      </c>
      <c r="G10" s="22" t="str">
        <f aca="false">IFERROR(INDEX(Requirements_Register!$Q$6:$Q$255,MATCH(ROWS($A$6:A10),Requirements_Register!$BB$6:$BB$255,0))&amp;"","")</f>
        <v>Should</v>
      </c>
      <c r="H10" s="22" t="n">
        <f aca="false">IFERROR(INDEX(Requirements_Register!$AA$6:$AA$255,MATCH(ROWS($A$6:A10),Requirements_Register!$BB$6:$BB$255,0)),"")</f>
        <v>3.71</v>
      </c>
      <c r="I10" s="22" t="n">
        <f aca="false">IFERROR(INDEX(Requirements_Register!$AC$6:$AC$255,MATCH(ROWS($A$6:A10),Requirements_Register!$BB$6:$BB$255,0)),"")</f>
        <v>60</v>
      </c>
      <c r="J10" s="22" t="str">
        <f aca="false">IFERROR(INDEX(Requirements_Register!$AG$6:$AG$255,MATCH(ROWS($A$6:A10),Requirements_Register!$BB$6:$BB$255,0))&amp;"","")</f>
        <v>In Review</v>
      </c>
      <c r="K10" s="22" t="str">
        <f aca="false">IFERROR(INDEX(Requirements_Register!$AK$6:$AK$255,MATCH(ROWS($A$6:A10),Requirements_Register!$BB$6:$BB$255,0))&amp;"","")</f>
        <v>Release 1</v>
      </c>
      <c r="L10" s="22" t="str">
        <f aca="false">IFERROR(INDEX(Requirements_Register!$AT$6:$AT$255,MATCH(ROWS($A$6:A10),Requirements_Register!$BB$6:$BB$255,0))&amp;"","")</f>
        <v>Ready for Review</v>
      </c>
      <c r="M10" s="22" t="str">
        <f aca="false">IFERROR(INDEX(Requirements_Register!$AU$6:$AU$255,MATCH(ROWS($A$6:A10),Requirements_Register!$BB$6:$BB$255,0))&amp;"","")</f>
        <v>Not Ready</v>
      </c>
    </row>
    <row r="11" customFormat="false" ht="15" hidden="false" customHeight="false" outlineLevel="0" collapsed="false">
      <c r="A11" s="22" t="str">
        <f aca="false">IFERROR(INDEX(Requirements_Register!$A$6:$A$255,MATCH(ROWS($A$6:A11),Requirements_Register!$BB$6:$BB$255,0))&amp;"","")</f>
        <v>REQ-0007</v>
      </c>
      <c r="B11" s="22" t="str">
        <f aca="false">IFERROR(INDEX(Requirements_Register!$B$6:$B$255,MATCH(ROWS($A$6:A11),Requirements_Register!$BB$6:$BB$255,0))&amp;"","")</f>
        <v>REQ-0001</v>
      </c>
      <c r="C11" s="22" t="str">
        <f aca="false">IFERROR(INDEX(Requirements_Register!$D$6:$D$255,MATCH(ROWS($A$6:A11),Requirements_Register!$BB$6:$BB$255,0))&amp;"","")</f>
        <v>Feature</v>
      </c>
      <c r="D11" s="22" t="str">
        <f aca="false">IFERROR(INDEX(Requirements_Register!$E$6:$E$255,MATCH(ROWS($A$6:A11),Requirements_Register!$BB$6:$BB$255,0))&amp;"","")</f>
        <v>Automation</v>
      </c>
      <c r="E11" s="22" t="str">
        <f aca="false">IFERROR(INDEX(Requirements_Register!$G$6:$G$255,MATCH(ROWS($A$6:A11),Requirements_Register!$BB$6:$BB$255,0))&amp;"","")</f>
        <v>Automate triage routing</v>
      </c>
      <c r="F11" s="22" t="str">
        <f aca="false">IFERROR(INDEX(Requirements_Register!$I$6:$I$255,MATCH(ROWS($A$6:A11),Requirements_Register!$BB$6:$BB$255,0))&amp;"","")</f>
        <v/>
      </c>
      <c r="G11" s="22" t="str">
        <f aca="false">IFERROR(INDEX(Requirements_Register!$Q$6:$Q$255,MATCH(ROWS($A$6:A11),Requirements_Register!$BB$6:$BB$255,0))&amp;"","")</f>
        <v>Should</v>
      </c>
      <c r="H11" s="22" t="n">
        <f aca="false">IFERROR(INDEX(Requirements_Register!$AA$6:$AA$255,MATCH(ROWS($A$6:A11),Requirements_Register!$BB$6:$BB$255,0)),"")</f>
        <v>5.6</v>
      </c>
      <c r="I11" s="22" t="n">
        <f aca="false">IFERROR(INDEX(Requirements_Register!$AC$6:$AC$255,MATCH(ROWS($A$6:A11),Requirements_Register!$BB$6:$BB$255,0)),"")</f>
        <v>66</v>
      </c>
      <c r="J11" s="22" t="str">
        <f aca="false">IFERROR(INDEX(Requirements_Register!$AG$6:$AG$255,MATCH(ROWS($A$6:A11),Requirements_Register!$BB$6:$BB$255,0))&amp;"","")</f>
        <v>Draft</v>
      </c>
      <c r="K11" s="22" t="str">
        <f aca="false">IFERROR(INDEX(Requirements_Register!$AK$6:$AK$255,MATCH(ROWS($A$6:A11),Requirements_Register!$BB$6:$BB$255,0))&amp;"","")</f>
        <v>Sprint 2</v>
      </c>
      <c r="L11" s="22" t="str">
        <f aca="false">IFERROR(INDEX(Requirements_Register!$AT$6:$AT$255,MATCH(ROWS($A$6:A11),Requirements_Register!$BB$6:$BB$255,0))&amp;"","")</f>
        <v>Needs Work</v>
      </c>
      <c r="M11" s="22" t="str">
        <f aca="false">IFERROR(INDEX(Requirements_Register!$AU$6:$AU$255,MATCH(ROWS($A$6:A11),Requirements_Register!$BB$6:$BB$255,0))&amp;"","")</f>
        <v>Not Ready</v>
      </c>
    </row>
    <row r="12" customFormat="false" ht="23.85" hidden="false" customHeight="false" outlineLevel="0" collapsed="false">
      <c r="A12" s="22" t="str">
        <f aca="false">IFERROR(INDEX(Requirements_Register!$A$6:$A$255,MATCH(ROWS($A$6:A12),Requirements_Register!$BB$6:$BB$255,0))&amp;"","")</f>
        <v>REQ-0008</v>
      </c>
      <c r="B12" s="22" t="str">
        <f aca="false">IFERROR(INDEX(Requirements_Register!$B$6:$B$255,MATCH(ROWS($A$6:A12),Requirements_Register!$BB$6:$BB$255,0))&amp;"","")</f>
        <v>REQ-0007</v>
      </c>
      <c r="C12" s="22" t="str">
        <f aca="false">IFERROR(INDEX(Requirements_Register!$D$6:$D$255,MATCH(ROWS($A$6:A12),Requirements_Register!$BB$6:$BB$255,0))&amp;"","")</f>
        <v>User Story</v>
      </c>
      <c r="D12" s="22" t="str">
        <f aca="false">IFERROR(INDEX(Requirements_Register!$E$6:$E$255,MATCH(ROWS($A$6:A12),Requirements_Register!$BB$6:$BB$255,0))&amp;"","")</f>
        <v>Automation</v>
      </c>
      <c r="E12" s="22" t="str">
        <f aca="false">IFERROR(INDEX(Requirements_Register!$G$6:$G$255,MATCH(ROWS($A$6:A12),Requirements_Register!$BB$6:$BB$255,0))&amp;"","")</f>
        <v>Route cases by SLA priority</v>
      </c>
      <c r="F12" s="22" t="str">
        <f aca="false">IFERROR(INDEX(Requirements_Register!$I$6:$I$255,MATCH(ROWS($A$6:A12),Requirements_Register!$BB$6:$BB$255,0))&amp;"","")</f>
        <v>As a service manager, I want high priority cases routed automatically so that SLA breaches are prevented.</v>
      </c>
      <c r="G12" s="22" t="str">
        <f aca="false">IFERROR(INDEX(Requirements_Register!$Q$6:$Q$255,MATCH(ROWS($A$6:A12),Requirements_Register!$BB$6:$BB$255,0))&amp;"","")</f>
        <v>Should</v>
      </c>
      <c r="H12" s="22" t="n">
        <f aca="false">IFERROR(INDEX(Requirements_Register!$AA$6:$AA$255,MATCH(ROWS($A$6:A12),Requirements_Register!$BB$6:$BB$255,0)),"")</f>
        <v>6.75</v>
      </c>
      <c r="I12" s="22" t="n">
        <f aca="false">IFERROR(INDEX(Requirements_Register!$AC$6:$AC$255,MATCH(ROWS($A$6:A12),Requirements_Register!$BB$6:$BB$255,0)),"")</f>
        <v>65</v>
      </c>
      <c r="J12" s="22" t="str">
        <f aca="false">IFERROR(INDEX(Requirements_Register!$AG$6:$AG$255,MATCH(ROWS($A$6:A12),Requirements_Register!$BB$6:$BB$255,0))&amp;"","")</f>
        <v>Draft</v>
      </c>
      <c r="K12" s="22" t="str">
        <f aca="false">IFERROR(INDEX(Requirements_Register!$AK$6:$AK$255,MATCH(ROWS($A$6:A12),Requirements_Register!$BB$6:$BB$255,0))&amp;"","")</f>
        <v>Sprint 2</v>
      </c>
      <c r="L12" s="22" t="str">
        <f aca="false">IFERROR(INDEX(Requirements_Register!$AT$6:$AT$255,MATCH(ROWS($A$6:A12),Requirements_Register!$BB$6:$BB$255,0))&amp;"","")</f>
        <v>Ready for Review</v>
      </c>
      <c r="M12" s="22" t="str">
        <f aca="false">IFERROR(INDEX(Requirements_Register!$AU$6:$AU$255,MATCH(ROWS($A$6:A12),Requirements_Register!$BB$6:$BB$255,0))&amp;"","")</f>
        <v>Not Ready</v>
      </c>
    </row>
    <row r="13" customFormat="false" ht="15" hidden="false" customHeight="false" outlineLevel="0" collapsed="false">
      <c r="A13" s="22" t="str">
        <f aca="false">IFERROR(INDEX(Requirements_Register!$A$6:$A$255,MATCH(ROWS($A$6:A13),Requirements_Register!$BB$6:$BB$255,0))&amp;"","")</f>
        <v>REQ-0010</v>
      </c>
      <c r="B13" s="22" t="str">
        <f aca="false">IFERROR(INDEX(Requirements_Register!$B$6:$B$255,MATCH(ROWS($A$6:A13),Requirements_Register!$BB$6:$BB$255,0))&amp;"","")</f>
        <v>REQ-0001</v>
      </c>
      <c r="C13" s="22" t="str">
        <f aca="false">IFERROR(INDEX(Requirements_Register!$D$6:$D$255,MATCH(ROWS($A$6:A13),Requirements_Register!$BB$6:$BB$255,0))&amp;"","")</f>
        <v>Requirement</v>
      </c>
      <c r="D13" s="22" t="str">
        <f aca="false">IFERROR(INDEX(Requirements_Register!$E$6:$E$255,MATCH(ROWS($A$6:A13),Requirements_Register!$BB$6:$BB$255,0))&amp;"","")</f>
        <v>Reporting</v>
      </c>
      <c r="E13" s="22" t="str">
        <f aca="false">IFERROR(INDEX(Requirements_Register!$G$6:$G$255,MATCH(ROWS($A$6:A13),Requirements_Register!$BB$6:$BB$255,0))&amp;"","")</f>
        <v>Provide operational case dashboard</v>
      </c>
      <c r="F13" s="22" t="str">
        <f aca="false">IFERROR(INDEX(Requirements_Register!$I$6:$I$255,MATCH(ROWS($A$6:A13),Requirements_Register!$BB$6:$BB$255,0))&amp;"","")</f>
        <v/>
      </c>
      <c r="G13" s="22" t="str">
        <f aca="false">IFERROR(INDEX(Requirements_Register!$Q$6:$Q$255,MATCH(ROWS($A$6:A13),Requirements_Register!$BB$6:$BB$255,0))&amp;"","")</f>
        <v>Should</v>
      </c>
      <c r="H13" s="22" t="n">
        <f aca="false">IFERROR(INDEX(Requirements_Register!$AA$6:$AA$255,MATCH(ROWS($A$6:A13),Requirements_Register!$BB$6:$BB$255,0)),"")</f>
        <v>6.25</v>
      </c>
      <c r="I13" s="22" t="n">
        <f aca="false">IFERROR(INDEX(Requirements_Register!$AC$6:$AC$255,MATCH(ROWS($A$6:A13),Requirements_Register!$BB$6:$BB$255,0)),"")</f>
        <v>62</v>
      </c>
      <c r="J13" s="22" t="str">
        <f aca="false">IFERROR(INDEX(Requirements_Register!$AG$6:$AG$255,MATCH(ROWS($A$6:A13),Requirements_Register!$BB$6:$BB$255,0))&amp;"","")</f>
        <v>Draft</v>
      </c>
      <c r="K13" s="22" t="str">
        <f aca="false">IFERROR(INDEX(Requirements_Register!$AK$6:$AK$255,MATCH(ROWS($A$6:A13),Requirements_Register!$BB$6:$BB$255,0))&amp;"","")</f>
        <v>Sprint 3</v>
      </c>
      <c r="L13" s="22" t="str">
        <f aca="false">IFERROR(INDEX(Requirements_Register!$AT$6:$AT$255,MATCH(ROWS($A$6:A13),Requirements_Register!$BB$6:$BB$255,0))&amp;"","")</f>
        <v>Ready for Review</v>
      </c>
      <c r="M13" s="22" t="str">
        <f aca="false">IFERROR(INDEX(Requirements_Register!$AU$6:$AU$255,MATCH(ROWS($A$6:A13),Requirements_Register!$BB$6:$BB$255,0))&amp;"","")</f>
        <v>Not Ready</v>
      </c>
    </row>
    <row r="14" customFormat="false" ht="23.85" hidden="false" customHeight="false" outlineLevel="0" collapsed="false">
      <c r="A14" s="22" t="str">
        <f aca="false">IFERROR(INDEX(Requirements_Register!$A$6:$A$255,MATCH(ROWS($A$6:A14),Requirements_Register!$BB$6:$BB$255,0))&amp;"","")</f>
        <v>REQ-0012</v>
      </c>
      <c r="B14" s="22" t="str">
        <f aca="false">IFERROR(INDEX(Requirements_Register!$B$6:$B$255,MATCH(ROWS($A$6:A14),Requirements_Register!$BB$6:$BB$255,0))&amp;"","")</f>
        <v>REQ-0007</v>
      </c>
      <c r="C14" s="22" t="str">
        <f aca="false">IFERROR(INDEX(Requirements_Register!$D$6:$D$255,MATCH(ROWS($A$6:A14),Requirements_Register!$BB$6:$BB$255,0))&amp;"","")</f>
        <v>User Story</v>
      </c>
      <c r="D14" s="22" t="str">
        <f aca="false">IFERROR(INDEX(Requirements_Register!$E$6:$E$255,MATCH(ROWS($A$6:A14),Requirements_Register!$BB$6:$BB$255,0))&amp;"","")</f>
        <v>Automation</v>
      </c>
      <c r="E14" s="22" t="str">
        <f aca="false">IFERROR(INDEX(Requirements_Register!$G$6:$G$255,MATCH(ROWS($A$6:A14),Requirements_Register!$BB$6:$BB$255,0))&amp;"","")</f>
        <v>Notify advisor of SLA risk</v>
      </c>
      <c r="F14" s="22" t="str">
        <f aca="false">IFERROR(INDEX(Requirements_Register!$I$6:$I$255,MATCH(ROWS($A$6:A14),Requirements_Register!$BB$6:$BB$255,0))&amp;"","")</f>
        <v>As a service advisor, I want to be notified when my case is approaching SLA breach so that I can take action before service failure.</v>
      </c>
      <c r="G14" s="22" t="str">
        <f aca="false">IFERROR(INDEX(Requirements_Register!$Q$6:$Q$255,MATCH(ROWS($A$6:A14),Requirements_Register!$BB$6:$BB$255,0))&amp;"","")</f>
        <v>Should</v>
      </c>
      <c r="H14" s="22" t="n">
        <f aca="false">IFERROR(INDEX(Requirements_Register!$AA$6:$AA$255,MATCH(ROWS($A$6:A14),Requirements_Register!$BB$6:$BB$255,0)),"")</f>
        <v>9.33</v>
      </c>
      <c r="I14" s="22" t="n">
        <f aca="false">IFERROR(INDEX(Requirements_Register!$AC$6:$AC$255,MATCH(ROWS($A$6:A14),Requirements_Register!$BB$6:$BB$255,0)),"")</f>
        <v>70</v>
      </c>
      <c r="J14" s="22" t="str">
        <f aca="false">IFERROR(INDEX(Requirements_Register!$AG$6:$AG$255,MATCH(ROWS($A$6:A14),Requirements_Register!$BB$6:$BB$255,0))&amp;"","")</f>
        <v>Draft</v>
      </c>
      <c r="K14" s="22" t="str">
        <f aca="false">IFERROR(INDEX(Requirements_Register!$AK$6:$AK$255,MATCH(ROWS($A$6:A14),Requirements_Register!$BB$6:$BB$255,0))&amp;"","")</f>
        <v>Sprint 2</v>
      </c>
      <c r="L14" s="22" t="str">
        <f aca="false">IFERROR(INDEX(Requirements_Register!$AT$6:$AT$255,MATCH(ROWS($A$6:A14),Requirements_Register!$BB$6:$BB$255,0))&amp;"","")</f>
        <v>Ready for Review</v>
      </c>
      <c r="M14" s="22" t="str">
        <f aca="false">IFERROR(INDEX(Requirements_Register!$AU$6:$AU$255,MATCH(ROWS($A$6:A14),Requirements_Register!$BB$6:$BB$255,0))&amp;"","")</f>
        <v>Not Ready</v>
      </c>
    </row>
    <row r="15" customFormat="false" ht="15" hidden="false" customHeight="false" outlineLevel="0" collapsed="false">
      <c r="A15" s="22" t="str">
        <f aca="false">IFERROR(INDEX(Requirements_Register!$A$6:$A$255,MATCH(ROWS($A$6:A15),Requirements_Register!$BB$6:$BB$255,0))&amp;"","")</f>
        <v>REQ-0013</v>
      </c>
      <c r="B15" s="22" t="str">
        <f aca="false">IFERROR(INDEX(Requirements_Register!$B$6:$B$255,MATCH(ROWS($A$6:A15),Requirements_Register!$BB$6:$BB$255,0))&amp;"","")</f>
        <v>REQ-0001</v>
      </c>
      <c r="C15" s="22" t="str">
        <f aca="false">IFERROR(INDEX(Requirements_Register!$D$6:$D$255,MATCH(ROWS($A$6:A15),Requirements_Register!$BB$6:$BB$255,0))&amp;"","")</f>
        <v>NFR</v>
      </c>
      <c r="D15" s="22" t="str">
        <f aca="false">IFERROR(INDEX(Requirements_Register!$E$6:$E$255,MATCH(ROWS($A$6:A15),Requirements_Register!$BB$6:$BB$255,0))&amp;"","")</f>
        <v>Security</v>
      </c>
      <c r="E15" s="22" t="str">
        <f aca="false">IFERROR(INDEX(Requirements_Register!$G$6:$G$255,MATCH(ROWS($A$6:A15),Requirements_Register!$BB$6:$BB$255,0))&amp;"","")</f>
        <v>Enforce role-based case access</v>
      </c>
      <c r="F15" s="22" t="str">
        <f aca="false">IFERROR(INDEX(Requirements_Register!$I$6:$I$255,MATCH(ROWS($A$6:A15),Requirements_Register!$BB$6:$BB$255,0))&amp;"","")</f>
        <v/>
      </c>
      <c r="G15" s="22" t="str">
        <f aca="false">IFERROR(INDEX(Requirements_Register!$Q$6:$Q$255,MATCH(ROWS($A$6:A15),Requirements_Register!$BB$6:$BB$255,0))&amp;"","")</f>
        <v>Must</v>
      </c>
      <c r="H15" s="22" t="n">
        <f aca="false">IFERROR(INDEX(Requirements_Register!$AA$6:$AA$255,MATCH(ROWS($A$6:A15),Requirements_Register!$BB$6:$BB$255,0)),"")</f>
        <v>5.8</v>
      </c>
      <c r="I15" s="22" t="n">
        <f aca="false">IFERROR(INDEX(Requirements_Register!$AC$6:$AC$255,MATCH(ROWS($A$6:A15),Requirements_Register!$BB$6:$BB$255,0)),"")</f>
        <v>70</v>
      </c>
      <c r="J15" s="22" t="str">
        <f aca="false">IFERROR(INDEX(Requirements_Register!$AG$6:$AG$255,MATCH(ROWS($A$6:A15),Requirements_Register!$BB$6:$BB$255,0))&amp;"","")</f>
        <v>In Review</v>
      </c>
      <c r="K15" s="22" t="str">
        <f aca="false">IFERROR(INDEX(Requirements_Register!$AK$6:$AK$255,MATCH(ROWS($A$6:A15),Requirements_Register!$BB$6:$BB$255,0))&amp;"","")</f>
        <v>Release 1</v>
      </c>
      <c r="L15" s="22" t="str">
        <f aca="false">IFERROR(INDEX(Requirements_Register!$AT$6:$AT$255,MATCH(ROWS($A$6:A15),Requirements_Register!$BB$6:$BB$255,0))&amp;"","")</f>
        <v>Ready for Review</v>
      </c>
      <c r="M15" s="22" t="str">
        <f aca="false">IFERROR(INDEX(Requirements_Register!$AU$6:$AU$255,MATCH(ROWS($A$6:A15),Requirements_Register!$BB$6:$BB$255,0))&amp;"","")</f>
        <v>Not Ready</v>
      </c>
    </row>
    <row r="16" customFormat="false" ht="15" hidden="false" customHeight="false" outlineLevel="0" collapsed="false">
      <c r="A16" s="22" t="str">
        <f aca="false">IFERROR(INDEX(Requirements_Register!$A$6:$A$255,MATCH(ROWS($A$6:A16),Requirements_Register!$BB$6:$BB$255,0))&amp;"","")</f>
        <v>REQ-0015</v>
      </c>
      <c r="B16" s="22" t="str">
        <f aca="false">IFERROR(INDEX(Requirements_Register!$B$6:$B$255,MATCH(ROWS($A$6:A16),Requirements_Register!$BB$6:$BB$255,0))&amp;"","")</f>
        <v>REQ-0001</v>
      </c>
      <c r="C16" s="22" t="str">
        <f aca="false">IFERROR(INDEX(Requirements_Register!$D$6:$D$255,MATCH(ROWS($A$6:A16),Requirements_Register!$BB$6:$BB$255,0))&amp;"","")</f>
        <v>Feature</v>
      </c>
      <c r="D16" s="22" t="str">
        <f aca="false">IFERROR(INDEX(Requirements_Register!$E$6:$E$255,MATCH(ROWS($A$6:A16),Requirements_Register!$BB$6:$BB$255,0))&amp;"","")</f>
        <v>Analytics</v>
      </c>
      <c r="E16" s="22" t="str">
        <f aca="false">IFERROR(INDEX(Requirements_Register!$G$6:$G$255,MATCH(ROWS($A$6:A16),Requirements_Register!$BB$6:$BB$255,0))&amp;"","")</f>
        <v>Suggest knowledge articles</v>
      </c>
      <c r="F16" s="22" t="str">
        <f aca="false">IFERROR(INDEX(Requirements_Register!$I$6:$I$255,MATCH(ROWS($A$6:A16),Requirements_Register!$BB$6:$BB$255,0))&amp;"","")</f>
        <v/>
      </c>
      <c r="G16" s="22" t="str">
        <f aca="false">IFERROR(INDEX(Requirements_Register!$Q$6:$Q$255,MATCH(ROWS($A$6:A16),Requirements_Register!$BB$6:$BB$255,0))&amp;"","")</f>
        <v>Could</v>
      </c>
      <c r="H16" s="22" t="n">
        <f aca="false">IFERROR(INDEX(Requirements_Register!$AA$6:$AA$255,MATCH(ROWS($A$6:A16),Requirements_Register!$BB$6:$BB$255,0)),"")</f>
        <v>3.8</v>
      </c>
      <c r="I16" s="22" t="n">
        <f aca="false">IFERROR(INDEX(Requirements_Register!$AC$6:$AC$255,MATCH(ROWS($A$6:A16),Requirements_Register!$BB$6:$BB$255,0)),"")</f>
        <v>45</v>
      </c>
      <c r="J16" s="22" t="str">
        <f aca="false">IFERROR(INDEX(Requirements_Register!$AG$6:$AG$255,MATCH(ROWS($A$6:A16),Requirements_Register!$BB$6:$BB$255,0))&amp;"","")</f>
        <v>Deferred</v>
      </c>
      <c r="K16" s="22" t="str">
        <f aca="false">IFERROR(INDEX(Requirements_Register!$AK$6:$AK$255,MATCH(ROWS($A$6:A16),Requirements_Register!$BB$6:$BB$255,0))&amp;"","")</f>
        <v>Release 2</v>
      </c>
      <c r="L16" s="22" t="str">
        <f aca="false">IFERROR(INDEX(Requirements_Register!$AT$6:$AT$255,MATCH(ROWS($A$6:A16),Requirements_Register!$BB$6:$BB$255,0))&amp;"","")</f>
        <v>Needs Work</v>
      </c>
      <c r="M16" s="22" t="str">
        <f aca="false">IFERROR(INDEX(Requirements_Register!$AU$6:$AU$255,MATCH(ROWS($A$6:A16),Requirements_Register!$BB$6:$BB$255,0))&amp;"","")</f>
        <v>Not Ready</v>
      </c>
    </row>
    <row r="17" customFormat="false" ht="23.85" hidden="false" customHeight="false" outlineLevel="0" collapsed="false">
      <c r="A17" s="22" t="str">
        <f aca="false">IFERROR(INDEX(Requirements_Register!$A$6:$A$255,MATCH(ROWS($A$6:A17),Requirements_Register!$BB$6:$BB$255,0))&amp;"","")</f>
        <v>REQ-0016</v>
      </c>
      <c r="B17" s="22" t="str">
        <f aca="false">IFERROR(INDEX(Requirements_Register!$B$6:$B$255,MATCH(ROWS($A$6:A17),Requirements_Register!$BB$6:$BB$255,0))&amp;"","")</f>
        <v>REQ-0015</v>
      </c>
      <c r="C17" s="22" t="str">
        <f aca="false">IFERROR(INDEX(Requirements_Register!$D$6:$D$255,MATCH(ROWS($A$6:A17),Requirements_Register!$BB$6:$BB$255,0))&amp;"","")</f>
        <v>User Story</v>
      </c>
      <c r="D17" s="22" t="str">
        <f aca="false">IFERROR(INDEX(Requirements_Register!$E$6:$E$255,MATCH(ROWS($A$6:A17),Requirements_Register!$BB$6:$BB$255,0))&amp;"","")</f>
        <v>Analytics</v>
      </c>
      <c r="E17" s="22" t="str">
        <f aca="false">IFERROR(INDEX(Requirements_Register!$G$6:$G$255,MATCH(ROWS($A$6:A17),Requirements_Register!$BB$6:$BB$255,0))&amp;"","")</f>
        <v>Select suggested knowledge article</v>
      </c>
      <c r="F17" s="22" t="str">
        <f aca="false">IFERROR(INDEX(Requirements_Register!$I$6:$I$255,MATCH(ROWS($A$6:A17),Requirements_Register!$BB$6:$BB$255,0))&amp;"","")</f>
        <v>As a service advisor, I want to select a suggested knowledge article so that I can resolve standard enquiries more quickly.</v>
      </c>
      <c r="G17" s="22" t="str">
        <f aca="false">IFERROR(INDEX(Requirements_Register!$Q$6:$Q$255,MATCH(ROWS($A$6:A17),Requirements_Register!$BB$6:$BB$255,0))&amp;"","")</f>
        <v>Could</v>
      </c>
      <c r="H17" s="22" t="n">
        <f aca="false">IFERROR(INDEX(Requirements_Register!$AA$6:$AA$255,MATCH(ROWS($A$6:A17),Requirements_Register!$BB$6:$BB$255,0)),"")</f>
        <v>6.33</v>
      </c>
      <c r="I17" s="22" t="n">
        <f aca="false">IFERROR(INDEX(Requirements_Register!$AC$6:$AC$255,MATCH(ROWS($A$6:A17),Requirements_Register!$BB$6:$BB$255,0)),"")</f>
        <v>48</v>
      </c>
      <c r="J17" s="22" t="str">
        <f aca="false">IFERROR(INDEX(Requirements_Register!$AG$6:$AG$255,MATCH(ROWS($A$6:A17),Requirements_Register!$BB$6:$BB$255,0))&amp;"","")</f>
        <v>Deferred</v>
      </c>
      <c r="K17" s="22" t="str">
        <f aca="false">IFERROR(INDEX(Requirements_Register!$AK$6:$AK$255,MATCH(ROWS($A$6:A17),Requirements_Register!$BB$6:$BB$255,0))&amp;"","")</f>
        <v>Release 2</v>
      </c>
      <c r="L17" s="22" t="str">
        <f aca="false">IFERROR(INDEX(Requirements_Register!$AT$6:$AT$255,MATCH(ROWS($A$6:A17),Requirements_Register!$BB$6:$BB$255,0))&amp;"","")</f>
        <v>Needs Work</v>
      </c>
      <c r="M17" s="22" t="str">
        <f aca="false">IFERROR(INDEX(Requirements_Register!$AU$6:$AU$255,MATCH(ROWS($A$6:A17),Requirements_Register!$BB$6:$BB$255,0))&amp;"","")</f>
        <v>Not Ready</v>
      </c>
    </row>
    <row r="18" customFormat="false" ht="15" hidden="false" customHeight="false" outlineLevel="0" collapsed="false">
      <c r="A18" s="22" t="str">
        <f aca="false">IFERROR(INDEX(Requirements_Register!$A$6:$A$255,MATCH(ROWS($A$6:A18),Requirements_Register!$BB$6:$BB$255,0))&amp;"","")</f>
        <v>REQ-0017</v>
      </c>
      <c r="B18" s="22" t="str">
        <f aca="false">IFERROR(INDEX(Requirements_Register!$B$6:$B$255,MATCH(ROWS($A$6:A18),Requirements_Register!$BB$6:$BB$255,0))&amp;"","")</f>
        <v>REQ-0006</v>
      </c>
      <c r="C18" s="22" t="str">
        <f aca="false">IFERROR(INDEX(Requirements_Register!$D$6:$D$255,MATCH(ROWS($A$6:A18),Requirements_Register!$BB$6:$BB$255,0))&amp;"","")</f>
        <v>Requirement</v>
      </c>
      <c r="D18" s="22" t="str">
        <f aca="false">IFERROR(INDEX(Requirements_Register!$E$6:$E$255,MATCH(ROWS($A$6:A18),Requirements_Register!$BB$6:$BB$255,0))&amp;"","")</f>
        <v>Data</v>
      </c>
      <c r="E18" s="22" t="str">
        <f aca="false">IFERROR(INDEX(Requirements_Register!$G$6:$G$255,MATCH(ROWS($A$6:A18),Requirements_Register!$BB$6:$BB$255,0))&amp;"","")</f>
        <v>Apply data quality rules before migration</v>
      </c>
      <c r="F18" s="22" t="str">
        <f aca="false">IFERROR(INDEX(Requirements_Register!$I$6:$I$255,MATCH(ROWS($A$6:A18),Requirements_Register!$BB$6:$BB$255,0))&amp;"","")</f>
        <v/>
      </c>
      <c r="G18" s="22" t="str">
        <f aca="false">IFERROR(INDEX(Requirements_Register!$Q$6:$Q$255,MATCH(ROWS($A$6:A18),Requirements_Register!$BB$6:$BB$255,0))&amp;"","")</f>
        <v>Must</v>
      </c>
      <c r="H18" s="22" t="n">
        <f aca="false">IFERROR(INDEX(Requirements_Register!$AA$6:$AA$255,MATCH(ROWS($A$6:A18),Requirements_Register!$BB$6:$BB$255,0)),"")</f>
        <v>4.83</v>
      </c>
      <c r="I18" s="22" t="n">
        <f aca="false">IFERROR(INDEX(Requirements_Register!$AC$6:$AC$255,MATCH(ROWS($A$6:A18),Requirements_Register!$BB$6:$BB$255,0)),"")</f>
        <v>68</v>
      </c>
      <c r="J18" s="22" t="str">
        <f aca="false">IFERROR(INDEX(Requirements_Register!$AG$6:$AG$255,MATCH(ROWS($A$6:A18),Requirements_Register!$BB$6:$BB$255,0))&amp;"","")</f>
        <v>In Review</v>
      </c>
      <c r="K18" s="22" t="str">
        <f aca="false">IFERROR(INDEX(Requirements_Register!$AK$6:$AK$255,MATCH(ROWS($A$6:A18),Requirements_Register!$BB$6:$BB$255,0))&amp;"","")</f>
        <v>Release 1</v>
      </c>
      <c r="L18" s="22" t="str">
        <f aca="false">IFERROR(INDEX(Requirements_Register!$AT$6:$AT$255,MATCH(ROWS($A$6:A18),Requirements_Register!$BB$6:$BB$255,0))&amp;"","")</f>
        <v>Ready for Review</v>
      </c>
      <c r="M18" s="22" t="str">
        <f aca="false">IFERROR(INDEX(Requirements_Register!$AU$6:$AU$255,MATCH(ROWS($A$6:A18),Requirements_Register!$BB$6:$BB$255,0))&amp;"","")</f>
        <v>Not Ready</v>
      </c>
    </row>
    <row r="19" customFormat="false" ht="15" hidden="false" customHeight="false" outlineLevel="0" collapsed="false">
      <c r="A19" s="22" t="str">
        <f aca="false">IFERROR(INDEX(Requirements_Register!$A$6:$A$255,MATCH(ROWS($A$6:A19),Requirements_Register!$BB$6:$BB$255,0))&amp;"","")</f>
        <v>REQ-0019</v>
      </c>
      <c r="B19" s="22" t="str">
        <f aca="false">IFERROR(INDEX(Requirements_Register!$B$6:$B$255,MATCH(ROWS($A$6:A19),Requirements_Register!$BB$6:$BB$255,0))&amp;"","")</f>
        <v>REQ-0001</v>
      </c>
      <c r="C19" s="22" t="str">
        <f aca="false">IFERROR(INDEX(Requirements_Register!$D$6:$D$255,MATCH(ROWS($A$6:A19),Requirements_Register!$BB$6:$BB$255,0))&amp;"","")</f>
        <v>NFR</v>
      </c>
      <c r="D19" s="22" t="str">
        <f aca="false">IFERROR(INDEX(Requirements_Register!$E$6:$E$255,MATCH(ROWS($A$6:A19),Requirements_Register!$BB$6:$BB$255,0))&amp;"","")</f>
        <v>Non-functional</v>
      </c>
      <c r="E19" s="22" t="str">
        <f aca="false">IFERROR(INDEX(Requirements_Register!$G$6:$G$255,MATCH(ROWS($A$6:A19),Requirements_Register!$BB$6:$BB$255,0))&amp;"","")</f>
        <v>Maintain acceptable form response time</v>
      </c>
      <c r="F19" s="22" t="str">
        <f aca="false">IFERROR(INDEX(Requirements_Register!$I$6:$I$255,MATCH(ROWS($A$6:A19),Requirements_Register!$BB$6:$BB$255,0))&amp;"","")</f>
        <v/>
      </c>
      <c r="G19" s="22" t="str">
        <f aca="false">IFERROR(INDEX(Requirements_Register!$Q$6:$Q$255,MATCH(ROWS($A$6:A19),Requirements_Register!$BB$6:$BB$255,0))&amp;"","")</f>
        <v>Should</v>
      </c>
      <c r="H19" s="22" t="n">
        <f aca="false">IFERROR(INDEX(Requirements_Register!$AA$6:$AA$255,MATCH(ROWS($A$6:A19),Requirements_Register!$BB$6:$BB$255,0)),"")</f>
        <v>5.75</v>
      </c>
      <c r="I19" s="22" t="n">
        <f aca="false">IFERROR(INDEX(Requirements_Register!$AC$6:$AC$255,MATCH(ROWS($A$6:A19),Requirements_Register!$BB$6:$BB$255,0)),"")</f>
        <v>57</v>
      </c>
      <c r="J19" s="22" t="str">
        <f aca="false">IFERROR(INDEX(Requirements_Register!$AG$6:$AG$255,MATCH(ROWS($A$6:A19),Requirements_Register!$BB$6:$BB$255,0))&amp;"","")</f>
        <v>Draft</v>
      </c>
      <c r="K19" s="22" t="str">
        <f aca="false">IFERROR(INDEX(Requirements_Register!$AK$6:$AK$255,MATCH(ROWS($A$6:A19),Requirements_Register!$BB$6:$BB$255,0))&amp;"","")</f>
        <v>Release 1</v>
      </c>
      <c r="L19" s="22" t="str">
        <f aca="false">IFERROR(INDEX(Requirements_Register!$AT$6:$AT$255,MATCH(ROWS($A$6:A19),Requirements_Register!$BB$6:$BB$255,0))&amp;"","")</f>
        <v>Ready for Review</v>
      </c>
      <c r="M19" s="22" t="str">
        <f aca="false">IFERROR(INDEX(Requirements_Register!$AU$6:$AU$255,MATCH(ROWS($A$6:A19),Requirements_Register!$BB$6:$BB$255,0))&amp;"","")</f>
        <v>Not Ready</v>
      </c>
    </row>
    <row r="20" customFormat="false" ht="15" hidden="false" customHeight="false" outlineLevel="0" collapsed="false">
      <c r="A20" s="22" t="str">
        <f aca="false">IFERROR(INDEX(Requirements_Register!$A$6:$A$255,MATCH(ROWS($A$6:A20),Requirements_Register!$BB$6:$BB$255,0))&amp;"","")</f>
        <v/>
      </c>
      <c r="B20" s="22" t="str">
        <f aca="false">IFERROR(INDEX(Requirements_Register!$B$6:$B$255,MATCH(ROWS($A$6:A20),Requirements_Register!$BB$6:$BB$255,0))&amp;"","")</f>
        <v/>
      </c>
      <c r="C20" s="22" t="str">
        <f aca="false">IFERROR(INDEX(Requirements_Register!$D$6:$D$255,MATCH(ROWS($A$6:A20),Requirements_Register!$BB$6:$BB$255,0))&amp;"","")</f>
        <v/>
      </c>
      <c r="D20" s="22" t="str">
        <f aca="false">IFERROR(INDEX(Requirements_Register!$E$6:$E$255,MATCH(ROWS($A$6:A20),Requirements_Register!$BB$6:$BB$255,0))&amp;"","")</f>
        <v/>
      </c>
      <c r="E20" s="22" t="str">
        <f aca="false">IFERROR(INDEX(Requirements_Register!$G$6:$G$255,MATCH(ROWS($A$6:A20),Requirements_Register!$BB$6:$BB$255,0))&amp;"","")</f>
        <v/>
      </c>
      <c r="F20" s="22" t="str">
        <f aca="false">IFERROR(INDEX(Requirements_Register!$I$6:$I$255,MATCH(ROWS($A$6:A20),Requirements_Register!$BB$6:$BB$255,0))&amp;"","")</f>
        <v/>
      </c>
      <c r="G20" s="22" t="str">
        <f aca="false">IFERROR(INDEX(Requirements_Register!$Q$6:$Q$255,MATCH(ROWS($A$6:A20),Requirements_Register!$BB$6:$BB$255,0))&amp;"","")</f>
        <v/>
      </c>
      <c r="H20" s="22" t="str">
        <f aca="false">IFERROR(INDEX(Requirements_Register!$AA$6:$AA$255,MATCH(ROWS($A$6:A20),Requirements_Register!$BB$6:$BB$255,0)),"")</f>
        <v/>
      </c>
      <c r="I20" s="22" t="str">
        <f aca="false">IFERROR(INDEX(Requirements_Register!$AC$6:$AC$255,MATCH(ROWS($A$6:A20),Requirements_Register!$BB$6:$BB$255,0)),"")</f>
        <v/>
      </c>
      <c r="J20" s="22" t="str">
        <f aca="false">IFERROR(INDEX(Requirements_Register!$AG$6:$AG$255,MATCH(ROWS($A$6:A20),Requirements_Register!$BB$6:$BB$255,0))&amp;"","")</f>
        <v/>
      </c>
      <c r="K20" s="22" t="str">
        <f aca="false">IFERROR(INDEX(Requirements_Register!$AK$6:$AK$255,MATCH(ROWS($A$6:A20),Requirements_Register!$BB$6:$BB$255,0))&amp;"","")</f>
        <v/>
      </c>
      <c r="L20" s="22" t="str">
        <f aca="false">IFERROR(INDEX(Requirements_Register!$AT$6:$AT$255,MATCH(ROWS($A$6:A20),Requirements_Register!$BB$6:$BB$255,0))&amp;"","")</f>
        <v/>
      </c>
      <c r="M20" s="22" t="str">
        <f aca="false">IFERROR(INDEX(Requirements_Register!$AU$6:$AU$255,MATCH(ROWS($A$6:A20),Requirements_Register!$BB$6:$BB$255,0))&amp;"","")</f>
        <v/>
      </c>
    </row>
    <row r="21" customFormat="false" ht="15" hidden="false" customHeight="false" outlineLevel="0" collapsed="false">
      <c r="A21" s="22" t="str">
        <f aca="false">IFERROR(INDEX(Requirements_Register!$A$6:$A$255,MATCH(ROWS($A$6:A21),Requirements_Register!$BB$6:$BB$255,0))&amp;"","")</f>
        <v/>
      </c>
      <c r="B21" s="22" t="str">
        <f aca="false">IFERROR(INDEX(Requirements_Register!$B$6:$B$255,MATCH(ROWS($A$6:A21),Requirements_Register!$BB$6:$BB$255,0))&amp;"","")</f>
        <v/>
      </c>
      <c r="C21" s="22" t="str">
        <f aca="false">IFERROR(INDEX(Requirements_Register!$D$6:$D$255,MATCH(ROWS($A$6:A21),Requirements_Register!$BB$6:$BB$255,0))&amp;"","")</f>
        <v/>
      </c>
      <c r="D21" s="22" t="str">
        <f aca="false">IFERROR(INDEX(Requirements_Register!$E$6:$E$255,MATCH(ROWS($A$6:A21),Requirements_Register!$BB$6:$BB$255,0))&amp;"","")</f>
        <v/>
      </c>
      <c r="E21" s="22" t="str">
        <f aca="false">IFERROR(INDEX(Requirements_Register!$G$6:$G$255,MATCH(ROWS($A$6:A21),Requirements_Register!$BB$6:$BB$255,0))&amp;"","")</f>
        <v/>
      </c>
      <c r="F21" s="22" t="str">
        <f aca="false">IFERROR(INDEX(Requirements_Register!$I$6:$I$255,MATCH(ROWS($A$6:A21),Requirements_Register!$BB$6:$BB$255,0))&amp;"","")</f>
        <v/>
      </c>
      <c r="G21" s="22" t="str">
        <f aca="false">IFERROR(INDEX(Requirements_Register!$Q$6:$Q$255,MATCH(ROWS($A$6:A21),Requirements_Register!$BB$6:$BB$255,0))&amp;"","")</f>
        <v/>
      </c>
      <c r="H21" s="22" t="str">
        <f aca="false">IFERROR(INDEX(Requirements_Register!$AA$6:$AA$255,MATCH(ROWS($A$6:A21),Requirements_Register!$BB$6:$BB$255,0)),"")</f>
        <v/>
      </c>
      <c r="I21" s="22" t="str">
        <f aca="false">IFERROR(INDEX(Requirements_Register!$AC$6:$AC$255,MATCH(ROWS($A$6:A21),Requirements_Register!$BB$6:$BB$255,0)),"")</f>
        <v/>
      </c>
      <c r="J21" s="22" t="str">
        <f aca="false">IFERROR(INDEX(Requirements_Register!$AG$6:$AG$255,MATCH(ROWS($A$6:A21),Requirements_Register!$BB$6:$BB$255,0))&amp;"","")</f>
        <v/>
      </c>
      <c r="K21" s="22" t="str">
        <f aca="false">IFERROR(INDEX(Requirements_Register!$AK$6:$AK$255,MATCH(ROWS($A$6:A21),Requirements_Register!$BB$6:$BB$255,0))&amp;"","")</f>
        <v/>
      </c>
      <c r="L21" s="22" t="str">
        <f aca="false">IFERROR(INDEX(Requirements_Register!$AT$6:$AT$255,MATCH(ROWS($A$6:A21),Requirements_Register!$BB$6:$BB$255,0))&amp;"","")</f>
        <v/>
      </c>
      <c r="M21" s="22" t="str">
        <f aca="false">IFERROR(INDEX(Requirements_Register!$AU$6:$AU$255,MATCH(ROWS($A$6:A21),Requirements_Register!$BB$6:$BB$255,0))&amp;"","")</f>
        <v/>
      </c>
    </row>
    <row r="22" customFormat="false" ht="15" hidden="false" customHeight="false" outlineLevel="0" collapsed="false">
      <c r="A22" s="22" t="str">
        <f aca="false">IFERROR(INDEX(Requirements_Register!$A$6:$A$255,MATCH(ROWS($A$6:A22),Requirements_Register!$BB$6:$BB$255,0))&amp;"","")</f>
        <v/>
      </c>
      <c r="B22" s="22" t="str">
        <f aca="false">IFERROR(INDEX(Requirements_Register!$B$6:$B$255,MATCH(ROWS($A$6:A22),Requirements_Register!$BB$6:$BB$255,0))&amp;"","")</f>
        <v/>
      </c>
      <c r="C22" s="22" t="str">
        <f aca="false">IFERROR(INDEX(Requirements_Register!$D$6:$D$255,MATCH(ROWS($A$6:A22),Requirements_Register!$BB$6:$BB$255,0))&amp;"","")</f>
        <v/>
      </c>
      <c r="D22" s="22" t="str">
        <f aca="false">IFERROR(INDEX(Requirements_Register!$E$6:$E$255,MATCH(ROWS($A$6:A22),Requirements_Register!$BB$6:$BB$255,0))&amp;"","")</f>
        <v/>
      </c>
      <c r="E22" s="22" t="str">
        <f aca="false">IFERROR(INDEX(Requirements_Register!$G$6:$G$255,MATCH(ROWS($A$6:A22),Requirements_Register!$BB$6:$BB$255,0))&amp;"","")</f>
        <v/>
      </c>
      <c r="F22" s="22" t="str">
        <f aca="false">IFERROR(INDEX(Requirements_Register!$I$6:$I$255,MATCH(ROWS($A$6:A22),Requirements_Register!$BB$6:$BB$255,0))&amp;"","")</f>
        <v/>
      </c>
      <c r="G22" s="22" t="str">
        <f aca="false">IFERROR(INDEX(Requirements_Register!$Q$6:$Q$255,MATCH(ROWS($A$6:A22),Requirements_Register!$BB$6:$BB$255,0))&amp;"","")</f>
        <v/>
      </c>
      <c r="H22" s="22" t="str">
        <f aca="false">IFERROR(INDEX(Requirements_Register!$AA$6:$AA$255,MATCH(ROWS($A$6:A22),Requirements_Register!$BB$6:$BB$255,0)),"")</f>
        <v/>
      </c>
      <c r="I22" s="22" t="str">
        <f aca="false">IFERROR(INDEX(Requirements_Register!$AC$6:$AC$255,MATCH(ROWS($A$6:A22),Requirements_Register!$BB$6:$BB$255,0)),"")</f>
        <v/>
      </c>
      <c r="J22" s="22" t="str">
        <f aca="false">IFERROR(INDEX(Requirements_Register!$AG$6:$AG$255,MATCH(ROWS($A$6:A22),Requirements_Register!$BB$6:$BB$255,0))&amp;"","")</f>
        <v/>
      </c>
      <c r="K22" s="22" t="str">
        <f aca="false">IFERROR(INDEX(Requirements_Register!$AK$6:$AK$255,MATCH(ROWS($A$6:A22),Requirements_Register!$BB$6:$BB$255,0))&amp;"","")</f>
        <v/>
      </c>
      <c r="L22" s="22" t="str">
        <f aca="false">IFERROR(INDEX(Requirements_Register!$AT$6:$AT$255,MATCH(ROWS($A$6:A22),Requirements_Register!$BB$6:$BB$255,0))&amp;"","")</f>
        <v/>
      </c>
      <c r="M22" s="22" t="str">
        <f aca="false">IFERROR(INDEX(Requirements_Register!$AU$6:$AU$255,MATCH(ROWS($A$6:A22),Requirements_Register!$BB$6:$BB$255,0))&amp;"","")</f>
        <v/>
      </c>
    </row>
    <row r="23" customFormat="false" ht="15" hidden="false" customHeight="false" outlineLevel="0" collapsed="false">
      <c r="A23" s="22" t="str">
        <f aca="false">IFERROR(INDEX(Requirements_Register!$A$6:$A$255,MATCH(ROWS($A$6:A23),Requirements_Register!$BB$6:$BB$255,0))&amp;"","")</f>
        <v/>
      </c>
      <c r="B23" s="22" t="str">
        <f aca="false">IFERROR(INDEX(Requirements_Register!$B$6:$B$255,MATCH(ROWS($A$6:A23),Requirements_Register!$BB$6:$BB$255,0))&amp;"","")</f>
        <v/>
      </c>
      <c r="C23" s="22" t="str">
        <f aca="false">IFERROR(INDEX(Requirements_Register!$D$6:$D$255,MATCH(ROWS($A$6:A23),Requirements_Register!$BB$6:$BB$255,0))&amp;"","")</f>
        <v/>
      </c>
      <c r="D23" s="22" t="str">
        <f aca="false">IFERROR(INDEX(Requirements_Register!$E$6:$E$255,MATCH(ROWS($A$6:A23),Requirements_Register!$BB$6:$BB$255,0))&amp;"","")</f>
        <v/>
      </c>
      <c r="E23" s="22" t="str">
        <f aca="false">IFERROR(INDEX(Requirements_Register!$G$6:$G$255,MATCH(ROWS($A$6:A23),Requirements_Register!$BB$6:$BB$255,0))&amp;"","")</f>
        <v/>
      </c>
      <c r="F23" s="22" t="str">
        <f aca="false">IFERROR(INDEX(Requirements_Register!$I$6:$I$255,MATCH(ROWS($A$6:A23),Requirements_Register!$BB$6:$BB$255,0))&amp;"","")</f>
        <v/>
      </c>
      <c r="G23" s="22" t="str">
        <f aca="false">IFERROR(INDEX(Requirements_Register!$Q$6:$Q$255,MATCH(ROWS($A$6:A23),Requirements_Register!$BB$6:$BB$255,0))&amp;"","")</f>
        <v/>
      </c>
      <c r="H23" s="22" t="str">
        <f aca="false">IFERROR(INDEX(Requirements_Register!$AA$6:$AA$255,MATCH(ROWS($A$6:A23),Requirements_Register!$BB$6:$BB$255,0)),"")</f>
        <v/>
      </c>
      <c r="I23" s="22" t="str">
        <f aca="false">IFERROR(INDEX(Requirements_Register!$AC$6:$AC$255,MATCH(ROWS($A$6:A23),Requirements_Register!$BB$6:$BB$255,0)),"")</f>
        <v/>
      </c>
      <c r="J23" s="22" t="str">
        <f aca="false">IFERROR(INDEX(Requirements_Register!$AG$6:$AG$255,MATCH(ROWS($A$6:A23),Requirements_Register!$BB$6:$BB$255,0))&amp;"","")</f>
        <v/>
      </c>
      <c r="K23" s="22" t="str">
        <f aca="false">IFERROR(INDEX(Requirements_Register!$AK$6:$AK$255,MATCH(ROWS($A$6:A23),Requirements_Register!$BB$6:$BB$255,0))&amp;"","")</f>
        <v/>
      </c>
      <c r="L23" s="22" t="str">
        <f aca="false">IFERROR(INDEX(Requirements_Register!$AT$6:$AT$255,MATCH(ROWS($A$6:A23),Requirements_Register!$BB$6:$BB$255,0))&amp;"","")</f>
        <v/>
      </c>
      <c r="M23" s="22" t="str">
        <f aca="false">IFERROR(INDEX(Requirements_Register!$AU$6:$AU$255,MATCH(ROWS($A$6:A23),Requirements_Register!$BB$6:$BB$255,0))&amp;"","")</f>
        <v/>
      </c>
    </row>
    <row r="24" customFormat="false" ht="15" hidden="false" customHeight="false" outlineLevel="0" collapsed="false">
      <c r="A24" s="22" t="str">
        <f aca="false">IFERROR(INDEX(Requirements_Register!$A$6:$A$255,MATCH(ROWS($A$6:A24),Requirements_Register!$BB$6:$BB$255,0))&amp;"","")</f>
        <v/>
      </c>
      <c r="B24" s="22" t="str">
        <f aca="false">IFERROR(INDEX(Requirements_Register!$B$6:$B$255,MATCH(ROWS($A$6:A24),Requirements_Register!$BB$6:$BB$255,0))&amp;"","")</f>
        <v/>
      </c>
      <c r="C24" s="22" t="str">
        <f aca="false">IFERROR(INDEX(Requirements_Register!$D$6:$D$255,MATCH(ROWS($A$6:A24),Requirements_Register!$BB$6:$BB$255,0))&amp;"","")</f>
        <v/>
      </c>
      <c r="D24" s="22" t="str">
        <f aca="false">IFERROR(INDEX(Requirements_Register!$E$6:$E$255,MATCH(ROWS($A$6:A24),Requirements_Register!$BB$6:$BB$255,0))&amp;"","")</f>
        <v/>
      </c>
      <c r="E24" s="22" t="str">
        <f aca="false">IFERROR(INDEX(Requirements_Register!$G$6:$G$255,MATCH(ROWS($A$6:A24),Requirements_Register!$BB$6:$BB$255,0))&amp;"","")</f>
        <v/>
      </c>
      <c r="F24" s="22" t="str">
        <f aca="false">IFERROR(INDEX(Requirements_Register!$I$6:$I$255,MATCH(ROWS($A$6:A24),Requirements_Register!$BB$6:$BB$255,0))&amp;"","")</f>
        <v/>
      </c>
      <c r="G24" s="22" t="str">
        <f aca="false">IFERROR(INDEX(Requirements_Register!$Q$6:$Q$255,MATCH(ROWS($A$6:A24),Requirements_Register!$BB$6:$BB$255,0))&amp;"","")</f>
        <v/>
      </c>
      <c r="H24" s="22" t="str">
        <f aca="false">IFERROR(INDEX(Requirements_Register!$AA$6:$AA$255,MATCH(ROWS($A$6:A24),Requirements_Register!$BB$6:$BB$255,0)),"")</f>
        <v/>
      </c>
      <c r="I24" s="22" t="str">
        <f aca="false">IFERROR(INDEX(Requirements_Register!$AC$6:$AC$255,MATCH(ROWS($A$6:A24),Requirements_Register!$BB$6:$BB$255,0)),"")</f>
        <v/>
      </c>
      <c r="J24" s="22" t="str">
        <f aca="false">IFERROR(INDEX(Requirements_Register!$AG$6:$AG$255,MATCH(ROWS($A$6:A24),Requirements_Register!$BB$6:$BB$255,0))&amp;"","")</f>
        <v/>
      </c>
      <c r="K24" s="22" t="str">
        <f aca="false">IFERROR(INDEX(Requirements_Register!$AK$6:$AK$255,MATCH(ROWS($A$6:A24),Requirements_Register!$BB$6:$BB$255,0))&amp;"","")</f>
        <v/>
      </c>
      <c r="L24" s="22" t="str">
        <f aca="false">IFERROR(INDEX(Requirements_Register!$AT$6:$AT$255,MATCH(ROWS($A$6:A24),Requirements_Register!$BB$6:$BB$255,0))&amp;"","")</f>
        <v/>
      </c>
      <c r="M24" s="22" t="str">
        <f aca="false">IFERROR(INDEX(Requirements_Register!$AU$6:$AU$255,MATCH(ROWS($A$6:A24),Requirements_Register!$BB$6:$BB$255,0))&amp;"","")</f>
        <v/>
      </c>
    </row>
    <row r="25" customFormat="false" ht="15" hidden="false" customHeight="false" outlineLevel="0" collapsed="false">
      <c r="A25" s="22" t="str">
        <f aca="false">IFERROR(INDEX(Requirements_Register!$A$6:$A$255,MATCH(ROWS($A$6:A25),Requirements_Register!$BB$6:$BB$255,0))&amp;"","")</f>
        <v/>
      </c>
      <c r="B25" s="22" t="str">
        <f aca="false">IFERROR(INDEX(Requirements_Register!$B$6:$B$255,MATCH(ROWS($A$6:A25),Requirements_Register!$BB$6:$BB$255,0))&amp;"","")</f>
        <v/>
      </c>
      <c r="C25" s="22" t="str">
        <f aca="false">IFERROR(INDEX(Requirements_Register!$D$6:$D$255,MATCH(ROWS($A$6:A25),Requirements_Register!$BB$6:$BB$255,0))&amp;"","")</f>
        <v/>
      </c>
      <c r="D25" s="22" t="str">
        <f aca="false">IFERROR(INDEX(Requirements_Register!$E$6:$E$255,MATCH(ROWS($A$6:A25),Requirements_Register!$BB$6:$BB$255,0))&amp;"","")</f>
        <v/>
      </c>
      <c r="E25" s="22" t="str">
        <f aca="false">IFERROR(INDEX(Requirements_Register!$G$6:$G$255,MATCH(ROWS($A$6:A25),Requirements_Register!$BB$6:$BB$255,0))&amp;"","")</f>
        <v/>
      </c>
      <c r="F25" s="22" t="str">
        <f aca="false">IFERROR(INDEX(Requirements_Register!$I$6:$I$255,MATCH(ROWS($A$6:A25),Requirements_Register!$BB$6:$BB$255,0))&amp;"","")</f>
        <v/>
      </c>
      <c r="G25" s="22" t="str">
        <f aca="false">IFERROR(INDEX(Requirements_Register!$Q$6:$Q$255,MATCH(ROWS($A$6:A25),Requirements_Register!$BB$6:$BB$255,0))&amp;"","")</f>
        <v/>
      </c>
      <c r="H25" s="22" t="str">
        <f aca="false">IFERROR(INDEX(Requirements_Register!$AA$6:$AA$255,MATCH(ROWS($A$6:A25),Requirements_Register!$BB$6:$BB$255,0)),"")</f>
        <v/>
      </c>
      <c r="I25" s="22" t="str">
        <f aca="false">IFERROR(INDEX(Requirements_Register!$AC$6:$AC$255,MATCH(ROWS($A$6:A25),Requirements_Register!$BB$6:$BB$255,0)),"")</f>
        <v/>
      </c>
      <c r="J25" s="22" t="str">
        <f aca="false">IFERROR(INDEX(Requirements_Register!$AG$6:$AG$255,MATCH(ROWS($A$6:A25),Requirements_Register!$BB$6:$BB$255,0))&amp;"","")</f>
        <v/>
      </c>
      <c r="K25" s="22" t="str">
        <f aca="false">IFERROR(INDEX(Requirements_Register!$AK$6:$AK$255,MATCH(ROWS($A$6:A25),Requirements_Register!$BB$6:$BB$255,0))&amp;"","")</f>
        <v/>
      </c>
      <c r="L25" s="22" t="str">
        <f aca="false">IFERROR(INDEX(Requirements_Register!$AT$6:$AT$255,MATCH(ROWS($A$6:A25),Requirements_Register!$BB$6:$BB$255,0))&amp;"","")</f>
        <v/>
      </c>
      <c r="M25" s="22" t="str">
        <f aca="false">IFERROR(INDEX(Requirements_Register!$AU$6:$AU$255,MATCH(ROWS($A$6:A25),Requirements_Register!$BB$6:$BB$255,0))&amp;"","")</f>
        <v/>
      </c>
    </row>
    <row r="26" customFormat="false" ht="15" hidden="false" customHeight="false" outlineLevel="0" collapsed="false">
      <c r="A26" s="22" t="str">
        <f aca="false">IFERROR(INDEX(Requirements_Register!$A$6:$A$255,MATCH(ROWS($A$6:A26),Requirements_Register!$BB$6:$BB$255,0))&amp;"","")</f>
        <v/>
      </c>
      <c r="B26" s="22" t="str">
        <f aca="false">IFERROR(INDEX(Requirements_Register!$B$6:$B$255,MATCH(ROWS($A$6:A26),Requirements_Register!$BB$6:$BB$255,0))&amp;"","")</f>
        <v/>
      </c>
      <c r="C26" s="22" t="str">
        <f aca="false">IFERROR(INDEX(Requirements_Register!$D$6:$D$255,MATCH(ROWS($A$6:A26),Requirements_Register!$BB$6:$BB$255,0))&amp;"","")</f>
        <v/>
      </c>
      <c r="D26" s="22" t="str">
        <f aca="false">IFERROR(INDEX(Requirements_Register!$E$6:$E$255,MATCH(ROWS($A$6:A26),Requirements_Register!$BB$6:$BB$255,0))&amp;"","")</f>
        <v/>
      </c>
      <c r="E26" s="22" t="str">
        <f aca="false">IFERROR(INDEX(Requirements_Register!$G$6:$G$255,MATCH(ROWS($A$6:A26),Requirements_Register!$BB$6:$BB$255,0))&amp;"","")</f>
        <v/>
      </c>
      <c r="F26" s="22" t="str">
        <f aca="false">IFERROR(INDEX(Requirements_Register!$I$6:$I$255,MATCH(ROWS($A$6:A26),Requirements_Register!$BB$6:$BB$255,0))&amp;"","")</f>
        <v/>
      </c>
      <c r="G26" s="22" t="str">
        <f aca="false">IFERROR(INDEX(Requirements_Register!$Q$6:$Q$255,MATCH(ROWS($A$6:A26),Requirements_Register!$BB$6:$BB$255,0))&amp;"","")</f>
        <v/>
      </c>
      <c r="H26" s="22" t="str">
        <f aca="false">IFERROR(INDEX(Requirements_Register!$AA$6:$AA$255,MATCH(ROWS($A$6:A26),Requirements_Register!$BB$6:$BB$255,0)),"")</f>
        <v/>
      </c>
      <c r="I26" s="22" t="str">
        <f aca="false">IFERROR(INDEX(Requirements_Register!$AC$6:$AC$255,MATCH(ROWS($A$6:A26),Requirements_Register!$BB$6:$BB$255,0)),"")</f>
        <v/>
      </c>
      <c r="J26" s="22" t="str">
        <f aca="false">IFERROR(INDEX(Requirements_Register!$AG$6:$AG$255,MATCH(ROWS($A$6:A26),Requirements_Register!$BB$6:$BB$255,0))&amp;"","")</f>
        <v/>
      </c>
      <c r="K26" s="22" t="str">
        <f aca="false">IFERROR(INDEX(Requirements_Register!$AK$6:$AK$255,MATCH(ROWS($A$6:A26),Requirements_Register!$BB$6:$BB$255,0))&amp;"","")</f>
        <v/>
      </c>
      <c r="L26" s="22" t="str">
        <f aca="false">IFERROR(INDEX(Requirements_Register!$AT$6:$AT$255,MATCH(ROWS($A$6:A26),Requirements_Register!$BB$6:$BB$255,0))&amp;"","")</f>
        <v/>
      </c>
      <c r="M26" s="22" t="str">
        <f aca="false">IFERROR(INDEX(Requirements_Register!$AU$6:$AU$255,MATCH(ROWS($A$6:A26),Requirements_Register!$BB$6:$BB$255,0))&amp;"","")</f>
        <v/>
      </c>
    </row>
    <row r="27" customFormat="false" ht="15" hidden="false" customHeight="false" outlineLevel="0" collapsed="false">
      <c r="A27" s="22" t="str">
        <f aca="false">IFERROR(INDEX(Requirements_Register!$A$6:$A$255,MATCH(ROWS($A$6:A27),Requirements_Register!$BB$6:$BB$255,0))&amp;"","")</f>
        <v/>
      </c>
      <c r="B27" s="22" t="str">
        <f aca="false">IFERROR(INDEX(Requirements_Register!$B$6:$B$255,MATCH(ROWS($A$6:A27),Requirements_Register!$BB$6:$BB$255,0))&amp;"","")</f>
        <v/>
      </c>
      <c r="C27" s="22" t="str">
        <f aca="false">IFERROR(INDEX(Requirements_Register!$D$6:$D$255,MATCH(ROWS($A$6:A27),Requirements_Register!$BB$6:$BB$255,0))&amp;"","")</f>
        <v/>
      </c>
      <c r="D27" s="22" t="str">
        <f aca="false">IFERROR(INDEX(Requirements_Register!$E$6:$E$255,MATCH(ROWS($A$6:A27),Requirements_Register!$BB$6:$BB$255,0))&amp;"","")</f>
        <v/>
      </c>
      <c r="E27" s="22" t="str">
        <f aca="false">IFERROR(INDEX(Requirements_Register!$G$6:$G$255,MATCH(ROWS($A$6:A27),Requirements_Register!$BB$6:$BB$255,0))&amp;"","")</f>
        <v/>
      </c>
      <c r="F27" s="22" t="str">
        <f aca="false">IFERROR(INDEX(Requirements_Register!$I$6:$I$255,MATCH(ROWS($A$6:A27),Requirements_Register!$BB$6:$BB$255,0))&amp;"","")</f>
        <v/>
      </c>
      <c r="G27" s="22" t="str">
        <f aca="false">IFERROR(INDEX(Requirements_Register!$Q$6:$Q$255,MATCH(ROWS($A$6:A27),Requirements_Register!$BB$6:$BB$255,0))&amp;"","")</f>
        <v/>
      </c>
      <c r="H27" s="22" t="str">
        <f aca="false">IFERROR(INDEX(Requirements_Register!$AA$6:$AA$255,MATCH(ROWS($A$6:A27),Requirements_Register!$BB$6:$BB$255,0)),"")</f>
        <v/>
      </c>
      <c r="I27" s="22" t="str">
        <f aca="false">IFERROR(INDEX(Requirements_Register!$AC$6:$AC$255,MATCH(ROWS($A$6:A27),Requirements_Register!$BB$6:$BB$255,0)),"")</f>
        <v/>
      </c>
      <c r="J27" s="22" t="str">
        <f aca="false">IFERROR(INDEX(Requirements_Register!$AG$6:$AG$255,MATCH(ROWS($A$6:A27),Requirements_Register!$BB$6:$BB$255,0))&amp;"","")</f>
        <v/>
      </c>
      <c r="K27" s="22" t="str">
        <f aca="false">IFERROR(INDEX(Requirements_Register!$AK$6:$AK$255,MATCH(ROWS($A$6:A27),Requirements_Register!$BB$6:$BB$255,0))&amp;"","")</f>
        <v/>
      </c>
      <c r="L27" s="22" t="str">
        <f aca="false">IFERROR(INDEX(Requirements_Register!$AT$6:$AT$255,MATCH(ROWS($A$6:A27),Requirements_Register!$BB$6:$BB$255,0))&amp;"","")</f>
        <v/>
      </c>
      <c r="M27" s="22" t="str">
        <f aca="false">IFERROR(INDEX(Requirements_Register!$AU$6:$AU$255,MATCH(ROWS($A$6:A27),Requirements_Register!$BB$6:$BB$255,0))&amp;"","")</f>
        <v/>
      </c>
    </row>
    <row r="28" customFormat="false" ht="15" hidden="false" customHeight="false" outlineLevel="0" collapsed="false">
      <c r="A28" s="22" t="str">
        <f aca="false">IFERROR(INDEX(Requirements_Register!$A$6:$A$255,MATCH(ROWS($A$6:A28),Requirements_Register!$BB$6:$BB$255,0))&amp;"","")</f>
        <v/>
      </c>
      <c r="B28" s="22" t="str">
        <f aca="false">IFERROR(INDEX(Requirements_Register!$B$6:$B$255,MATCH(ROWS($A$6:A28),Requirements_Register!$BB$6:$BB$255,0))&amp;"","")</f>
        <v/>
      </c>
      <c r="C28" s="22" t="str">
        <f aca="false">IFERROR(INDEX(Requirements_Register!$D$6:$D$255,MATCH(ROWS($A$6:A28),Requirements_Register!$BB$6:$BB$255,0))&amp;"","")</f>
        <v/>
      </c>
      <c r="D28" s="22" t="str">
        <f aca="false">IFERROR(INDEX(Requirements_Register!$E$6:$E$255,MATCH(ROWS($A$6:A28),Requirements_Register!$BB$6:$BB$255,0))&amp;"","")</f>
        <v/>
      </c>
      <c r="E28" s="22" t="str">
        <f aca="false">IFERROR(INDEX(Requirements_Register!$G$6:$G$255,MATCH(ROWS($A$6:A28),Requirements_Register!$BB$6:$BB$255,0))&amp;"","")</f>
        <v/>
      </c>
      <c r="F28" s="22" t="str">
        <f aca="false">IFERROR(INDEX(Requirements_Register!$I$6:$I$255,MATCH(ROWS($A$6:A28),Requirements_Register!$BB$6:$BB$255,0))&amp;"","")</f>
        <v/>
      </c>
      <c r="G28" s="22" t="str">
        <f aca="false">IFERROR(INDEX(Requirements_Register!$Q$6:$Q$255,MATCH(ROWS($A$6:A28),Requirements_Register!$BB$6:$BB$255,0))&amp;"","")</f>
        <v/>
      </c>
      <c r="H28" s="22" t="str">
        <f aca="false">IFERROR(INDEX(Requirements_Register!$AA$6:$AA$255,MATCH(ROWS($A$6:A28),Requirements_Register!$BB$6:$BB$255,0)),"")</f>
        <v/>
      </c>
      <c r="I28" s="22" t="str">
        <f aca="false">IFERROR(INDEX(Requirements_Register!$AC$6:$AC$255,MATCH(ROWS($A$6:A28),Requirements_Register!$BB$6:$BB$255,0)),"")</f>
        <v/>
      </c>
      <c r="J28" s="22" t="str">
        <f aca="false">IFERROR(INDEX(Requirements_Register!$AG$6:$AG$255,MATCH(ROWS($A$6:A28),Requirements_Register!$BB$6:$BB$255,0))&amp;"","")</f>
        <v/>
      </c>
      <c r="K28" s="22" t="str">
        <f aca="false">IFERROR(INDEX(Requirements_Register!$AK$6:$AK$255,MATCH(ROWS($A$6:A28),Requirements_Register!$BB$6:$BB$255,0))&amp;"","")</f>
        <v/>
      </c>
      <c r="L28" s="22" t="str">
        <f aca="false">IFERROR(INDEX(Requirements_Register!$AT$6:$AT$255,MATCH(ROWS($A$6:A28),Requirements_Register!$BB$6:$BB$255,0))&amp;"","")</f>
        <v/>
      </c>
      <c r="M28" s="22" t="str">
        <f aca="false">IFERROR(INDEX(Requirements_Register!$AU$6:$AU$255,MATCH(ROWS($A$6:A28),Requirements_Register!$BB$6:$BB$255,0))&amp;"","")</f>
        <v/>
      </c>
    </row>
    <row r="29" customFormat="false" ht="15" hidden="false" customHeight="false" outlineLevel="0" collapsed="false">
      <c r="A29" s="22" t="str">
        <f aca="false">IFERROR(INDEX(Requirements_Register!$A$6:$A$255,MATCH(ROWS($A$6:A29),Requirements_Register!$BB$6:$BB$255,0))&amp;"","")</f>
        <v/>
      </c>
      <c r="B29" s="22" t="str">
        <f aca="false">IFERROR(INDEX(Requirements_Register!$B$6:$B$255,MATCH(ROWS($A$6:A29),Requirements_Register!$BB$6:$BB$255,0))&amp;"","")</f>
        <v/>
      </c>
      <c r="C29" s="22" t="str">
        <f aca="false">IFERROR(INDEX(Requirements_Register!$D$6:$D$255,MATCH(ROWS($A$6:A29),Requirements_Register!$BB$6:$BB$255,0))&amp;"","")</f>
        <v/>
      </c>
      <c r="D29" s="22" t="str">
        <f aca="false">IFERROR(INDEX(Requirements_Register!$E$6:$E$255,MATCH(ROWS($A$6:A29),Requirements_Register!$BB$6:$BB$255,0))&amp;"","")</f>
        <v/>
      </c>
      <c r="E29" s="22" t="str">
        <f aca="false">IFERROR(INDEX(Requirements_Register!$G$6:$G$255,MATCH(ROWS($A$6:A29),Requirements_Register!$BB$6:$BB$255,0))&amp;"","")</f>
        <v/>
      </c>
      <c r="F29" s="22" t="str">
        <f aca="false">IFERROR(INDEX(Requirements_Register!$I$6:$I$255,MATCH(ROWS($A$6:A29),Requirements_Register!$BB$6:$BB$255,0))&amp;"","")</f>
        <v/>
      </c>
      <c r="G29" s="22" t="str">
        <f aca="false">IFERROR(INDEX(Requirements_Register!$Q$6:$Q$255,MATCH(ROWS($A$6:A29),Requirements_Register!$BB$6:$BB$255,0))&amp;"","")</f>
        <v/>
      </c>
      <c r="H29" s="22" t="str">
        <f aca="false">IFERROR(INDEX(Requirements_Register!$AA$6:$AA$255,MATCH(ROWS($A$6:A29),Requirements_Register!$BB$6:$BB$255,0)),"")</f>
        <v/>
      </c>
      <c r="I29" s="22" t="str">
        <f aca="false">IFERROR(INDEX(Requirements_Register!$AC$6:$AC$255,MATCH(ROWS($A$6:A29),Requirements_Register!$BB$6:$BB$255,0)),"")</f>
        <v/>
      </c>
      <c r="J29" s="22" t="str">
        <f aca="false">IFERROR(INDEX(Requirements_Register!$AG$6:$AG$255,MATCH(ROWS($A$6:A29),Requirements_Register!$BB$6:$BB$255,0))&amp;"","")</f>
        <v/>
      </c>
      <c r="K29" s="22" t="str">
        <f aca="false">IFERROR(INDEX(Requirements_Register!$AK$6:$AK$255,MATCH(ROWS($A$6:A29),Requirements_Register!$BB$6:$BB$255,0))&amp;"","")</f>
        <v/>
      </c>
      <c r="L29" s="22" t="str">
        <f aca="false">IFERROR(INDEX(Requirements_Register!$AT$6:$AT$255,MATCH(ROWS($A$6:A29),Requirements_Register!$BB$6:$BB$255,0))&amp;"","")</f>
        <v/>
      </c>
      <c r="M29" s="22" t="str">
        <f aca="false">IFERROR(INDEX(Requirements_Register!$AU$6:$AU$255,MATCH(ROWS($A$6:A29),Requirements_Register!$BB$6:$BB$255,0))&amp;"","")</f>
        <v/>
      </c>
    </row>
    <row r="30" customFormat="false" ht="15" hidden="false" customHeight="false" outlineLevel="0" collapsed="false">
      <c r="A30" s="22" t="str">
        <f aca="false">IFERROR(INDEX(Requirements_Register!$A$6:$A$255,MATCH(ROWS($A$6:A30),Requirements_Register!$BB$6:$BB$255,0))&amp;"","")</f>
        <v/>
      </c>
      <c r="B30" s="22" t="str">
        <f aca="false">IFERROR(INDEX(Requirements_Register!$B$6:$B$255,MATCH(ROWS($A$6:A30),Requirements_Register!$BB$6:$BB$255,0))&amp;"","")</f>
        <v/>
      </c>
      <c r="C30" s="22" t="str">
        <f aca="false">IFERROR(INDEX(Requirements_Register!$D$6:$D$255,MATCH(ROWS($A$6:A30),Requirements_Register!$BB$6:$BB$255,0))&amp;"","")</f>
        <v/>
      </c>
      <c r="D30" s="22" t="str">
        <f aca="false">IFERROR(INDEX(Requirements_Register!$E$6:$E$255,MATCH(ROWS($A$6:A30),Requirements_Register!$BB$6:$BB$255,0))&amp;"","")</f>
        <v/>
      </c>
      <c r="E30" s="22" t="str">
        <f aca="false">IFERROR(INDEX(Requirements_Register!$G$6:$G$255,MATCH(ROWS($A$6:A30),Requirements_Register!$BB$6:$BB$255,0))&amp;"","")</f>
        <v/>
      </c>
      <c r="F30" s="22" t="str">
        <f aca="false">IFERROR(INDEX(Requirements_Register!$I$6:$I$255,MATCH(ROWS($A$6:A30),Requirements_Register!$BB$6:$BB$255,0))&amp;"","")</f>
        <v/>
      </c>
      <c r="G30" s="22" t="str">
        <f aca="false">IFERROR(INDEX(Requirements_Register!$Q$6:$Q$255,MATCH(ROWS($A$6:A30),Requirements_Register!$BB$6:$BB$255,0))&amp;"","")</f>
        <v/>
      </c>
      <c r="H30" s="22" t="str">
        <f aca="false">IFERROR(INDEX(Requirements_Register!$AA$6:$AA$255,MATCH(ROWS($A$6:A30),Requirements_Register!$BB$6:$BB$255,0)),"")</f>
        <v/>
      </c>
      <c r="I30" s="22" t="str">
        <f aca="false">IFERROR(INDEX(Requirements_Register!$AC$6:$AC$255,MATCH(ROWS($A$6:A30),Requirements_Register!$BB$6:$BB$255,0)),"")</f>
        <v/>
      </c>
      <c r="J30" s="22" t="str">
        <f aca="false">IFERROR(INDEX(Requirements_Register!$AG$6:$AG$255,MATCH(ROWS($A$6:A30),Requirements_Register!$BB$6:$BB$255,0))&amp;"","")</f>
        <v/>
      </c>
      <c r="K30" s="22" t="str">
        <f aca="false">IFERROR(INDEX(Requirements_Register!$AK$6:$AK$255,MATCH(ROWS($A$6:A30),Requirements_Register!$BB$6:$BB$255,0))&amp;"","")</f>
        <v/>
      </c>
      <c r="L30" s="22" t="str">
        <f aca="false">IFERROR(INDEX(Requirements_Register!$AT$6:$AT$255,MATCH(ROWS($A$6:A30),Requirements_Register!$BB$6:$BB$255,0))&amp;"","")</f>
        <v/>
      </c>
      <c r="M30" s="22" t="str">
        <f aca="false">IFERROR(INDEX(Requirements_Register!$AU$6:$AU$255,MATCH(ROWS($A$6:A30),Requirements_Register!$BB$6:$BB$255,0))&amp;"","")</f>
        <v/>
      </c>
    </row>
    <row r="31" customFormat="false" ht="15" hidden="false" customHeight="false" outlineLevel="0" collapsed="false">
      <c r="A31" s="22" t="str">
        <f aca="false">IFERROR(INDEX(Requirements_Register!$A$6:$A$255,MATCH(ROWS($A$6:A31),Requirements_Register!$BB$6:$BB$255,0))&amp;"","")</f>
        <v/>
      </c>
      <c r="B31" s="22" t="str">
        <f aca="false">IFERROR(INDEX(Requirements_Register!$B$6:$B$255,MATCH(ROWS($A$6:A31),Requirements_Register!$BB$6:$BB$255,0))&amp;"","")</f>
        <v/>
      </c>
      <c r="C31" s="22" t="str">
        <f aca="false">IFERROR(INDEX(Requirements_Register!$D$6:$D$255,MATCH(ROWS($A$6:A31),Requirements_Register!$BB$6:$BB$255,0))&amp;"","")</f>
        <v/>
      </c>
      <c r="D31" s="22" t="str">
        <f aca="false">IFERROR(INDEX(Requirements_Register!$E$6:$E$255,MATCH(ROWS($A$6:A31),Requirements_Register!$BB$6:$BB$255,0))&amp;"","")</f>
        <v/>
      </c>
      <c r="E31" s="22" t="str">
        <f aca="false">IFERROR(INDEX(Requirements_Register!$G$6:$G$255,MATCH(ROWS($A$6:A31),Requirements_Register!$BB$6:$BB$255,0))&amp;"","")</f>
        <v/>
      </c>
      <c r="F31" s="22" t="str">
        <f aca="false">IFERROR(INDEX(Requirements_Register!$I$6:$I$255,MATCH(ROWS($A$6:A31),Requirements_Register!$BB$6:$BB$255,0))&amp;"","")</f>
        <v/>
      </c>
      <c r="G31" s="22" t="str">
        <f aca="false">IFERROR(INDEX(Requirements_Register!$Q$6:$Q$255,MATCH(ROWS($A$6:A31),Requirements_Register!$BB$6:$BB$255,0))&amp;"","")</f>
        <v/>
      </c>
      <c r="H31" s="22" t="str">
        <f aca="false">IFERROR(INDEX(Requirements_Register!$AA$6:$AA$255,MATCH(ROWS($A$6:A31),Requirements_Register!$BB$6:$BB$255,0)),"")</f>
        <v/>
      </c>
      <c r="I31" s="22" t="str">
        <f aca="false">IFERROR(INDEX(Requirements_Register!$AC$6:$AC$255,MATCH(ROWS($A$6:A31),Requirements_Register!$BB$6:$BB$255,0)),"")</f>
        <v/>
      </c>
      <c r="J31" s="22" t="str">
        <f aca="false">IFERROR(INDEX(Requirements_Register!$AG$6:$AG$255,MATCH(ROWS($A$6:A31),Requirements_Register!$BB$6:$BB$255,0))&amp;"","")</f>
        <v/>
      </c>
      <c r="K31" s="22" t="str">
        <f aca="false">IFERROR(INDEX(Requirements_Register!$AK$6:$AK$255,MATCH(ROWS($A$6:A31),Requirements_Register!$BB$6:$BB$255,0))&amp;"","")</f>
        <v/>
      </c>
      <c r="L31" s="22" t="str">
        <f aca="false">IFERROR(INDEX(Requirements_Register!$AT$6:$AT$255,MATCH(ROWS($A$6:A31),Requirements_Register!$BB$6:$BB$255,0))&amp;"","")</f>
        <v/>
      </c>
      <c r="M31" s="22" t="str">
        <f aca="false">IFERROR(INDEX(Requirements_Register!$AU$6:$AU$255,MATCH(ROWS($A$6:A31),Requirements_Register!$BB$6:$BB$255,0))&amp;"","")</f>
        <v/>
      </c>
    </row>
    <row r="32" customFormat="false" ht="15" hidden="false" customHeight="false" outlineLevel="0" collapsed="false">
      <c r="A32" s="22" t="str">
        <f aca="false">IFERROR(INDEX(Requirements_Register!$A$6:$A$255,MATCH(ROWS($A$6:A32),Requirements_Register!$BB$6:$BB$255,0))&amp;"","")</f>
        <v/>
      </c>
      <c r="B32" s="22" t="str">
        <f aca="false">IFERROR(INDEX(Requirements_Register!$B$6:$B$255,MATCH(ROWS($A$6:A32),Requirements_Register!$BB$6:$BB$255,0))&amp;"","")</f>
        <v/>
      </c>
      <c r="C32" s="22" t="str">
        <f aca="false">IFERROR(INDEX(Requirements_Register!$D$6:$D$255,MATCH(ROWS($A$6:A32),Requirements_Register!$BB$6:$BB$255,0))&amp;"","")</f>
        <v/>
      </c>
      <c r="D32" s="22" t="str">
        <f aca="false">IFERROR(INDEX(Requirements_Register!$E$6:$E$255,MATCH(ROWS($A$6:A32),Requirements_Register!$BB$6:$BB$255,0))&amp;"","")</f>
        <v/>
      </c>
      <c r="E32" s="22" t="str">
        <f aca="false">IFERROR(INDEX(Requirements_Register!$G$6:$G$255,MATCH(ROWS($A$6:A32),Requirements_Register!$BB$6:$BB$255,0))&amp;"","")</f>
        <v/>
      </c>
      <c r="F32" s="22" t="str">
        <f aca="false">IFERROR(INDEX(Requirements_Register!$I$6:$I$255,MATCH(ROWS($A$6:A32),Requirements_Register!$BB$6:$BB$255,0))&amp;"","")</f>
        <v/>
      </c>
      <c r="G32" s="22" t="str">
        <f aca="false">IFERROR(INDEX(Requirements_Register!$Q$6:$Q$255,MATCH(ROWS($A$6:A32),Requirements_Register!$BB$6:$BB$255,0))&amp;"","")</f>
        <v/>
      </c>
      <c r="H32" s="22" t="str">
        <f aca="false">IFERROR(INDEX(Requirements_Register!$AA$6:$AA$255,MATCH(ROWS($A$6:A32),Requirements_Register!$BB$6:$BB$255,0)),"")</f>
        <v/>
      </c>
      <c r="I32" s="22" t="str">
        <f aca="false">IFERROR(INDEX(Requirements_Register!$AC$6:$AC$255,MATCH(ROWS($A$6:A32),Requirements_Register!$BB$6:$BB$255,0)),"")</f>
        <v/>
      </c>
      <c r="J32" s="22" t="str">
        <f aca="false">IFERROR(INDEX(Requirements_Register!$AG$6:$AG$255,MATCH(ROWS($A$6:A32),Requirements_Register!$BB$6:$BB$255,0))&amp;"","")</f>
        <v/>
      </c>
      <c r="K32" s="22" t="str">
        <f aca="false">IFERROR(INDEX(Requirements_Register!$AK$6:$AK$255,MATCH(ROWS($A$6:A32),Requirements_Register!$BB$6:$BB$255,0))&amp;"","")</f>
        <v/>
      </c>
      <c r="L32" s="22" t="str">
        <f aca="false">IFERROR(INDEX(Requirements_Register!$AT$6:$AT$255,MATCH(ROWS($A$6:A32),Requirements_Register!$BB$6:$BB$255,0))&amp;"","")</f>
        <v/>
      </c>
      <c r="M32" s="22" t="str">
        <f aca="false">IFERROR(INDEX(Requirements_Register!$AU$6:$AU$255,MATCH(ROWS($A$6:A32),Requirements_Register!$BB$6:$BB$255,0))&amp;"","")</f>
        <v/>
      </c>
    </row>
    <row r="33" customFormat="false" ht="15" hidden="false" customHeight="false" outlineLevel="0" collapsed="false">
      <c r="A33" s="22" t="str">
        <f aca="false">IFERROR(INDEX(Requirements_Register!$A$6:$A$255,MATCH(ROWS($A$6:A33),Requirements_Register!$BB$6:$BB$255,0))&amp;"","")</f>
        <v/>
      </c>
      <c r="B33" s="22" t="str">
        <f aca="false">IFERROR(INDEX(Requirements_Register!$B$6:$B$255,MATCH(ROWS($A$6:A33),Requirements_Register!$BB$6:$BB$255,0))&amp;"","")</f>
        <v/>
      </c>
      <c r="C33" s="22" t="str">
        <f aca="false">IFERROR(INDEX(Requirements_Register!$D$6:$D$255,MATCH(ROWS($A$6:A33),Requirements_Register!$BB$6:$BB$255,0))&amp;"","")</f>
        <v/>
      </c>
      <c r="D33" s="22" t="str">
        <f aca="false">IFERROR(INDEX(Requirements_Register!$E$6:$E$255,MATCH(ROWS($A$6:A33),Requirements_Register!$BB$6:$BB$255,0))&amp;"","")</f>
        <v/>
      </c>
      <c r="E33" s="22" t="str">
        <f aca="false">IFERROR(INDEX(Requirements_Register!$G$6:$G$255,MATCH(ROWS($A$6:A33),Requirements_Register!$BB$6:$BB$255,0))&amp;"","")</f>
        <v/>
      </c>
      <c r="F33" s="22" t="str">
        <f aca="false">IFERROR(INDEX(Requirements_Register!$I$6:$I$255,MATCH(ROWS($A$6:A33),Requirements_Register!$BB$6:$BB$255,0))&amp;"","")</f>
        <v/>
      </c>
      <c r="G33" s="22" t="str">
        <f aca="false">IFERROR(INDEX(Requirements_Register!$Q$6:$Q$255,MATCH(ROWS($A$6:A33),Requirements_Register!$BB$6:$BB$255,0))&amp;"","")</f>
        <v/>
      </c>
      <c r="H33" s="22" t="str">
        <f aca="false">IFERROR(INDEX(Requirements_Register!$AA$6:$AA$255,MATCH(ROWS($A$6:A33),Requirements_Register!$BB$6:$BB$255,0)),"")</f>
        <v/>
      </c>
      <c r="I33" s="22" t="str">
        <f aca="false">IFERROR(INDEX(Requirements_Register!$AC$6:$AC$255,MATCH(ROWS($A$6:A33),Requirements_Register!$BB$6:$BB$255,0)),"")</f>
        <v/>
      </c>
      <c r="J33" s="22" t="str">
        <f aca="false">IFERROR(INDEX(Requirements_Register!$AG$6:$AG$255,MATCH(ROWS($A$6:A33),Requirements_Register!$BB$6:$BB$255,0))&amp;"","")</f>
        <v/>
      </c>
      <c r="K33" s="22" t="str">
        <f aca="false">IFERROR(INDEX(Requirements_Register!$AK$6:$AK$255,MATCH(ROWS($A$6:A33),Requirements_Register!$BB$6:$BB$255,0))&amp;"","")</f>
        <v/>
      </c>
      <c r="L33" s="22" t="str">
        <f aca="false">IFERROR(INDEX(Requirements_Register!$AT$6:$AT$255,MATCH(ROWS($A$6:A33),Requirements_Register!$BB$6:$BB$255,0))&amp;"","")</f>
        <v/>
      </c>
      <c r="M33" s="22" t="str">
        <f aca="false">IFERROR(INDEX(Requirements_Register!$AU$6:$AU$255,MATCH(ROWS($A$6:A33),Requirements_Register!$BB$6:$BB$255,0))&amp;"","")</f>
        <v/>
      </c>
    </row>
    <row r="34" customFormat="false" ht="15" hidden="false" customHeight="false" outlineLevel="0" collapsed="false">
      <c r="A34" s="22" t="str">
        <f aca="false">IFERROR(INDEX(Requirements_Register!$A$6:$A$255,MATCH(ROWS($A$6:A34),Requirements_Register!$BB$6:$BB$255,0))&amp;"","")</f>
        <v/>
      </c>
      <c r="B34" s="22" t="str">
        <f aca="false">IFERROR(INDEX(Requirements_Register!$B$6:$B$255,MATCH(ROWS($A$6:A34),Requirements_Register!$BB$6:$BB$255,0))&amp;"","")</f>
        <v/>
      </c>
      <c r="C34" s="22" t="str">
        <f aca="false">IFERROR(INDEX(Requirements_Register!$D$6:$D$255,MATCH(ROWS($A$6:A34),Requirements_Register!$BB$6:$BB$255,0))&amp;"","")</f>
        <v/>
      </c>
      <c r="D34" s="22" t="str">
        <f aca="false">IFERROR(INDEX(Requirements_Register!$E$6:$E$255,MATCH(ROWS($A$6:A34),Requirements_Register!$BB$6:$BB$255,0))&amp;"","")</f>
        <v/>
      </c>
      <c r="E34" s="22" t="str">
        <f aca="false">IFERROR(INDEX(Requirements_Register!$G$6:$G$255,MATCH(ROWS($A$6:A34),Requirements_Register!$BB$6:$BB$255,0))&amp;"","")</f>
        <v/>
      </c>
      <c r="F34" s="22" t="str">
        <f aca="false">IFERROR(INDEX(Requirements_Register!$I$6:$I$255,MATCH(ROWS($A$6:A34),Requirements_Register!$BB$6:$BB$255,0))&amp;"","")</f>
        <v/>
      </c>
      <c r="G34" s="22" t="str">
        <f aca="false">IFERROR(INDEX(Requirements_Register!$Q$6:$Q$255,MATCH(ROWS($A$6:A34),Requirements_Register!$BB$6:$BB$255,0))&amp;"","")</f>
        <v/>
      </c>
      <c r="H34" s="22" t="str">
        <f aca="false">IFERROR(INDEX(Requirements_Register!$AA$6:$AA$255,MATCH(ROWS($A$6:A34),Requirements_Register!$BB$6:$BB$255,0)),"")</f>
        <v/>
      </c>
      <c r="I34" s="22" t="str">
        <f aca="false">IFERROR(INDEX(Requirements_Register!$AC$6:$AC$255,MATCH(ROWS($A$6:A34),Requirements_Register!$BB$6:$BB$255,0)),"")</f>
        <v/>
      </c>
      <c r="J34" s="22" t="str">
        <f aca="false">IFERROR(INDEX(Requirements_Register!$AG$6:$AG$255,MATCH(ROWS($A$6:A34),Requirements_Register!$BB$6:$BB$255,0))&amp;"","")</f>
        <v/>
      </c>
      <c r="K34" s="22" t="str">
        <f aca="false">IFERROR(INDEX(Requirements_Register!$AK$6:$AK$255,MATCH(ROWS($A$6:A34),Requirements_Register!$BB$6:$BB$255,0))&amp;"","")</f>
        <v/>
      </c>
      <c r="L34" s="22" t="str">
        <f aca="false">IFERROR(INDEX(Requirements_Register!$AT$6:$AT$255,MATCH(ROWS($A$6:A34),Requirements_Register!$BB$6:$BB$255,0))&amp;"","")</f>
        <v/>
      </c>
      <c r="M34" s="22" t="str">
        <f aca="false">IFERROR(INDEX(Requirements_Register!$AU$6:$AU$255,MATCH(ROWS($A$6:A34),Requirements_Register!$BB$6:$BB$255,0))&amp;"","")</f>
        <v/>
      </c>
    </row>
    <row r="35" customFormat="false" ht="15" hidden="false" customHeight="false" outlineLevel="0" collapsed="false">
      <c r="A35" s="22" t="str">
        <f aca="false">IFERROR(INDEX(Requirements_Register!$A$6:$A$255,MATCH(ROWS($A$6:A35),Requirements_Register!$BB$6:$BB$255,0))&amp;"","")</f>
        <v/>
      </c>
      <c r="B35" s="22" t="str">
        <f aca="false">IFERROR(INDEX(Requirements_Register!$B$6:$B$255,MATCH(ROWS($A$6:A35),Requirements_Register!$BB$6:$BB$255,0))&amp;"","")</f>
        <v/>
      </c>
      <c r="C35" s="22" t="str">
        <f aca="false">IFERROR(INDEX(Requirements_Register!$D$6:$D$255,MATCH(ROWS($A$6:A35),Requirements_Register!$BB$6:$BB$255,0))&amp;"","")</f>
        <v/>
      </c>
      <c r="D35" s="22" t="str">
        <f aca="false">IFERROR(INDEX(Requirements_Register!$E$6:$E$255,MATCH(ROWS($A$6:A35),Requirements_Register!$BB$6:$BB$255,0))&amp;"","")</f>
        <v/>
      </c>
      <c r="E35" s="22" t="str">
        <f aca="false">IFERROR(INDEX(Requirements_Register!$G$6:$G$255,MATCH(ROWS($A$6:A35),Requirements_Register!$BB$6:$BB$255,0))&amp;"","")</f>
        <v/>
      </c>
      <c r="F35" s="22" t="str">
        <f aca="false">IFERROR(INDEX(Requirements_Register!$I$6:$I$255,MATCH(ROWS($A$6:A35),Requirements_Register!$BB$6:$BB$255,0))&amp;"","")</f>
        <v/>
      </c>
      <c r="G35" s="22" t="str">
        <f aca="false">IFERROR(INDEX(Requirements_Register!$Q$6:$Q$255,MATCH(ROWS($A$6:A35),Requirements_Register!$BB$6:$BB$255,0))&amp;"","")</f>
        <v/>
      </c>
      <c r="H35" s="22" t="str">
        <f aca="false">IFERROR(INDEX(Requirements_Register!$AA$6:$AA$255,MATCH(ROWS($A$6:A35),Requirements_Register!$BB$6:$BB$255,0)),"")</f>
        <v/>
      </c>
      <c r="I35" s="22" t="str">
        <f aca="false">IFERROR(INDEX(Requirements_Register!$AC$6:$AC$255,MATCH(ROWS($A$6:A35),Requirements_Register!$BB$6:$BB$255,0)),"")</f>
        <v/>
      </c>
      <c r="J35" s="22" t="str">
        <f aca="false">IFERROR(INDEX(Requirements_Register!$AG$6:$AG$255,MATCH(ROWS($A$6:A35),Requirements_Register!$BB$6:$BB$255,0))&amp;"","")</f>
        <v/>
      </c>
      <c r="K35" s="22" t="str">
        <f aca="false">IFERROR(INDEX(Requirements_Register!$AK$6:$AK$255,MATCH(ROWS($A$6:A35),Requirements_Register!$BB$6:$BB$255,0))&amp;"","")</f>
        <v/>
      </c>
      <c r="L35" s="22" t="str">
        <f aca="false">IFERROR(INDEX(Requirements_Register!$AT$6:$AT$255,MATCH(ROWS($A$6:A35),Requirements_Register!$BB$6:$BB$255,0))&amp;"","")</f>
        <v/>
      </c>
      <c r="M35" s="22" t="str">
        <f aca="false">IFERROR(INDEX(Requirements_Register!$AU$6:$AU$255,MATCH(ROWS($A$6:A35),Requirements_Register!$BB$6:$BB$255,0))&amp;"","")</f>
        <v/>
      </c>
    </row>
    <row r="36" customFormat="false" ht="15" hidden="false" customHeight="false" outlineLevel="0" collapsed="false">
      <c r="A36" s="22" t="str">
        <f aca="false">IFERROR(INDEX(Requirements_Register!$A$6:$A$255,MATCH(ROWS($A$6:A36),Requirements_Register!$BB$6:$BB$255,0))&amp;"","")</f>
        <v/>
      </c>
      <c r="B36" s="22" t="str">
        <f aca="false">IFERROR(INDEX(Requirements_Register!$B$6:$B$255,MATCH(ROWS($A$6:A36),Requirements_Register!$BB$6:$BB$255,0))&amp;"","")</f>
        <v/>
      </c>
      <c r="C36" s="22" t="str">
        <f aca="false">IFERROR(INDEX(Requirements_Register!$D$6:$D$255,MATCH(ROWS($A$6:A36),Requirements_Register!$BB$6:$BB$255,0))&amp;"","")</f>
        <v/>
      </c>
      <c r="D36" s="22" t="str">
        <f aca="false">IFERROR(INDEX(Requirements_Register!$E$6:$E$255,MATCH(ROWS($A$6:A36),Requirements_Register!$BB$6:$BB$255,0))&amp;"","")</f>
        <v/>
      </c>
      <c r="E36" s="22" t="str">
        <f aca="false">IFERROR(INDEX(Requirements_Register!$G$6:$G$255,MATCH(ROWS($A$6:A36),Requirements_Register!$BB$6:$BB$255,0))&amp;"","")</f>
        <v/>
      </c>
      <c r="F36" s="22" t="str">
        <f aca="false">IFERROR(INDEX(Requirements_Register!$I$6:$I$255,MATCH(ROWS($A$6:A36),Requirements_Register!$BB$6:$BB$255,0))&amp;"","")</f>
        <v/>
      </c>
      <c r="G36" s="22" t="str">
        <f aca="false">IFERROR(INDEX(Requirements_Register!$Q$6:$Q$255,MATCH(ROWS($A$6:A36),Requirements_Register!$BB$6:$BB$255,0))&amp;"","")</f>
        <v/>
      </c>
      <c r="H36" s="22" t="str">
        <f aca="false">IFERROR(INDEX(Requirements_Register!$AA$6:$AA$255,MATCH(ROWS($A$6:A36),Requirements_Register!$BB$6:$BB$255,0)),"")</f>
        <v/>
      </c>
      <c r="I36" s="22" t="str">
        <f aca="false">IFERROR(INDEX(Requirements_Register!$AC$6:$AC$255,MATCH(ROWS($A$6:A36),Requirements_Register!$BB$6:$BB$255,0)),"")</f>
        <v/>
      </c>
      <c r="J36" s="22" t="str">
        <f aca="false">IFERROR(INDEX(Requirements_Register!$AG$6:$AG$255,MATCH(ROWS($A$6:A36),Requirements_Register!$BB$6:$BB$255,0))&amp;"","")</f>
        <v/>
      </c>
      <c r="K36" s="22" t="str">
        <f aca="false">IFERROR(INDEX(Requirements_Register!$AK$6:$AK$255,MATCH(ROWS($A$6:A36),Requirements_Register!$BB$6:$BB$255,0))&amp;"","")</f>
        <v/>
      </c>
      <c r="L36" s="22" t="str">
        <f aca="false">IFERROR(INDEX(Requirements_Register!$AT$6:$AT$255,MATCH(ROWS($A$6:A36),Requirements_Register!$BB$6:$BB$255,0))&amp;"","")</f>
        <v/>
      </c>
      <c r="M36" s="22" t="str">
        <f aca="false">IFERROR(INDEX(Requirements_Register!$AU$6:$AU$255,MATCH(ROWS($A$6:A36),Requirements_Register!$BB$6:$BB$255,0))&amp;"","")</f>
        <v/>
      </c>
    </row>
    <row r="37" customFormat="false" ht="15" hidden="false" customHeight="false" outlineLevel="0" collapsed="false">
      <c r="A37" s="22" t="str">
        <f aca="false">IFERROR(INDEX(Requirements_Register!$A$6:$A$255,MATCH(ROWS($A$6:A37),Requirements_Register!$BB$6:$BB$255,0))&amp;"","")</f>
        <v/>
      </c>
      <c r="B37" s="22" t="str">
        <f aca="false">IFERROR(INDEX(Requirements_Register!$B$6:$B$255,MATCH(ROWS($A$6:A37),Requirements_Register!$BB$6:$BB$255,0))&amp;"","")</f>
        <v/>
      </c>
      <c r="C37" s="22" t="str">
        <f aca="false">IFERROR(INDEX(Requirements_Register!$D$6:$D$255,MATCH(ROWS($A$6:A37),Requirements_Register!$BB$6:$BB$255,0))&amp;"","")</f>
        <v/>
      </c>
      <c r="D37" s="22" t="str">
        <f aca="false">IFERROR(INDEX(Requirements_Register!$E$6:$E$255,MATCH(ROWS($A$6:A37),Requirements_Register!$BB$6:$BB$255,0))&amp;"","")</f>
        <v/>
      </c>
      <c r="E37" s="22" t="str">
        <f aca="false">IFERROR(INDEX(Requirements_Register!$G$6:$G$255,MATCH(ROWS($A$6:A37),Requirements_Register!$BB$6:$BB$255,0))&amp;"","")</f>
        <v/>
      </c>
      <c r="F37" s="22" t="str">
        <f aca="false">IFERROR(INDEX(Requirements_Register!$I$6:$I$255,MATCH(ROWS($A$6:A37),Requirements_Register!$BB$6:$BB$255,0))&amp;"","")</f>
        <v/>
      </c>
      <c r="G37" s="22" t="str">
        <f aca="false">IFERROR(INDEX(Requirements_Register!$Q$6:$Q$255,MATCH(ROWS($A$6:A37),Requirements_Register!$BB$6:$BB$255,0))&amp;"","")</f>
        <v/>
      </c>
      <c r="H37" s="22" t="str">
        <f aca="false">IFERROR(INDEX(Requirements_Register!$AA$6:$AA$255,MATCH(ROWS($A$6:A37),Requirements_Register!$BB$6:$BB$255,0)),"")</f>
        <v/>
      </c>
      <c r="I37" s="22" t="str">
        <f aca="false">IFERROR(INDEX(Requirements_Register!$AC$6:$AC$255,MATCH(ROWS($A$6:A37),Requirements_Register!$BB$6:$BB$255,0)),"")</f>
        <v/>
      </c>
      <c r="J37" s="22" t="str">
        <f aca="false">IFERROR(INDEX(Requirements_Register!$AG$6:$AG$255,MATCH(ROWS($A$6:A37),Requirements_Register!$BB$6:$BB$255,0))&amp;"","")</f>
        <v/>
      </c>
      <c r="K37" s="22" t="str">
        <f aca="false">IFERROR(INDEX(Requirements_Register!$AK$6:$AK$255,MATCH(ROWS($A$6:A37),Requirements_Register!$BB$6:$BB$255,0))&amp;"","")</f>
        <v/>
      </c>
      <c r="L37" s="22" t="str">
        <f aca="false">IFERROR(INDEX(Requirements_Register!$AT$6:$AT$255,MATCH(ROWS($A$6:A37),Requirements_Register!$BB$6:$BB$255,0))&amp;"","")</f>
        <v/>
      </c>
      <c r="M37" s="22" t="str">
        <f aca="false">IFERROR(INDEX(Requirements_Register!$AU$6:$AU$255,MATCH(ROWS($A$6:A37),Requirements_Register!$BB$6:$BB$255,0))&amp;"","")</f>
        <v/>
      </c>
    </row>
    <row r="38" customFormat="false" ht="15" hidden="false" customHeight="false" outlineLevel="0" collapsed="false">
      <c r="A38" s="22" t="str">
        <f aca="false">IFERROR(INDEX(Requirements_Register!$A$6:$A$255,MATCH(ROWS($A$6:A38),Requirements_Register!$BB$6:$BB$255,0))&amp;"","")</f>
        <v/>
      </c>
      <c r="B38" s="22" t="str">
        <f aca="false">IFERROR(INDEX(Requirements_Register!$B$6:$B$255,MATCH(ROWS($A$6:A38),Requirements_Register!$BB$6:$BB$255,0))&amp;"","")</f>
        <v/>
      </c>
      <c r="C38" s="22" t="str">
        <f aca="false">IFERROR(INDEX(Requirements_Register!$D$6:$D$255,MATCH(ROWS($A$6:A38),Requirements_Register!$BB$6:$BB$255,0))&amp;"","")</f>
        <v/>
      </c>
      <c r="D38" s="22" t="str">
        <f aca="false">IFERROR(INDEX(Requirements_Register!$E$6:$E$255,MATCH(ROWS($A$6:A38),Requirements_Register!$BB$6:$BB$255,0))&amp;"","")</f>
        <v/>
      </c>
      <c r="E38" s="22" t="str">
        <f aca="false">IFERROR(INDEX(Requirements_Register!$G$6:$G$255,MATCH(ROWS($A$6:A38),Requirements_Register!$BB$6:$BB$255,0))&amp;"","")</f>
        <v/>
      </c>
      <c r="F38" s="22" t="str">
        <f aca="false">IFERROR(INDEX(Requirements_Register!$I$6:$I$255,MATCH(ROWS($A$6:A38),Requirements_Register!$BB$6:$BB$255,0))&amp;"","")</f>
        <v/>
      </c>
      <c r="G38" s="22" t="str">
        <f aca="false">IFERROR(INDEX(Requirements_Register!$Q$6:$Q$255,MATCH(ROWS($A$6:A38),Requirements_Register!$BB$6:$BB$255,0))&amp;"","")</f>
        <v/>
      </c>
      <c r="H38" s="22" t="str">
        <f aca="false">IFERROR(INDEX(Requirements_Register!$AA$6:$AA$255,MATCH(ROWS($A$6:A38),Requirements_Register!$BB$6:$BB$255,0)),"")</f>
        <v/>
      </c>
      <c r="I38" s="22" t="str">
        <f aca="false">IFERROR(INDEX(Requirements_Register!$AC$6:$AC$255,MATCH(ROWS($A$6:A38),Requirements_Register!$BB$6:$BB$255,0)),"")</f>
        <v/>
      </c>
      <c r="J38" s="22" t="str">
        <f aca="false">IFERROR(INDEX(Requirements_Register!$AG$6:$AG$255,MATCH(ROWS($A$6:A38),Requirements_Register!$BB$6:$BB$255,0))&amp;"","")</f>
        <v/>
      </c>
      <c r="K38" s="22" t="str">
        <f aca="false">IFERROR(INDEX(Requirements_Register!$AK$6:$AK$255,MATCH(ROWS($A$6:A38),Requirements_Register!$BB$6:$BB$255,0))&amp;"","")</f>
        <v/>
      </c>
      <c r="L38" s="22" t="str">
        <f aca="false">IFERROR(INDEX(Requirements_Register!$AT$6:$AT$255,MATCH(ROWS($A$6:A38),Requirements_Register!$BB$6:$BB$255,0))&amp;"","")</f>
        <v/>
      </c>
      <c r="M38" s="22" t="str">
        <f aca="false">IFERROR(INDEX(Requirements_Register!$AU$6:$AU$255,MATCH(ROWS($A$6:A38),Requirements_Register!$BB$6:$BB$255,0))&amp;"","")</f>
        <v/>
      </c>
    </row>
    <row r="39" customFormat="false" ht="15" hidden="false" customHeight="false" outlineLevel="0" collapsed="false">
      <c r="A39" s="22" t="str">
        <f aca="false">IFERROR(INDEX(Requirements_Register!$A$6:$A$255,MATCH(ROWS($A$6:A39),Requirements_Register!$BB$6:$BB$255,0))&amp;"","")</f>
        <v/>
      </c>
      <c r="B39" s="22" t="str">
        <f aca="false">IFERROR(INDEX(Requirements_Register!$B$6:$B$255,MATCH(ROWS($A$6:A39),Requirements_Register!$BB$6:$BB$255,0))&amp;"","")</f>
        <v/>
      </c>
      <c r="C39" s="22" t="str">
        <f aca="false">IFERROR(INDEX(Requirements_Register!$D$6:$D$255,MATCH(ROWS($A$6:A39),Requirements_Register!$BB$6:$BB$255,0))&amp;"","")</f>
        <v/>
      </c>
      <c r="D39" s="22" t="str">
        <f aca="false">IFERROR(INDEX(Requirements_Register!$E$6:$E$255,MATCH(ROWS($A$6:A39),Requirements_Register!$BB$6:$BB$255,0))&amp;"","")</f>
        <v/>
      </c>
      <c r="E39" s="22" t="str">
        <f aca="false">IFERROR(INDEX(Requirements_Register!$G$6:$G$255,MATCH(ROWS($A$6:A39),Requirements_Register!$BB$6:$BB$255,0))&amp;"","")</f>
        <v/>
      </c>
      <c r="F39" s="22" t="str">
        <f aca="false">IFERROR(INDEX(Requirements_Register!$I$6:$I$255,MATCH(ROWS($A$6:A39),Requirements_Register!$BB$6:$BB$255,0))&amp;"","")</f>
        <v/>
      </c>
      <c r="G39" s="22" t="str">
        <f aca="false">IFERROR(INDEX(Requirements_Register!$Q$6:$Q$255,MATCH(ROWS($A$6:A39),Requirements_Register!$BB$6:$BB$255,0))&amp;"","")</f>
        <v/>
      </c>
      <c r="H39" s="22" t="str">
        <f aca="false">IFERROR(INDEX(Requirements_Register!$AA$6:$AA$255,MATCH(ROWS($A$6:A39),Requirements_Register!$BB$6:$BB$255,0)),"")</f>
        <v/>
      </c>
      <c r="I39" s="22" t="str">
        <f aca="false">IFERROR(INDEX(Requirements_Register!$AC$6:$AC$255,MATCH(ROWS($A$6:A39),Requirements_Register!$BB$6:$BB$255,0)),"")</f>
        <v/>
      </c>
      <c r="J39" s="22" t="str">
        <f aca="false">IFERROR(INDEX(Requirements_Register!$AG$6:$AG$255,MATCH(ROWS($A$6:A39),Requirements_Register!$BB$6:$BB$255,0))&amp;"","")</f>
        <v/>
      </c>
      <c r="K39" s="22" t="str">
        <f aca="false">IFERROR(INDEX(Requirements_Register!$AK$6:$AK$255,MATCH(ROWS($A$6:A39),Requirements_Register!$BB$6:$BB$255,0))&amp;"","")</f>
        <v/>
      </c>
      <c r="L39" s="22" t="str">
        <f aca="false">IFERROR(INDEX(Requirements_Register!$AT$6:$AT$255,MATCH(ROWS($A$6:A39),Requirements_Register!$BB$6:$BB$255,0))&amp;"","")</f>
        <v/>
      </c>
      <c r="M39" s="22" t="str">
        <f aca="false">IFERROR(INDEX(Requirements_Register!$AU$6:$AU$255,MATCH(ROWS($A$6:A39),Requirements_Register!$BB$6:$BB$255,0))&amp;"","")</f>
        <v/>
      </c>
    </row>
    <row r="40" customFormat="false" ht="15" hidden="false" customHeight="false" outlineLevel="0" collapsed="false">
      <c r="A40" s="22" t="str">
        <f aca="false">IFERROR(INDEX(Requirements_Register!$A$6:$A$255,MATCH(ROWS($A$6:A40),Requirements_Register!$BB$6:$BB$255,0))&amp;"","")</f>
        <v/>
      </c>
      <c r="B40" s="22" t="str">
        <f aca="false">IFERROR(INDEX(Requirements_Register!$B$6:$B$255,MATCH(ROWS($A$6:A40),Requirements_Register!$BB$6:$BB$255,0))&amp;"","")</f>
        <v/>
      </c>
      <c r="C40" s="22" t="str">
        <f aca="false">IFERROR(INDEX(Requirements_Register!$D$6:$D$255,MATCH(ROWS($A$6:A40),Requirements_Register!$BB$6:$BB$255,0))&amp;"","")</f>
        <v/>
      </c>
      <c r="D40" s="22" t="str">
        <f aca="false">IFERROR(INDEX(Requirements_Register!$E$6:$E$255,MATCH(ROWS($A$6:A40),Requirements_Register!$BB$6:$BB$255,0))&amp;"","")</f>
        <v/>
      </c>
      <c r="E40" s="22" t="str">
        <f aca="false">IFERROR(INDEX(Requirements_Register!$G$6:$G$255,MATCH(ROWS($A$6:A40),Requirements_Register!$BB$6:$BB$255,0))&amp;"","")</f>
        <v/>
      </c>
      <c r="F40" s="22" t="str">
        <f aca="false">IFERROR(INDEX(Requirements_Register!$I$6:$I$255,MATCH(ROWS($A$6:A40),Requirements_Register!$BB$6:$BB$255,0))&amp;"","")</f>
        <v/>
      </c>
      <c r="G40" s="22" t="str">
        <f aca="false">IFERROR(INDEX(Requirements_Register!$Q$6:$Q$255,MATCH(ROWS($A$6:A40),Requirements_Register!$BB$6:$BB$255,0))&amp;"","")</f>
        <v/>
      </c>
      <c r="H40" s="22" t="str">
        <f aca="false">IFERROR(INDEX(Requirements_Register!$AA$6:$AA$255,MATCH(ROWS($A$6:A40),Requirements_Register!$BB$6:$BB$255,0)),"")</f>
        <v/>
      </c>
      <c r="I40" s="22" t="str">
        <f aca="false">IFERROR(INDEX(Requirements_Register!$AC$6:$AC$255,MATCH(ROWS($A$6:A40),Requirements_Register!$BB$6:$BB$255,0)),"")</f>
        <v/>
      </c>
      <c r="J40" s="22" t="str">
        <f aca="false">IFERROR(INDEX(Requirements_Register!$AG$6:$AG$255,MATCH(ROWS($A$6:A40),Requirements_Register!$BB$6:$BB$255,0))&amp;"","")</f>
        <v/>
      </c>
      <c r="K40" s="22" t="str">
        <f aca="false">IFERROR(INDEX(Requirements_Register!$AK$6:$AK$255,MATCH(ROWS($A$6:A40),Requirements_Register!$BB$6:$BB$255,0))&amp;"","")</f>
        <v/>
      </c>
      <c r="L40" s="22" t="str">
        <f aca="false">IFERROR(INDEX(Requirements_Register!$AT$6:$AT$255,MATCH(ROWS($A$6:A40),Requirements_Register!$BB$6:$BB$255,0))&amp;"","")</f>
        <v/>
      </c>
      <c r="M40" s="22" t="str">
        <f aca="false">IFERROR(INDEX(Requirements_Register!$AU$6:$AU$255,MATCH(ROWS($A$6:A40),Requirements_Register!$BB$6:$BB$255,0))&amp;"","")</f>
        <v/>
      </c>
    </row>
    <row r="41" customFormat="false" ht="15" hidden="false" customHeight="false" outlineLevel="0" collapsed="false">
      <c r="A41" s="22" t="str">
        <f aca="false">IFERROR(INDEX(Requirements_Register!$A$6:$A$255,MATCH(ROWS($A$6:A41),Requirements_Register!$BB$6:$BB$255,0))&amp;"","")</f>
        <v/>
      </c>
      <c r="B41" s="22" t="str">
        <f aca="false">IFERROR(INDEX(Requirements_Register!$B$6:$B$255,MATCH(ROWS($A$6:A41),Requirements_Register!$BB$6:$BB$255,0))&amp;"","")</f>
        <v/>
      </c>
      <c r="C41" s="22" t="str">
        <f aca="false">IFERROR(INDEX(Requirements_Register!$D$6:$D$255,MATCH(ROWS($A$6:A41),Requirements_Register!$BB$6:$BB$255,0))&amp;"","")</f>
        <v/>
      </c>
      <c r="D41" s="22" t="str">
        <f aca="false">IFERROR(INDEX(Requirements_Register!$E$6:$E$255,MATCH(ROWS($A$6:A41),Requirements_Register!$BB$6:$BB$255,0))&amp;"","")</f>
        <v/>
      </c>
      <c r="E41" s="22" t="str">
        <f aca="false">IFERROR(INDEX(Requirements_Register!$G$6:$G$255,MATCH(ROWS($A$6:A41),Requirements_Register!$BB$6:$BB$255,0))&amp;"","")</f>
        <v/>
      </c>
      <c r="F41" s="22" t="str">
        <f aca="false">IFERROR(INDEX(Requirements_Register!$I$6:$I$255,MATCH(ROWS($A$6:A41),Requirements_Register!$BB$6:$BB$255,0))&amp;"","")</f>
        <v/>
      </c>
      <c r="G41" s="22" t="str">
        <f aca="false">IFERROR(INDEX(Requirements_Register!$Q$6:$Q$255,MATCH(ROWS($A$6:A41),Requirements_Register!$BB$6:$BB$255,0))&amp;"","")</f>
        <v/>
      </c>
      <c r="H41" s="22" t="str">
        <f aca="false">IFERROR(INDEX(Requirements_Register!$AA$6:$AA$255,MATCH(ROWS($A$6:A41),Requirements_Register!$BB$6:$BB$255,0)),"")</f>
        <v/>
      </c>
      <c r="I41" s="22" t="str">
        <f aca="false">IFERROR(INDEX(Requirements_Register!$AC$6:$AC$255,MATCH(ROWS($A$6:A41),Requirements_Register!$BB$6:$BB$255,0)),"")</f>
        <v/>
      </c>
      <c r="J41" s="22" t="str">
        <f aca="false">IFERROR(INDEX(Requirements_Register!$AG$6:$AG$255,MATCH(ROWS($A$6:A41),Requirements_Register!$BB$6:$BB$255,0))&amp;"","")</f>
        <v/>
      </c>
      <c r="K41" s="22" t="str">
        <f aca="false">IFERROR(INDEX(Requirements_Register!$AK$6:$AK$255,MATCH(ROWS($A$6:A41),Requirements_Register!$BB$6:$BB$255,0))&amp;"","")</f>
        <v/>
      </c>
      <c r="L41" s="22" t="str">
        <f aca="false">IFERROR(INDEX(Requirements_Register!$AT$6:$AT$255,MATCH(ROWS($A$6:A41),Requirements_Register!$BB$6:$BB$255,0))&amp;"","")</f>
        <v/>
      </c>
      <c r="M41" s="22" t="str">
        <f aca="false">IFERROR(INDEX(Requirements_Register!$AU$6:$AU$255,MATCH(ROWS($A$6:A41),Requirements_Register!$BB$6:$BB$255,0))&amp;"","")</f>
        <v/>
      </c>
    </row>
    <row r="42" customFormat="false" ht="15" hidden="false" customHeight="false" outlineLevel="0" collapsed="false">
      <c r="A42" s="22" t="str">
        <f aca="false">IFERROR(INDEX(Requirements_Register!$A$6:$A$255,MATCH(ROWS($A$6:A42),Requirements_Register!$BB$6:$BB$255,0))&amp;"","")</f>
        <v/>
      </c>
      <c r="B42" s="22" t="str">
        <f aca="false">IFERROR(INDEX(Requirements_Register!$B$6:$B$255,MATCH(ROWS($A$6:A42),Requirements_Register!$BB$6:$BB$255,0))&amp;"","")</f>
        <v/>
      </c>
      <c r="C42" s="22" t="str">
        <f aca="false">IFERROR(INDEX(Requirements_Register!$D$6:$D$255,MATCH(ROWS($A$6:A42),Requirements_Register!$BB$6:$BB$255,0))&amp;"","")</f>
        <v/>
      </c>
      <c r="D42" s="22" t="str">
        <f aca="false">IFERROR(INDEX(Requirements_Register!$E$6:$E$255,MATCH(ROWS($A$6:A42),Requirements_Register!$BB$6:$BB$255,0))&amp;"","")</f>
        <v/>
      </c>
      <c r="E42" s="22" t="str">
        <f aca="false">IFERROR(INDEX(Requirements_Register!$G$6:$G$255,MATCH(ROWS($A$6:A42),Requirements_Register!$BB$6:$BB$255,0))&amp;"","")</f>
        <v/>
      </c>
      <c r="F42" s="22" t="str">
        <f aca="false">IFERROR(INDEX(Requirements_Register!$I$6:$I$255,MATCH(ROWS($A$6:A42),Requirements_Register!$BB$6:$BB$255,0))&amp;"","")</f>
        <v/>
      </c>
      <c r="G42" s="22" t="str">
        <f aca="false">IFERROR(INDEX(Requirements_Register!$Q$6:$Q$255,MATCH(ROWS($A$6:A42),Requirements_Register!$BB$6:$BB$255,0))&amp;"","")</f>
        <v/>
      </c>
      <c r="H42" s="22" t="str">
        <f aca="false">IFERROR(INDEX(Requirements_Register!$AA$6:$AA$255,MATCH(ROWS($A$6:A42),Requirements_Register!$BB$6:$BB$255,0)),"")</f>
        <v/>
      </c>
      <c r="I42" s="22" t="str">
        <f aca="false">IFERROR(INDEX(Requirements_Register!$AC$6:$AC$255,MATCH(ROWS($A$6:A42),Requirements_Register!$BB$6:$BB$255,0)),"")</f>
        <v/>
      </c>
      <c r="J42" s="22" t="str">
        <f aca="false">IFERROR(INDEX(Requirements_Register!$AG$6:$AG$255,MATCH(ROWS($A$6:A42),Requirements_Register!$BB$6:$BB$255,0))&amp;"","")</f>
        <v/>
      </c>
      <c r="K42" s="22" t="str">
        <f aca="false">IFERROR(INDEX(Requirements_Register!$AK$6:$AK$255,MATCH(ROWS($A$6:A42),Requirements_Register!$BB$6:$BB$255,0))&amp;"","")</f>
        <v/>
      </c>
      <c r="L42" s="22" t="str">
        <f aca="false">IFERROR(INDEX(Requirements_Register!$AT$6:$AT$255,MATCH(ROWS($A$6:A42),Requirements_Register!$BB$6:$BB$255,0))&amp;"","")</f>
        <v/>
      </c>
      <c r="M42" s="22" t="str">
        <f aca="false">IFERROR(INDEX(Requirements_Register!$AU$6:$AU$255,MATCH(ROWS($A$6:A42),Requirements_Register!$BB$6:$BB$255,0))&amp;"","")</f>
        <v/>
      </c>
    </row>
    <row r="43" customFormat="false" ht="15" hidden="false" customHeight="false" outlineLevel="0" collapsed="false">
      <c r="A43" s="22" t="str">
        <f aca="false">IFERROR(INDEX(Requirements_Register!$A$6:$A$255,MATCH(ROWS($A$6:A43),Requirements_Register!$BB$6:$BB$255,0))&amp;"","")</f>
        <v/>
      </c>
      <c r="B43" s="22" t="str">
        <f aca="false">IFERROR(INDEX(Requirements_Register!$B$6:$B$255,MATCH(ROWS($A$6:A43),Requirements_Register!$BB$6:$BB$255,0))&amp;"","")</f>
        <v/>
      </c>
      <c r="C43" s="22" t="str">
        <f aca="false">IFERROR(INDEX(Requirements_Register!$D$6:$D$255,MATCH(ROWS($A$6:A43),Requirements_Register!$BB$6:$BB$255,0))&amp;"","")</f>
        <v/>
      </c>
      <c r="D43" s="22" t="str">
        <f aca="false">IFERROR(INDEX(Requirements_Register!$E$6:$E$255,MATCH(ROWS($A$6:A43),Requirements_Register!$BB$6:$BB$255,0))&amp;"","")</f>
        <v/>
      </c>
      <c r="E43" s="22" t="str">
        <f aca="false">IFERROR(INDEX(Requirements_Register!$G$6:$G$255,MATCH(ROWS($A$6:A43),Requirements_Register!$BB$6:$BB$255,0))&amp;"","")</f>
        <v/>
      </c>
      <c r="F43" s="22" t="str">
        <f aca="false">IFERROR(INDEX(Requirements_Register!$I$6:$I$255,MATCH(ROWS($A$6:A43),Requirements_Register!$BB$6:$BB$255,0))&amp;"","")</f>
        <v/>
      </c>
      <c r="G43" s="22" t="str">
        <f aca="false">IFERROR(INDEX(Requirements_Register!$Q$6:$Q$255,MATCH(ROWS($A$6:A43),Requirements_Register!$BB$6:$BB$255,0))&amp;"","")</f>
        <v/>
      </c>
      <c r="H43" s="22" t="str">
        <f aca="false">IFERROR(INDEX(Requirements_Register!$AA$6:$AA$255,MATCH(ROWS($A$6:A43),Requirements_Register!$BB$6:$BB$255,0)),"")</f>
        <v/>
      </c>
      <c r="I43" s="22" t="str">
        <f aca="false">IFERROR(INDEX(Requirements_Register!$AC$6:$AC$255,MATCH(ROWS($A$6:A43),Requirements_Register!$BB$6:$BB$255,0)),"")</f>
        <v/>
      </c>
      <c r="J43" s="22" t="str">
        <f aca="false">IFERROR(INDEX(Requirements_Register!$AG$6:$AG$255,MATCH(ROWS($A$6:A43),Requirements_Register!$BB$6:$BB$255,0))&amp;"","")</f>
        <v/>
      </c>
      <c r="K43" s="22" t="str">
        <f aca="false">IFERROR(INDEX(Requirements_Register!$AK$6:$AK$255,MATCH(ROWS($A$6:A43),Requirements_Register!$BB$6:$BB$255,0))&amp;"","")</f>
        <v/>
      </c>
      <c r="L43" s="22" t="str">
        <f aca="false">IFERROR(INDEX(Requirements_Register!$AT$6:$AT$255,MATCH(ROWS($A$6:A43),Requirements_Register!$BB$6:$BB$255,0))&amp;"","")</f>
        <v/>
      </c>
      <c r="M43" s="22" t="str">
        <f aca="false">IFERROR(INDEX(Requirements_Register!$AU$6:$AU$255,MATCH(ROWS($A$6:A43),Requirements_Register!$BB$6:$BB$255,0))&amp;"","")</f>
        <v/>
      </c>
    </row>
    <row r="44" customFormat="false" ht="15" hidden="false" customHeight="false" outlineLevel="0" collapsed="false">
      <c r="A44" s="22" t="str">
        <f aca="false">IFERROR(INDEX(Requirements_Register!$A$6:$A$255,MATCH(ROWS($A$6:A44),Requirements_Register!$BB$6:$BB$255,0))&amp;"","")</f>
        <v/>
      </c>
      <c r="B44" s="22" t="str">
        <f aca="false">IFERROR(INDEX(Requirements_Register!$B$6:$B$255,MATCH(ROWS($A$6:A44),Requirements_Register!$BB$6:$BB$255,0))&amp;"","")</f>
        <v/>
      </c>
      <c r="C44" s="22" t="str">
        <f aca="false">IFERROR(INDEX(Requirements_Register!$D$6:$D$255,MATCH(ROWS($A$6:A44),Requirements_Register!$BB$6:$BB$255,0))&amp;"","")</f>
        <v/>
      </c>
      <c r="D44" s="22" t="str">
        <f aca="false">IFERROR(INDEX(Requirements_Register!$E$6:$E$255,MATCH(ROWS($A$6:A44),Requirements_Register!$BB$6:$BB$255,0))&amp;"","")</f>
        <v/>
      </c>
      <c r="E44" s="22" t="str">
        <f aca="false">IFERROR(INDEX(Requirements_Register!$G$6:$G$255,MATCH(ROWS($A$6:A44),Requirements_Register!$BB$6:$BB$255,0))&amp;"","")</f>
        <v/>
      </c>
      <c r="F44" s="22" t="str">
        <f aca="false">IFERROR(INDEX(Requirements_Register!$I$6:$I$255,MATCH(ROWS($A$6:A44),Requirements_Register!$BB$6:$BB$255,0))&amp;"","")</f>
        <v/>
      </c>
      <c r="G44" s="22" t="str">
        <f aca="false">IFERROR(INDEX(Requirements_Register!$Q$6:$Q$255,MATCH(ROWS($A$6:A44),Requirements_Register!$BB$6:$BB$255,0))&amp;"","")</f>
        <v/>
      </c>
      <c r="H44" s="22" t="str">
        <f aca="false">IFERROR(INDEX(Requirements_Register!$AA$6:$AA$255,MATCH(ROWS($A$6:A44),Requirements_Register!$BB$6:$BB$255,0)),"")</f>
        <v/>
      </c>
      <c r="I44" s="22" t="str">
        <f aca="false">IFERROR(INDEX(Requirements_Register!$AC$6:$AC$255,MATCH(ROWS($A$6:A44),Requirements_Register!$BB$6:$BB$255,0)),"")</f>
        <v/>
      </c>
      <c r="J44" s="22" t="str">
        <f aca="false">IFERROR(INDEX(Requirements_Register!$AG$6:$AG$255,MATCH(ROWS($A$6:A44),Requirements_Register!$BB$6:$BB$255,0))&amp;"","")</f>
        <v/>
      </c>
      <c r="K44" s="22" t="str">
        <f aca="false">IFERROR(INDEX(Requirements_Register!$AK$6:$AK$255,MATCH(ROWS($A$6:A44),Requirements_Register!$BB$6:$BB$255,0))&amp;"","")</f>
        <v/>
      </c>
      <c r="L44" s="22" t="str">
        <f aca="false">IFERROR(INDEX(Requirements_Register!$AT$6:$AT$255,MATCH(ROWS($A$6:A44),Requirements_Register!$BB$6:$BB$255,0))&amp;"","")</f>
        <v/>
      </c>
      <c r="M44" s="22" t="str">
        <f aca="false">IFERROR(INDEX(Requirements_Register!$AU$6:$AU$255,MATCH(ROWS($A$6:A44),Requirements_Register!$BB$6:$BB$255,0))&amp;"","")</f>
        <v/>
      </c>
    </row>
    <row r="45" customFormat="false" ht="15" hidden="false" customHeight="false" outlineLevel="0" collapsed="false">
      <c r="A45" s="22" t="str">
        <f aca="false">IFERROR(INDEX(Requirements_Register!$A$6:$A$255,MATCH(ROWS($A$6:A45),Requirements_Register!$BB$6:$BB$255,0))&amp;"","")</f>
        <v/>
      </c>
      <c r="B45" s="22" t="str">
        <f aca="false">IFERROR(INDEX(Requirements_Register!$B$6:$B$255,MATCH(ROWS($A$6:A45),Requirements_Register!$BB$6:$BB$255,0))&amp;"","")</f>
        <v/>
      </c>
      <c r="C45" s="22" t="str">
        <f aca="false">IFERROR(INDEX(Requirements_Register!$D$6:$D$255,MATCH(ROWS($A$6:A45),Requirements_Register!$BB$6:$BB$255,0))&amp;"","")</f>
        <v/>
      </c>
      <c r="D45" s="22" t="str">
        <f aca="false">IFERROR(INDEX(Requirements_Register!$E$6:$E$255,MATCH(ROWS($A$6:A45),Requirements_Register!$BB$6:$BB$255,0))&amp;"","")</f>
        <v/>
      </c>
      <c r="E45" s="22" t="str">
        <f aca="false">IFERROR(INDEX(Requirements_Register!$G$6:$G$255,MATCH(ROWS($A$6:A45),Requirements_Register!$BB$6:$BB$255,0))&amp;"","")</f>
        <v/>
      </c>
      <c r="F45" s="22" t="str">
        <f aca="false">IFERROR(INDEX(Requirements_Register!$I$6:$I$255,MATCH(ROWS($A$6:A45),Requirements_Register!$BB$6:$BB$255,0))&amp;"","")</f>
        <v/>
      </c>
      <c r="G45" s="22" t="str">
        <f aca="false">IFERROR(INDEX(Requirements_Register!$Q$6:$Q$255,MATCH(ROWS($A$6:A45),Requirements_Register!$BB$6:$BB$255,0))&amp;"","")</f>
        <v/>
      </c>
      <c r="H45" s="22" t="str">
        <f aca="false">IFERROR(INDEX(Requirements_Register!$AA$6:$AA$255,MATCH(ROWS($A$6:A45),Requirements_Register!$BB$6:$BB$255,0)),"")</f>
        <v/>
      </c>
      <c r="I45" s="22" t="str">
        <f aca="false">IFERROR(INDEX(Requirements_Register!$AC$6:$AC$255,MATCH(ROWS($A$6:A45),Requirements_Register!$BB$6:$BB$255,0)),"")</f>
        <v/>
      </c>
      <c r="J45" s="22" t="str">
        <f aca="false">IFERROR(INDEX(Requirements_Register!$AG$6:$AG$255,MATCH(ROWS($A$6:A45),Requirements_Register!$BB$6:$BB$255,0))&amp;"","")</f>
        <v/>
      </c>
      <c r="K45" s="22" t="str">
        <f aca="false">IFERROR(INDEX(Requirements_Register!$AK$6:$AK$255,MATCH(ROWS($A$6:A45),Requirements_Register!$BB$6:$BB$255,0))&amp;"","")</f>
        <v/>
      </c>
      <c r="L45" s="22" t="str">
        <f aca="false">IFERROR(INDEX(Requirements_Register!$AT$6:$AT$255,MATCH(ROWS($A$6:A45),Requirements_Register!$BB$6:$BB$255,0))&amp;"","")</f>
        <v/>
      </c>
      <c r="M45" s="22" t="str">
        <f aca="false">IFERROR(INDEX(Requirements_Register!$AU$6:$AU$255,MATCH(ROWS($A$6:A45),Requirements_Register!$BB$6:$BB$255,0))&amp;"","")</f>
        <v/>
      </c>
    </row>
    <row r="46" customFormat="false" ht="15" hidden="false" customHeight="false" outlineLevel="0" collapsed="false">
      <c r="A46" s="22" t="str">
        <f aca="false">IFERROR(INDEX(Requirements_Register!$A$6:$A$255,MATCH(ROWS($A$6:A46),Requirements_Register!$BB$6:$BB$255,0))&amp;"","")</f>
        <v/>
      </c>
      <c r="B46" s="22" t="str">
        <f aca="false">IFERROR(INDEX(Requirements_Register!$B$6:$B$255,MATCH(ROWS($A$6:A46),Requirements_Register!$BB$6:$BB$255,0))&amp;"","")</f>
        <v/>
      </c>
      <c r="C46" s="22" t="str">
        <f aca="false">IFERROR(INDEX(Requirements_Register!$D$6:$D$255,MATCH(ROWS($A$6:A46),Requirements_Register!$BB$6:$BB$255,0))&amp;"","")</f>
        <v/>
      </c>
      <c r="D46" s="22" t="str">
        <f aca="false">IFERROR(INDEX(Requirements_Register!$E$6:$E$255,MATCH(ROWS($A$6:A46),Requirements_Register!$BB$6:$BB$255,0))&amp;"","")</f>
        <v/>
      </c>
      <c r="E46" s="22" t="str">
        <f aca="false">IFERROR(INDEX(Requirements_Register!$G$6:$G$255,MATCH(ROWS($A$6:A46),Requirements_Register!$BB$6:$BB$255,0))&amp;"","")</f>
        <v/>
      </c>
      <c r="F46" s="22" t="str">
        <f aca="false">IFERROR(INDEX(Requirements_Register!$I$6:$I$255,MATCH(ROWS($A$6:A46),Requirements_Register!$BB$6:$BB$255,0))&amp;"","")</f>
        <v/>
      </c>
      <c r="G46" s="22" t="str">
        <f aca="false">IFERROR(INDEX(Requirements_Register!$Q$6:$Q$255,MATCH(ROWS($A$6:A46),Requirements_Register!$BB$6:$BB$255,0))&amp;"","")</f>
        <v/>
      </c>
      <c r="H46" s="22" t="str">
        <f aca="false">IFERROR(INDEX(Requirements_Register!$AA$6:$AA$255,MATCH(ROWS($A$6:A46),Requirements_Register!$BB$6:$BB$255,0)),"")</f>
        <v/>
      </c>
      <c r="I46" s="22" t="str">
        <f aca="false">IFERROR(INDEX(Requirements_Register!$AC$6:$AC$255,MATCH(ROWS($A$6:A46),Requirements_Register!$BB$6:$BB$255,0)),"")</f>
        <v/>
      </c>
      <c r="J46" s="22" t="str">
        <f aca="false">IFERROR(INDEX(Requirements_Register!$AG$6:$AG$255,MATCH(ROWS($A$6:A46),Requirements_Register!$BB$6:$BB$255,0))&amp;"","")</f>
        <v/>
      </c>
      <c r="K46" s="22" t="str">
        <f aca="false">IFERROR(INDEX(Requirements_Register!$AK$6:$AK$255,MATCH(ROWS($A$6:A46),Requirements_Register!$BB$6:$BB$255,0))&amp;"","")</f>
        <v/>
      </c>
      <c r="L46" s="22" t="str">
        <f aca="false">IFERROR(INDEX(Requirements_Register!$AT$6:$AT$255,MATCH(ROWS($A$6:A46),Requirements_Register!$BB$6:$BB$255,0))&amp;"","")</f>
        <v/>
      </c>
      <c r="M46" s="22" t="str">
        <f aca="false">IFERROR(INDEX(Requirements_Register!$AU$6:$AU$255,MATCH(ROWS($A$6:A46),Requirements_Register!$BB$6:$BB$255,0))&amp;"","")</f>
        <v/>
      </c>
    </row>
    <row r="47" customFormat="false" ht="15" hidden="false" customHeight="false" outlineLevel="0" collapsed="false">
      <c r="A47" s="22" t="str">
        <f aca="false">IFERROR(INDEX(Requirements_Register!$A$6:$A$255,MATCH(ROWS($A$6:A47),Requirements_Register!$BB$6:$BB$255,0))&amp;"","")</f>
        <v/>
      </c>
      <c r="B47" s="22" t="str">
        <f aca="false">IFERROR(INDEX(Requirements_Register!$B$6:$B$255,MATCH(ROWS($A$6:A47),Requirements_Register!$BB$6:$BB$255,0))&amp;"","")</f>
        <v/>
      </c>
      <c r="C47" s="22" t="str">
        <f aca="false">IFERROR(INDEX(Requirements_Register!$D$6:$D$255,MATCH(ROWS($A$6:A47),Requirements_Register!$BB$6:$BB$255,0))&amp;"","")</f>
        <v/>
      </c>
      <c r="D47" s="22" t="str">
        <f aca="false">IFERROR(INDEX(Requirements_Register!$E$6:$E$255,MATCH(ROWS($A$6:A47),Requirements_Register!$BB$6:$BB$255,0))&amp;"","")</f>
        <v/>
      </c>
      <c r="E47" s="22" t="str">
        <f aca="false">IFERROR(INDEX(Requirements_Register!$G$6:$G$255,MATCH(ROWS($A$6:A47),Requirements_Register!$BB$6:$BB$255,0))&amp;"","")</f>
        <v/>
      </c>
      <c r="F47" s="22" t="str">
        <f aca="false">IFERROR(INDEX(Requirements_Register!$I$6:$I$255,MATCH(ROWS($A$6:A47),Requirements_Register!$BB$6:$BB$255,0))&amp;"","")</f>
        <v/>
      </c>
      <c r="G47" s="22" t="str">
        <f aca="false">IFERROR(INDEX(Requirements_Register!$Q$6:$Q$255,MATCH(ROWS($A$6:A47),Requirements_Register!$BB$6:$BB$255,0))&amp;"","")</f>
        <v/>
      </c>
      <c r="H47" s="22" t="str">
        <f aca="false">IFERROR(INDEX(Requirements_Register!$AA$6:$AA$255,MATCH(ROWS($A$6:A47),Requirements_Register!$BB$6:$BB$255,0)),"")</f>
        <v/>
      </c>
      <c r="I47" s="22" t="str">
        <f aca="false">IFERROR(INDEX(Requirements_Register!$AC$6:$AC$255,MATCH(ROWS($A$6:A47),Requirements_Register!$BB$6:$BB$255,0)),"")</f>
        <v/>
      </c>
      <c r="J47" s="22" t="str">
        <f aca="false">IFERROR(INDEX(Requirements_Register!$AG$6:$AG$255,MATCH(ROWS($A$6:A47),Requirements_Register!$BB$6:$BB$255,0))&amp;"","")</f>
        <v/>
      </c>
      <c r="K47" s="22" t="str">
        <f aca="false">IFERROR(INDEX(Requirements_Register!$AK$6:$AK$255,MATCH(ROWS($A$6:A47),Requirements_Register!$BB$6:$BB$255,0))&amp;"","")</f>
        <v/>
      </c>
      <c r="L47" s="22" t="str">
        <f aca="false">IFERROR(INDEX(Requirements_Register!$AT$6:$AT$255,MATCH(ROWS($A$6:A47),Requirements_Register!$BB$6:$BB$255,0))&amp;"","")</f>
        <v/>
      </c>
      <c r="M47" s="22" t="str">
        <f aca="false">IFERROR(INDEX(Requirements_Register!$AU$6:$AU$255,MATCH(ROWS($A$6:A47),Requirements_Register!$BB$6:$BB$255,0))&amp;"","")</f>
        <v/>
      </c>
    </row>
    <row r="48" customFormat="false" ht="15" hidden="false" customHeight="false" outlineLevel="0" collapsed="false">
      <c r="A48" s="22" t="str">
        <f aca="false">IFERROR(INDEX(Requirements_Register!$A$6:$A$255,MATCH(ROWS($A$6:A48),Requirements_Register!$BB$6:$BB$255,0))&amp;"","")</f>
        <v/>
      </c>
      <c r="B48" s="22" t="str">
        <f aca="false">IFERROR(INDEX(Requirements_Register!$B$6:$B$255,MATCH(ROWS($A$6:A48),Requirements_Register!$BB$6:$BB$255,0))&amp;"","")</f>
        <v/>
      </c>
      <c r="C48" s="22" t="str">
        <f aca="false">IFERROR(INDEX(Requirements_Register!$D$6:$D$255,MATCH(ROWS($A$6:A48),Requirements_Register!$BB$6:$BB$255,0))&amp;"","")</f>
        <v/>
      </c>
      <c r="D48" s="22" t="str">
        <f aca="false">IFERROR(INDEX(Requirements_Register!$E$6:$E$255,MATCH(ROWS($A$6:A48),Requirements_Register!$BB$6:$BB$255,0))&amp;"","")</f>
        <v/>
      </c>
      <c r="E48" s="22" t="str">
        <f aca="false">IFERROR(INDEX(Requirements_Register!$G$6:$G$255,MATCH(ROWS($A$6:A48),Requirements_Register!$BB$6:$BB$255,0))&amp;"","")</f>
        <v/>
      </c>
      <c r="F48" s="22" t="str">
        <f aca="false">IFERROR(INDEX(Requirements_Register!$I$6:$I$255,MATCH(ROWS($A$6:A48),Requirements_Register!$BB$6:$BB$255,0))&amp;"","")</f>
        <v/>
      </c>
      <c r="G48" s="22" t="str">
        <f aca="false">IFERROR(INDEX(Requirements_Register!$Q$6:$Q$255,MATCH(ROWS($A$6:A48),Requirements_Register!$BB$6:$BB$255,0))&amp;"","")</f>
        <v/>
      </c>
      <c r="H48" s="22" t="str">
        <f aca="false">IFERROR(INDEX(Requirements_Register!$AA$6:$AA$255,MATCH(ROWS($A$6:A48),Requirements_Register!$BB$6:$BB$255,0)),"")</f>
        <v/>
      </c>
      <c r="I48" s="22" t="str">
        <f aca="false">IFERROR(INDEX(Requirements_Register!$AC$6:$AC$255,MATCH(ROWS($A$6:A48),Requirements_Register!$BB$6:$BB$255,0)),"")</f>
        <v/>
      </c>
      <c r="J48" s="22" t="str">
        <f aca="false">IFERROR(INDEX(Requirements_Register!$AG$6:$AG$255,MATCH(ROWS($A$6:A48),Requirements_Register!$BB$6:$BB$255,0))&amp;"","")</f>
        <v/>
      </c>
      <c r="K48" s="22" t="str">
        <f aca="false">IFERROR(INDEX(Requirements_Register!$AK$6:$AK$255,MATCH(ROWS($A$6:A48),Requirements_Register!$BB$6:$BB$255,0))&amp;"","")</f>
        <v/>
      </c>
      <c r="L48" s="22" t="str">
        <f aca="false">IFERROR(INDEX(Requirements_Register!$AT$6:$AT$255,MATCH(ROWS($A$6:A48),Requirements_Register!$BB$6:$BB$255,0))&amp;"","")</f>
        <v/>
      </c>
      <c r="M48" s="22" t="str">
        <f aca="false">IFERROR(INDEX(Requirements_Register!$AU$6:$AU$255,MATCH(ROWS($A$6:A48),Requirements_Register!$BB$6:$BB$255,0))&amp;"","")</f>
        <v/>
      </c>
    </row>
    <row r="49" customFormat="false" ht="15" hidden="false" customHeight="false" outlineLevel="0" collapsed="false">
      <c r="A49" s="22" t="str">
        <f aca="false">IFERROR(INDEX(Requirements_Register!$A$6:$A$255,MATCH(ROWS($A$6:A49),Requirements_Register!$BB$6:$BB$255,0))&amp;"","")</f>
        <v/>
      </c>
      <c r="B49" s="22" t="str">
        <f aca="false">IFERROR(INDEX(Requirements_Register!$B$6:$B$255,MATCH(ROWS($A$6:A49),Requirements_Register!$BB$6:$BB$255,0))&amp;"","")</f>
        <v/>
      </c>
      <c r="C49" s="22" t="str">
        <f aca="false">IFERROR(INDEX(Requirements_Register!$D$6:$D$255,MATCH(ROWS($A$6:A49),Requirements_Register!$BB$6:$BB$255,0))&amp;"","")</f>
        <v/>
      </c>
      <c r="D49" s="22" t="str">
        <f aca="false">IFERROR(INDEX(Requirements_Register!$E$6:$E$255,MATCH(ROWS($A$6:A49),Requirements_Register!$BB$6:$BB$255,0))&amp;"","")</f>
        <v/>
      </c>
      <c r="E49" s="22" t="str">
        <f aca="false">IFERROR(INDEX(Requirements_Register!$G$6:$G$255,MATCH(ROWS($A$6:A49),Requirements_Register!$BB$6:$BB$255,0))&amp;"","")</f>
        <v/>
      </c>
      <c r="F49" s="22" t="str">
        <f aca="false">IFERROR(INDEX(Requirements_Register!$I$6:$I$255,MATCH(ROWS($A$6:A49),Requirements_Register!$BB$6:$BB$255,0))&amp;"","")</f>
        <v/>
      </c>
      <c r="G49" s="22" t="str">
        <f aca="false">IFERROR(INDEX(Requirements_Register!$Q$6:$Q$255,MATCH(ROWS($A$6:A49),Requirements_Register!$BB$6:$BB$255,0))&amp;"","")</f>
        <v/>
      </c>
      <c r="H49" s="22" t="str">
        <f aca="false">IFERROR(INDEX(Requirements_Register!$AA$6:$AA$255,MATCH(ROWS($A$6:A49),Requirements_Register!$BB$6:$BB$255,0)),"")</f>
        <v/>
      </c>
      <c r="I49" s="22" t="str">
        <f aca="false">IFERROR(INDEX(Requirements_Register!$AC$6:$AC$255,MATCH(ROWS($A$6:A49),Requirements_Register!$BB$6:$BB$255,0)),"")</f>
        <v/>
      </c>
      <c r="J49" s="22" t="str">
        <f aca="false">IFERROR(INDEX(Requirements_Register!$AG$6:$AG$255,MATCH(ROWS($A$6:A49),Requirements_Register!$BB$6:$BB$255,0))&amp;"","")</f>
        <v/>
      </c>
      <c r="K49" s="22" t="str">
        <f aca="false">IFERROR(INDEX(Requirements_Register!$AK$6:$AK$255,MATCH(ROWS($A$6:A49),Requirements_Register!$BB$6:$BB$255,0))&amp;"","")</f>
        <v/>
      </c>
      <c r="L49" s="22" t="str">
        <f aca="false">IFERROR(INDEX(Requirements_Register!$AT$6:$AT$255,MATCH(ROWS($A$6:A49),Requirements_Register!$BB$6:$BB$255,0))&amp;"","")</f>
        <v/>
      </c>
      <c r="M49" s="22" t="str">
        <f aca="false">IFERROR(INDEX(Requirements_Register!$AU$6:$AU$255,MATCH(ROWS($A$6:A49),Requirements_Register!$BB$6:$BB$255,0))&amp;"","")</f>
        <v/>
      </c>
    </row>
    <row r="50" customFormat="false" ht="15" hidden="false" customHeight="false" outlineLevel="0" collapsed="false">
      <c r="A50" s="22" t="str">
        <f aca="false">IFERROR(INDEX(Requirements_Register!$A$6:$A$255,MATCH(ROWS($A$6:A50),Requirements_Register!$BB$6:$BB$255,0))&amp;"","")</f>
        <v/>
      </c>
      <c r="B50" s="22" t="str">
        <f aca="false">IFERROR(INDEX(Requirements_Register!$B$6:$B$255,MATCH(ROWS($A$6:A50),Requirements_Register!$BB$6:$BB$255,0))&amp;"","")</f>
        <v/>
      </c>
      <c r="C50" s="22" t="str">
        <f aca="false">IFERROR(INDEX(Requirements_Register!$D$6:$D$255,MATCH(ROWS($A$6:A50),Requirements_Register!$BB$6:$BB$255,0))&amp;"","")</f>
        <v/>
      </c>
      <c r="D50" s="22" t="str">
        <f aca="false">IFERROR(INDEX(Requirements_Register!$E$6:$E$255,MATCH(ROWS($A$6:A50),Requirements_Register!$BB$6:$BB$255,0))&amp;"","")</f>
        <v/>
      </c>
      <c r="E50" s="22" t="str">
        <f aca="false">IFERROR(INDEX(Requirements_Register!$G$6:$G$255,MATCH(ROWS($A$6:A50),Requirements_Register!$BB$6:$BB$255,0))&amp;"","")</f>
        <v/>
      </c>
      <c r="F50" s="22" t="str">
        <f aca="false">IFERROR(INDEX(Requirements_Register!$I$6:$I$255,MATCH(ROWS($A$6:A50),Requirements_Register!$BB$6:$BB$255,0))&amp;"","")</f>
        <v/>
      </c>
      <c r="G50" s="22" t="str">
        <f aca="false">IFERROR(INDEX(Requirements_Register!$Q$6:$Q$255,MATCH(ROWS($A$6:A50),Requirements_Register!$BB$6:$BB$255,0))&amp;"","")</f>
        <v/>
      </c>
      <c r="H50" s="22" t="str">
        <f aca="false">IFERROR(INDEX(Requirements_Register!$AA$6:$AA$255,MATCH(ROWS($A$6:A50),Requirements_Register!$BB$6:$BB$255,0)),"")</f>
        <v/>
      </c>
      <c r="I50" s="22" t="str">
        <f aca="false">IFERROR(INDEX(Requirements_Register!$AC$6:$AC$255,MATCH(ROWS($A$6:A50),Requirements_Register!$BB$6:$BB$255,0)),"")</f>
        <v/>
      </c>
      <c r="J50" s="22" t="str">
        <f aca="false">IFERROR(INDEX(Requirements_Register!$AG$6:$AG$255,MATCH(ROWS($A$6:A50),Requirements_Register!$BB$6:$BB$255,0))&amp;"","")</f>
        <v/>
      </c>
      <c r="K50" s="22" t="str">
        <f aca="false">IFERROR(INDEX(Requirements_Register!$AK$6:$AK$255,MATCH(ROWS($A$6:A50),Requirements_Register!$BB$6:$BB$255,0))&amp;"","")</f>
        <v/>
      </c>
      <c r="L50" s="22" t="str">
        <f aca="false">IFERROR(INDEX(Requirements_Register!$AT$6:$AT$255,MATCH(ROWS($A$6:A50),Requirements_Register!$BB$6:$BB$255,0))&amp;"","")</f>
        <v/>
      </c>
      <c r="M50" s="22" t="str">
        <f aca="false">IFERROR(INDEX(Requirements_Register!$AU$6:$AU$255,MATCH(ROWS($A$6:A50),Requirements_Register!$BB$6:$BB$255,0))&amp;"","")</f>
        <v/>
      </c>
    </row>
    <row r="51" customFormat="false" ht="15" hidden="false" customHeight="false" outlineLevel="0" collapsed="false">
      <c r="A51" s="22" t="str">
        <f aca="false">IFERROR(INDEX(Requirements_Register!$A$6:$A$255,MATCH(ROWS($A$6:A51),Requirements_Register!$BB$6:$BB$255,0))&amp;"","")</f>
        <v/>
      </c>
      <c r="B51" s="22" t="str">
        <f aca="false">IFERROR(INDEX(Requirements_Register!$B$6:$B$255,MATCH(ROWS($A$6:A51),Requirements_Register!$BB$6:$BB$255,0))&amp;"","")</f>
        <v/>
      </c>
      <c r="C51" s="22" t="str">
        <f aca="false">IFERROR(INDEX(Requirements_Register!$D$6:$D$255,MATCH(ROWS($A$6:A51),Requirements_Register!$BB$6:$BB$255,0))&amp;"","")</f>
        <v/>
      </c>
      <c r="D51" s="22" t="str">
        <f aca="false">IFERROR(INDEX(Requirements_Register!$E$6:$E$255,MATCH(ROWS($A$6:A51),Requirements_Register!$BB$6:$BB$255,0))&amp;"","")</f>
        <v/>
      </c>
      <c r="E51" s="22" t="str">
        <f aca="false">IFERROR(INDEX(Requirements_Register!$G$6:$G$255,MATCH(ROWS($A$6:A51),Requirements_Register!$BB$6:$BB$255,0))&amp;"","")</f>
        <v/>
      </c>
      <c r="F51" s="22" t="str">
        <f aca="false">IFERROR(INDEX(Requirements_Register!$I$6:$I$255,MATCH(ROWS($A$6:A51),Requirements_Register!$BB$6:$BB$255,0))&amp;"","")</f>
        <v/>
      </c>
      <c r="G51" s="22" t="str">
        <f aca="false">IFERROR(INDEX(Requirements_Register!$Q$6:$Q$255,MATCH(ROWS($A$6:A51),Requirements_Register!$BB$6:$BB$255,0))&amp;"","")</f>
        <v/>
      </c>
      <c r="H51" s="22" t="str">
        <f aca="false">IFERROR(INDEX(Requirements_Register!$AA$6:$AA$255,MATCH(ROWS($A$6:A51),Requirements_Register!$BB$6:$BB$255,0)),"")</f>
        <v/>
      </c>
      <c r="I51" s="22" t="str">
        <f aca="false">IFERROR(INDEX(Requirements_Register!$AC$6:$AC$255,MATCH(ROWS($A$6:A51),Requirements_Register!$BB$6:$BB$255,0)),"")</f>
        <v/>
      </c>
      <c r="J51" s="22" t="str">
        <f aca="false">IFERROR(INDEX(Requirements_Register!$AG$6:$AG$255,MATCH(ROWS($A$6:A51),Requirements_Register!$BB$6:$BB$255,0))&amp;"","")</f>
        <v/>
      </c>
      <c r="K51" s="22" t="str">
        <f aca="false">IFERROR(INDEX(Requirements_Register!$AK$6:$AK$255,MATCH(ROWS($A$6:A51),Requirements_Register!$BB$6:$BB$255,0))&amp;"","")</f>
        <v/>
      </c>
      <c r="L51" s="22" t="str">
        <f aca="false">IFERROR(INDEX(Requirements_Register!$AT$6:$AT$255,MATCH(ROWS($A$6:A51),Requirements_Register!$BB$6:$BB$255,0))&amp;"","")</f>
        <v/>
      </c>
      <c r="M51" s="22" t="str">
        <f aca="false">IFERROR(INDEX(Requirements_Register!$AU$6:$AU$255,MATCH(ROWS($A$6:A51),Requirements_Register!$BB$6:$BB$255,0))&amp;"","")</f>
        <v/>
      </c>
    </row>
    <row r="52" customFormat="false" ht="15" hidden="false" customHeight="false" outlineLevel="0" collapsed="false">
      <c r="A52" s="22" t="str">
        <f aca="false">IFERROR(INDEX(Requirements_Register!$A$6:$A$255,MATCH(ROWS($A$6:A52),Requirements_Register!$BB$6:$BB$255,0))&amp;"","")</f>
        <v/>
      </c>
      <c r="B52" s="22" t="str">
        <f aca="false">IFERROR(INDEX(Requirements_Register!$B$6:$B$255,MATCH(ROWS($A$6:A52),Requirements_Register!$BB$6:$BB$255,0))&amp;"","")</f>
        <v/>
      </c>
      <c r="C52" s="22" t="str">
        <f aca="false">IFERROR(INDEX(Requirements_Register!$D$6:$D$255,MATCH(ROWS($A$6:A52),Requirements_Register!$BB$6:$BB$255,0))&amp;"","")</f>
        <v/>
      </c>
      <c r="D52" s="22" t="str">
        <f aca="false">IFERROR(INDEX(Requirements_Register!$E$6:$E$255,MATCH(ROWS($A$6:A52),Requirements_Register!$BB$6:$BB$255,0))&amp;"","")</f>
        <v/>
      </c>
      <c r="E52" s="22" t="str">
        <f aca="false">IFERROR(INDEX(Requirements_Register!$G$6:$G$255,MATCH(ROWS($A$6:A52),Requirements_Register!$BB$6:$BB$255,0))&amp;"","")</f>
        <v/>
      </c>
      <c r="F52" s="22" t="str">
        <f aca="false">IFERROR(INDEX(Requirements_Register!$I$6:$I$255,MATCH(ROWS($A$6:A52),Requirements_Register!$BB$6:$BB$255,0))&amp;"","")</f>
        <v/>
      </c>
      <c r="G52" s="22" t="str">
        <f aca="false">IFERROR(INDEX(Requirements_Register!$Q$6:$Q$255,MATCH(ROWS($A$6:A52),Requirements_Register!$BB$6:$BB$255,0))&amp;"","")</f>
        <v/>
      </c>
      <c r="H52" s="22" t="str">
        <f aca="false">IFERROR(INDEX(Requirements_Register!$AA$6:$AA$255,MATCH(ROWS($A$6:A52),Requirements_Register!$BB$6:$BB$255,0)),"")</f>
        <v/>
      </c>
      <c r="I52" s="22" t="str">
        <f aca="false">IFERROR(INDEX(Requirements_Register!$AC$6:$AC$255,MATCH(ROWS($A$6:A52),Requirements_Register!$BB$6:$BB$255,0)),"")</f>
        <v/>
      </c>
      <c r="J52" s="22" t="str">
        <f aca="false">IFERROR(INDEX(Requirements_Register!$AG$6:$AG$255,MATCH(ROWS($A$6:A52),Requirements_Register!$BB$6:$BB$255,0))&amp;"","")</f>
        <v/>
      </c>
      <c r="K52" s="22" t="str">
        <f aca="false">IFERROR(INDEX(Requirements_Register!$AK$6:$AK$255,MATCH(ROWS($A$6:A52),Requirements_Register!$BB$6:$BB$255,0))&amp;"","")</f>
        <v/>
      </c>
      <c r="L52" s="22" t="str">
        <f aca="false">IFERROR(INDEX(Requirements_Register!$AT$6:$AT$255,MATCH(ROWS($A$6:A52),Requirements_Register!$BB$6:$BB$255,0))&amp;"","")</f>
        <v/>
      </c>
      <c r="M52" s="22" t="str">
        <f aca="false">IFERROR(INDEX(Requirements_Register!$AU$6:$AU$255,MATCH(ROWS($A$6:A52),Requirements_Register!$BB$6:$BB$255,0))&amp;"","")</f>
        <v/>
      </c>
    </row>
    <row r="53" customFormat="false" ht="15" hidden="false" customHeight="false" outlineLevel="0" collapsed="false">
      <c r="A53" s="22" t="str">
        <f aca="false">IFERROR(INDEX(Requirements_Register!$A$6:$A$255,MATCH(ROWS($A$6:A53),Requirements_Register!$BB$6:$BB$255,0))&amp;"","")</f>
        <v/>
      </c>
      <c r="B53" s="22" t="str">
        <f aca="false">IFERROR(INDEX(Requirements_Register!$B$6:$B$255,MATCH(ROWS($A$6:A53),Requirements_Register!$BB$6:$BB$255,0))&amp;"","")</f>
        <v/>
      </c>
      <c r="C53" s="22" t="str">
        <f aca="false">IFERROR(INDEX(Requirements_Register!$D$6:$D$255,MATCH(ROWS($A$6:A53),Requirements_Register!$BB$6:$BB$255,0))&amp;"","")</f>
        <v/>
      </c>
      <c r="D53" s="22" t="str">
        <f aca="false">IFERROR(INDEX(Requirements_Register!$E$6:$E$255,MATCH(ROWS($A$6:A53),Requirements_Register!$BB$6:$BB$255,0))&amp;"","")</f>
        <v/>
      </c>
      <c r="E53" s="22" t="str">
        <f aca="false">IFERROR(INDEX(Requirements_Register!$G$6:$G$255,MATCH(ROWS($A$6:A53),Requirements_Register!$BB$6:$BB$255,0))&amp;"","")</f>
        <v/>
      </c>
      <c r="F53" s="22" t="str">
        <f aca="false">IFERROR(INDEX(Requirements_Register!$I$6:$I$255,MATCH(ROWS($A$6:A53),Requirements_Register!$BB$6:$BB$255,0))&amp;"","")</f>
        <v/>
      </c>
      <c r="G53" s="22" t="str">
        <f aca="false">IFERROR(INDEX(Requirements_Register!$Q$6:$Q$255,MATCH(ROWS($A$6:A53),Requirements_Register!$BB$6:$BB$255,0))&amp;"","")</f>
        <v/>
      </c>
      <c r="H53" s="22" t="str">
        <f aca="false">IFERROR(INDEX(Requirements_Register!$AA$6:$AA$255,MATCH(ROWS($A$6:A53),Requirements_Register!$BB$6:$BB$255,0)),"")</f>
        <v/>
      </c>
      <c r="I53" s="22" t="str">
        <f aca="false">IFERROR(INDEX(Requirements_Register!$AC$6:$AC$255,MATCH(ROWS($A$6:A53),Requirements_Register!$BB$6:$BB$255,0)),"")</f>
        <v/>
      </c>
      <c r="J53" s="22" t="str">
        <f aca="false">IFERROR(INDEX(Requirements_Register!$AG$6:$AG$255,MATCH(ROWS($A$6:A53),Requirements_Register!$BB$6:$BB$255,0))&amp;"","")</f>
        <v/>
      </c>
      <c r="K53" s="22" t="str">
        <f aca="false">IFERROR(INDEX(Requirements_Register!$AK$6:$AK$255,MATCH(ROWS($A$6:A53),Requirements_Register!$BB$6:$BB$255,0))&amp;"","")</f>
        <v/>
      </c>
      <c r="L53" s="22" t="str">
        <f aca="false">IFERROR(INDEX(Requirements_Register!$AT$6:$AT$255,MATCH(ROWS($A$6:A53),Requirements_Register!$BB$6:$BB$255,0))&amp;"","")</f>
        <v/>
      </c>
      <c r="M53" s="22" t="str">
        <f aca="false">IFERROR(INDEX(Requirements_Register!$AU$6:$AU$255,MATCH(ROWS($A$6:A53),Requirements_Register!$BB$6:$BB$255,0))&amp;"","")</f>
        <v/>
      </c>
    </row>
    <row r="54" customFormat="false" ht="15" hidden="false" customHeight="false" outlineLevel="0" collapsed="false">
      <c r="A54" s="22" t="str">
        <f aca="false">IFERROR(INDEX(Requirements_Register!$A$6:$A$255,MATCH(ROWS($A$6:A54),Requirements_Register!$BB$6:$BB$255,0))&amp;"","")</f>
        <v/>
      </c>
      <c r="B54" s="22" t="str">
        <f aca="false">IFERROR(INDEX(Requirements_Register!$B$6:$B$255,MATCH(ROWS($A$6:A54),Requirements_Register!$BB$6:$BB$255,0))&amp;"","")</f>
        <v/>
      </c>
      <c r="C54" s="22" t="str">
        <f aca="false">IFERROR(INDEX(Requirements_Register!$D$6:$D$255,MATCH(ROWS($A$6:A54),Requirements_Register!$BB$6:$BB$255,0))&amp;"","")</f>
        <v/>
      </c>
      <c r="D54" s="22" t="str">
        <f aca="false">IFERROR(INDEX(Requirements_Register!$E$6:$E$255,MATCH(ROWS($A$6:A54),Requirements_Register!$BB$6:$BB$255,0))&amp;"","")</f>
        <v/>
      </c>
      <c r="E54" s="22" t="str">
        <f aca="false">IFERROR(INDEX(Requirements_Register!$G$6:$G$255,MATCH(ROWS($A$6:A54),Requirements_Register!$BB$6:$BB$255,0))&amp;"","")</f>
        <v/>
      </c>
      <c r="F54" s="22" t="str">
        <f aca="false">IFERROR(INDEX(Requirements_Register!$I$6:$I$255,MATCH(ROWS($A$6:A54),Requirements_Register!$BB$6:$BB$255,0))&amp;"","")</f>
        <v/>
      </c>
      <c r="G54" s="22" t="str">
        <f aca="false">IFERROR(INDEX(Requirements_Register!$Q$6:$Q$255,MATCH(ROWS($A$6:A54),Requirements_Register!$BB$6:$BB$255,0))&amp;"","")</f>
        <v/>
      </c>
      <c r="H54" s="22" t="str">
        <f aca="false">IFERROR(INDEX(Requirements_Register!$AA$6:$AA$255,MATCH(ROWS($A$6:A54),Requirements_Register!$BB$6:$BB$255,0)),"")</f>
        <v/>
      </c>
      <c r="I54" s="22" t="str">
        <f aca="false">IFERROR(INDEX(Requirements_Register!$AC$6:$AC$255,MATCH(ROWS($A$6:A54),Requirements_Register!$BB$6:$BB$255,0)),"")</f>
        <v/>
      </c>
      <c r="J54" s="22" t="str">
        <f aca="false">IFERROR(INDEX(Requirements_Register!$AG$6:$AG$255,MATCH(ROWS($A$6:A54),Requirements_Register!$BB$6:$BB$255,0))&amp;"","")</f>
        <v/>
      </c>
      <c r="K54" s="22" t="str">
        <f aca="false">IFERROR(INDEX(Requirements_Register!$AK$6:$AK$255,MATCH(ROWS($A$6:A54),Requirements_Register!$BB$6:$BB$255,0))&amp;"","")</f>
        <v/>
      </c>
      <c r="L54" s="22" t="str">
        <f aca="false">IFERROR(INDEX(Requirements_Register!$AT$6:$AT$255,MATCH(ROWS($A$6:A54),Requirements_Register!$BB$6:$BB$255,0))&amp;"","")</f>
        <v/>
      </c>
      <c r="M54" s="22" t="str">
        <f aca="false">IFERROR(INDEX(Requirements_Register!$AU$6:$AU$255,MATCH(ROWS($A$6:A54),Requirements_Register!$BB$6:$BB$255,0))&amp;"","")</f>
        <v/>
      </c>
    </row>
    <row r="55" customFormat="false" ht="15" hidden="false" customHeight="false" outlineLevel="0" collapsed="false">
      <c r="A55" s="22" t="str">
        <f aca="false">IFERROR(INDEX(Requirements_Register!$A$6:$A$255,MATCH(ROWS($A$6:A55),Requirements_Register!$BB$6:$BB$255,0))&amp;"","")</f>
        <v/>
      </c>
      <c r="B55" s="22" t="str">
        <f aca="false">IFERROR(INDEX(Requirements_Register!$B$6:$B$255,MATCH(ROWS($A$6:A55),Requirements_Register!$BB$6:$BB$255,0))&amp;"","")</f>
        <v/>
      </c>
      <c r="C55" s="22" t="str">
        <f aca="false">IFERROR(INDEX(Requirements_Register!$D$6:$D$255,MATCH(ROWS($A$6:A55),Requirements_Register!$BB$6:$BB$255,0))&amp;"","")</f>
        <v/>
      </c>
      <c r="D55" s="22" t="str">
        <f aca="false">IFERROR(INDEX(Requirements_Register!$E$6:$E$255,MATCH(ROWS($A$6:A55),Requirements_Register!$BB$6:$BB$255,0))&amp;"","")</f>
        <v/>
      </c>
      <c r="E55" s="22" t="str">
        <f aca="false">IFERROR(INDEX(Requirements_Register!$G$6:$G$255,MATCH(ROWS($A$6:A55),Requirements_Register!$BB$6:$BB$255,0))&amp;"","")</f>
        <v/>
      </c>
      <c r="F55" s="22" t="str">
        <f aca="false">IFERROR(INDEX(Requirements_Register!$I$6:$I$255,MATCH(ROWS($A$6:A55),Requirements_Register!$BB$6:$BB$255,0))&amp;"","")</f>
        <v/>
      </c>
      <c r="G55" s="22" t="str">
        <f aca="false">IFERROR(INDEX(Requirements_Register!$Q$6:$Q$255,MATCH(ROWS($A$6:A55),Requirements_Register!$BB$6:$BB$255,0))&amp;"","")</f>
        <v/>
      </c>
      <c r="H55" s="22" t="str">
        <f aca="false">IFERROR(INDEX(Requirements_Register!$AA$6:$AA$255,MATCH(ROWS($A$6:A55),Requirements_Register!$BB$6:$BB$255,0)),"")</f>
        <v/>
      </c>
      <c r="I55" s="22" t="str">
        <f aca="false">IFERROR(INDEX(Requirements_Register!$AC$6:$AC$255,MATCH(ROWS($A$6:A55),Requirements_Register!$BB$6:$BB$255,0)),"")</f>
        <v/>
      </c>
      <c r="J55" s="22" t="str">
        <f aca="false">IFERROR(INDEX(Requirements_Register!$AG$6:$AG$255,MATCH(ROWS($A$6:A55),Requirements_Register!$BB$6:$BB$255,0))&amp;"","")</f>
        <v/>
      </c>
      <c r="K55" s="22" t="str">
        <f aca="false">IFERROR(INDEX(Requirements_Register!$AK$6:$AK$255,MATCH(ROWS($A$6:A55),Requirements_Register!$BB$6:$BB$255,0))&amp;"","")</f>
        <v/>
      </c>
      <c r="L55" s="22" t="str">
        <f aca="false">IFERROR(INDEX(Requirements_Register!$AT$6:$AT$255,MATCH(ROWS($A$6:A55),Requirements_Register!$BB$6:$BB$255,0))&amp;"","")</f>
        <v/>
      </c>
      <c r="M55" s="22" t="str">
        <f aca="false">IFERROR(INDEX(Requirements_Register!$AU$6:$AU$255,MATCH(ROWS($A$6:A55),Requirements_Register!$BB$6:$BB$255,0))&amp;"","")</f>
        <v/>
      </c>
    </row>
    <row r="56" customFormat="false" ht="15" hidden="false" customHeight="false" outlineLevel="0" collapsed="false">
      <c r="A56" s="22" t="str">
        <f aca="false">IFERROR(INDEX(Requirements_Register!$A$6:$A$255,MATCH(ROWS($A$6:A56),Requirements_Register!$BB$6:$BB$255,0))&amp;"","")</f>
        <v/>
      </c>
      <c r="B56" s="22" t="str">
        <f aca="false">IFERROR(INDEX(Requirements_Register!$B$6:$B$255,MATCH(ROWS($A$6:A56),Requirements_Register!$BB$6:$BB$255,0))&amp;"","")</f>
        <v/>
      </c>
      <c r="C56" s="22" t="str">
        <f aca="false">IFERROR(INDEX(Requirements_Register!$D$6:$D$255,MATCH(ROWS($A$6:A56),Requirements_Register!$BB$6:$BB$255,0))&amp;"","")</f>
        <v/>
      </c>
      <c r="D56" s="22" t="str">
        <f aca="false">IFERROR(INDEX(Requirements_Register!$E$6:$E$255,MATCH(ROWS($A$6:A56),Requirements_Register!$BB$6:$BB$255,0))&amp;"","")</f>
        <v/>
      </c>
      <c r="E56" s="22" t="str">
        <f aca="false">IFERROR(INDEX(Requirements_Register!$G$6:$G$255,MATCH(ROWS($A$6:A56),Requirements_Register!$BB$6:$BB$255,0))&amp;"","")</f>
        <v/>
      </c>
      <c r="F56" s="22" t="str">
        <f aca="false">IFERROR(INDEX(Requirements_Register!$I$6:$I$255,MATCH(ROWS($A$6:A56),Requirements_Register!$BB$6:$BB$255,0))&amp;"","")</f>
        <v/>
      </c>
      <c r="G56" s="22" t="str">
        <f aca="false">IFERROR(INDEX(Requirements_Register!$Q$6:$Q$255,MATCH(ROWS($A$6:A56),Requirements_Register!$BB$6:$BB$255,0))&amp;"","")</f>
        <v/>
      </c>
      <c r="H56" s="22" t="str">
        <f aca="false">IFERROR(INDEX(Requirements_Register!$AA$6:$AA$255,MATCH(ROWS($A$6:A56),Requirements_Register!$BB$6:$BB$255,0)),"")</f>
        <v/>
      </c>
      <c r="I56" s="22" t="str">
        <f aca="false">IFERROR(INDEX(Requirements_Register!$AC$6:$AC$255,MATCH(ROWS($A$6:A56),Requirements_Register!$BB$6:$BB$255,0)),"")</f>
        <v/>
      </c>
      <c r="J56" s="22" t="str">
        <f aca="false">IFERROR(INDEX(Requirements_Register!$AG$6:$AG$255,MATCH(ROWS($A$6:A56),Requirements_Register!$BB$6:$BB$255,0))&amp;"","")</f>
        <v/>
      </c>
      <c r="K56" s="22" t="str">
        <f aca="false">IFERROR(INDEX(Requirements_Register!$AK$6:$AK$255,MATCH(ROWS($A$6:A56),Requirements_Register!$BB$6:$BB$255,0))&amp;"","")</f>
        <v/>
      </c>
      <c r="L56" s="22" t="str">
        <f aca="false">IFERROR(INDEX(Requirements_Register!$AT$6:$AT$255,MATCH(ROWS($A$6:A56),Requirements_Register!$BB$6:$BB$255,0))&amp;"","")</f>
        <v/>
      </c>
      <c r="M56" s="22" t="str">
        <f aca="false">IFERROR(INDEX(Requirements_Register!$AU$6:$AU$255,MATCH(ROWS($A$6:A56),Requirements_Register!$BB$6:$BB$255,0))&amp;"","")</f>
        <v/>
      </c>
    </row>
    <row r="57" customFormat="false" ht="15" hidden="false" customHeight="false" outlineLevel="0" collapsed="false">
      <c r="A57" s="22" t="str">
        <f aca="false">IFERROR(INDEX(Requirements_Register!$A$6:$A$255,MATCH(ROWS($A$6:A57),Requirements_Register!$BB$6:$BB$255,0))&amp;"","")</f>
        <v/>
      </c>
      <c r="B57" s="22" t="str">
        <f aca="false">IFERROR(INDEX(Requirements_Register!$B$6:$B$255,MATCH(ROWS($A$6:A57),Requirements_Register!$BB$6:$BB$255,0))&amp;"","")</f>
        <v/>
      </c>
      <c r="C57" s="22" t="str">
        <f aca="false">IFERROR(INDEX(Requirements_Register!$D$6:$D$255,MATCH(ROWS($A$6:A57),Requirements_Register!$BB$6:$BB$255,0))&amp;"","")</f>
        <v/>
      </c>
      <c r="D57" s="22" t="str">
        <f aca="false">IFERROR(INDEX(Requirements_Register!$E$6:$E$255,MATCH(ROWS($A$6:A57),Requirements_Register!$BB$6:$BB$255,0))&amp;"","")</f>
        <v/>
      </c>
      <c r="E57" s="22" t="str">
        <f aca="false">IFERROR(INDEX(Requirements_Register!$G$6:$G$255,MATCH(ROWS($A$6:A57),Requirements_Register!$BB$6:$BB$255,0))&amp;"","")</f>
        <v/>
      </c>
      <c r="F57" s="22" t="str">
        <f aca="false">IFERROR(INDEX(Requirements_Register!$I$6:$I$255,MATCH(ROWS($A$6:A57),Requirements_Register!$BB$6:$BB$255,0))&amp;"","")</f>
        <v/>
      </c>
      <c r="G57" s="22" t="str">
        <f aca="false">IFERROR(INDEX(Requirements_Register!$Q$6:$Q$255,MATCH(ROWS($A$6:A57),Requirements_Register!$BB$6:$BB$255,0))&amp;"","")</f>
        <v/>
      </c>
      <c r="H57" s="22" t="str">
        <f aca="false">IFERROR(INDEX(Requirements_Register!$AA$6:$AA$255,MATCH(ROWS($A$6:A57),Requirements_Register!$BB$6:$BB$255,0)),"")</f>
        <v/>
      </c>
      <c r="I57" s="22" t="str">
        <f aca="false">IFERROR(INDEX(Requirements_Register!$AC$6:$AC$255,MATCH(ROWS($A$6:A57),Requirements_Register!$BB$6:$BB$255,0)),"")</f>
        <v/>
      </c>
      <c r="J57" s="22" t="str">
        <f aca="false">IFERROR(INDEX(Requirements_Register!$AG$6:$AG$255,MATCH(ROWS($A$6:A57),Requirements_Register!$BB$6:$BB$255,0))&amp;"","")</f>
        <v/>
      </c>
      <c r="K57" s="22" t="str">
        <f aca="false">IFERROR(INDEX(Requirements_Register!$AK$6:$AK$255,MATCH(ROWS($A$6:A57),Requirements_Register!$BB$6:$BB$255,0))&amp;"","")</f>
        <v/>
      </c>
      <c r="L57" s="22" t="str">
        <f aca="false">IFERROR(INDEX(Requirements_Register!$AT$6:$AT$255,MATCH(ROWS($A$6:A57),Requirements_Register!$BB$6:$BB$255,0))&amp;"","")</f>
        <v/>
      </c>
      <c r="M57" s="22" t="str">
        <f aca="false">IFERROR(INDEX(Requirements_Register!$AU$6:$AU$255,MATCH(ROWS($A$6:A57),Requirements_Register!$BB$6:$BB$255,0))&amp;"","")</f>
        <v/>
      </c>
    </row>
    <row r="58" customFormat="false" ht="15" hidden="false" customHeight="false" outlineLevel="0" collapsed="false">
      <c r="A58" s="22" t="str">
        <f aca="false">IFERROR(INDEX(Requirements_Register!$A$6:$A$255,MATCH(ROWS($A$6:A58),Requirements_Register!$BB$6:$BB$255,0))&amp;"","")</f>
        <v/>
      </c>
      <c r="B58" s="22" t="str">
        <f aca="false">IFERROR(INDEX(Requirements_Register!$B$6:$B$255,MATCH(ROWS($A$6:A58),Requirements_Register!$BB$6:$BB$255,0))&amp;"","")</f>
        <v/>
      </c>
      <c r="C58" s="22" t="str">
        <f aca="false">IFERROR(INDEX(Requirements_Register!$D$6:$D$255,MATCH(ROWS($A$6:A58),Requirements_Register!$BB$6:$BB$255,0))&amp;"","")</f>
        <v/>
      </c>
      <c r="D58" s="22" t="str">
        <f aca="false">IFERROR(INDEX(Requirements_Register!$E$6:$E$255,MATCH(ROWS($A$6:A58),Requirements_Register!$BB$6:$BB$255,0))&amp;"","")</f>
        <v/>
      </c>
      <c r="E58" s="22" t="str">
        <f aca="false">IFERROR(INDEX(Requirements_Register!$G$6:$G$255,MATCH(ROWS($A$6:A58),Requirements_Register!$BB$6:$BB$255,0))&amp;"","")</f>
        <v/>
      </c>
      <c r="F58" s="22" t="str">
        <f aca="false">IFERROR(INDEX(Requirements_Register!$I$6:$I$255,MATCH(ROWS($A$6:A58),Requirements_Register!$BB$6:$BB$255,0))&amp;"","")</f>
        <v/>
      </c>
      <c r="G58" s="22" t="str">
        <f aca="false">IFERROR(INDEX(Requirements_Register!$Q$6:$Q$255,MATCH(ROWS($A$6:A58),Requirements_Register!$BB$6:$BB$255,0))&amp;"","")</f>
        <v/>
      </c>
      <c r="H58" s="22" t="str">
        <f aca="false">IFERROR(INDEX(Requirements_Register!$AA$6:$AA$255,MATCH(ROWS($A$6:A58),Requirements_Register!$BB$6:$BB$255,0)),"")</f>
        <v/>
      </c>
      <c r="I58" s="22" t="str">
        <f aca="false">IFERROR(INDEX(Requirements_Register!$AC$6:$AC$255,MATCH(ROWS($A$6:A58),Requirements_Register!$BB$6:$BB$255,0)),"")</f>
        <v/>
      </c>
      <c r="J58" s="22" t="str">
        <f aca="false">IFERROR(INDEX(Requirements_Register!$AG$6:$AG$255,MATCH(ROWS($A$6:A58),Requirements_Register!$BB$6:$BB$255,0))&amp;"","")</f>
        <v/>
      </c>
      <c r="K58" s="22" t="str">
        <f aca="false">IFERROR(INDEX(Requirements_Register!$AK$6:$AK$255,MATCH(ROWS($A$6:A58),Requirements_Register!$BB$6:$BB$255,0))&amp;"","")</f>
        <v/>
      </c>
      <c r="L58" s="22" t="str">
        <f aca="false">IFERROR(INDEX(Requirements_Register!$AT$6:$AT$255,MATCH(ROWS($A$6:A58),Requirements_Register!$BB$6:$BB$255,0))&amp;"","")</f>
        <v/>
      </c>
      <c r="M58" s="22" t="str">
        <f aca="false">IFERROR(INDEX(Requirements_Register!$AU$6:$AU$255,MATCH(ROWS($A$6:A58),Requirements_Register!$BB$6:$BB$255,0))&amp;"","")</f>
        <v/>
      </c>
    </row>
    <row r="59" customFormat="false" ht="15" hidden="false" customHeight="false" outlineLevel="0" collapsed="false">
      <c r="A59" s="22" t="str">
        <f aca="false">IFERROR(INDEX(Requirements_Register!$A$6:$A$255,MATCH(ROWS($A$6:A59),Requirements_Register!$BB$6:$BB$255,0))&amp;"","")</f>
        <v/>
      </c>
      <c r="B59" s="22" t="str">
        <f aca="false">IFERROR(INDEX(Requirements_Register!$B$6:$B$255,MATCH(ROWS($A$6:A59),Requirements_Register!$BB$6:$BB$255,0))&amp;"","")</f>
        <v/>
      </c>
      <c r="C59" s="22" t="str">
        <f aca="false">IFERROR(INDEX(Requirements_Register!$D$6:$D$255,MATCH(ROWS($A$6:A59),Requirements_Register!$BB$6:$BB$255,0))&amp;"","")</f>
        <v/>
      </c>
      <c r="D59" s="22" t="str">
        <f aca="false">IFERROR(INDEX(Requirements_Register!$E$6:$E$255,MATCH(ROWS($A$6:A59),Requirements_Register!$BB$6:$BB$255,0))&amp;"","")</f>
        <v/>
      </c>
      <c r="E59" s="22" t="str">
        <f aca="false">IFERROR(INDEX(Requirements_Register!$G$6:$G$255,MATCH(ROWS($A$6:A59),Requirements_Register!$BB$6:$BB$255,0))&amp;"","")</f>
        <v/>
      </c>
      <c r="F59" s="22" t="str">
        <f aca="false">IFERROR(INDEX(Requirements_Register!$I$6:$I$255,MATCH(ROWS($A$6:A59),Requirements_Register!$BB$6:$BB$255,0))&amp;"","")</f>
        <v/>
      </c>
      <c r="G59" s="22" t="str">
        <f aca="false">IFERROR(INDEX(Requirements_Register!$Q$6:$Q$255,MATCH(ROWS($A$6:A59),Requirements_Register!$BB$6:$BB$255,0))&amp;"","")</f>
        <v/>
      </c>
      <c r="H59" s="22" t="str">
        <f aca="false">IFERROR(INDEX(Requirements_Register!$AA$6:$AA$255,MATCH(ROWS($A$6:A59),Requirements_Register!$BB$6:$BB$255,0)),"")</f>
        <v/>
      </c>
      <c r="I59" s="22" t="str">
        <f aca="false">IFERROR(INDEX(Requirements_Register!$AC$6:$AC$255,MATCH(ROWS($A$6:A59),Requirements_Register!$BB$6:$BB$255,0)),"")</f>
        <v/>
      </c>
      <c r="J59" s="22" t="str">
        <f aca="false">IFERROR(INDEX(Requirements_Register!$AG$6:$AG$255,MATCH(ROWS($A$6:A59),Requirements_Register!$BB$6:$BB$255,0))&amp;"","")</f>
        <v/>
      </c>
      <c r="K59" s="22" t="str">
        <f aca="false">IFERROR(INDEX(Requirements_Register!$AK$6:$AK$255,MATCH(ROWS($A$6:A59),Requirements_Register!$BB$6:$BB$255,0))&amp;"","")</f>
        <v/>
      </c>
      <c r="L59" s="22" t="str">
        <f aca="false">IFERROR(INDEX(Requirements_Register!$AT$6:$AT$255,MATCH(ROWS($A$6:A59),Requirements_Register!$BB$6:$BB$255,0))&amp;"","")</f>
        <v/>
      </c>
      <c r="M59" s="22" t="str">
        <f aca="false">IFERROR(INDEX(Requirements_Register!$AU$6:$AU$255,MATCH(ROWS($A$6:A59),Requirements_Register!$BB$6:$BB$255,0))&amp;"","")</f>
        <v/>
      </c>
    </row>
    <row r="60" customFormat="false" ht="15" hidden="false" customHeight="false" outlineLevel="0" collapsed="false">
      <c r="A60" s="22" t="str">
        <f aca="false">IFERROR(INDEX(Requirements_Register!$A$6:$A$255,MATCH(ROWS($A$6:A60),Requirements_Register!$BB$6:$BB$255,0))&amp;"","")</f>
        <v/>
      </c>
      <c r="B60" s="22" t="str">
        <f aca="false">IFERROR(INDEX(Requirements_Register!$B$6:$B$255,MATCH(ROWS($A$6:A60),Requirements_Register!$BB$6:$BB$255,0))&amp;"","")</f>
        <v/>
      </c>
      <c r="C60" s="22" t="str">
        <f aca="false">IFERROR(INDEX(Requirements_Register!$D$6:$D$255,MATCH(ROWS($A$6:A60),Requirements_Register!$BB$6:$BB$255,0))&amp;"","")</f>
        <v/>
      </c>
      <c r="D60" s="22" t="str">
        <f aca="false">IFERROR(INDEX(Requirements_Register!$E$6:$E$255,MATCH(ROWS($A$6:A60),Requirements_Register!$BB$6:$BB$255,0))&amp;"","")</f>
        <v/>
      </c>
      <c r="E60" s="22" t="str">
        <f aca="false">IFERROR(INDEX(Requirements_Register!$G$6:$G$255,MATCH(ROWS($A$6:A60),Requirements_Register!$BB$6:$BB$255,0))&amp;"","")</f>
        <v/>
      </c>
      <c r="F60" s="22" t="str">
        <f aca="false">IFERROR(INDEX(Requirements_Register!$I$6:$I$255,MATCH(ROWS($A$6:A60),Requirements_Register!$BB$6:$BB$255,0))&amp;"","")</f>
        <v/>
      </c>
      <c r="G60" s="22" t="str">
        <f aca="false">IFERROR(INDEX(Requirements_Register!$Q$6:$Q$255,MATCH(ROWS($A$6:A60),Requirements_Register!$BB$6:$BB$255,0))&amp;"","")</f>
        <v/>
      </c>
      <c r="H60" s="22" t="str">
        <f aca="false">IFERROR(INDEX(Requirements_Register!$AA$6:$AA$255,MATCH(ROWS($A$6:A60),Requirements_Register!$BB$6:$BB$255,0)),"")</f>
        <v/>
      </c>
      <c r="I60" s="22" t="str">
        <f aca="false">IFERROR(INDEX(Requirements_Register!$AC$6:$AC$255,MATCH(ROWS($A$6:A60),Requirements_Register!$BB$6:$BB$255,0)),"")</f>
        <v/>
      </c>
      <c r="J60" s="22" t="str">
        <f aca="false">IFERROR(INDEX(Requirements_Register!$AG$6:$AG$255,MATCH(ROWS($A$6:A60),Requirements_Register!$BB$6:$BB$255,0))&amp;"","")</f>
        <v/>
      </c>
      <c r="K60" s="22" t="str">
        <f aca="false">IFERROR(INDEX(Requirements_Register!$AK$6:$AK$255,MATCH(ROWS($A$6:A60),Requirements_Register!$BB$6:$BB$255,0))&amp;"","")</f>
        <v/>
      </c>
      <c r="L60" s="22" t="str">
        <f aca="false">IFERROR(INDEX(Requirements_Register!$AT$6:$AT$255,MATCH(ROWS($A$6:A60),Requirements_Register!$BB$6:$BB$255,0))&amp;"","")</f>
        <v/>
      </c>
      <c r="M60" s="22" t="str">
        <f aca="false">IFERROR(INDEX(Requirements_Register!$AU$6:$AU$255,MATCH(ROWS($A$6:A60),Requirements_Register!$BB$6:$BB$255,0))&amp;"","")</f>
        <v/>
      </c>
    </row>
    <row r="61" customFormat="false" ht="15" hidden="false" customHeight="false" outlineLevel="0" collapsed="false">
      <c r="A61" s="22" t="str">
        <f aca="false">IFERROR(INDEX(Requirements_Register!$A$6:$A$255,MATCH(ROWS($A$6:A61),Requirements_Register!$BB$6:$BB$255,0))&amp;"","")</f>
        <v/>
      </c>
      <c r="B61" s="22" t="str">
        <f aca="false">IFERROR(INDEX(Requirements_Register!$B$6:$B$255,MATCH(ROWS($A$6:A61),Requirements_Register!$BB$6:$BB$255,0))&amp;"","")</f>
        <v/>
      </c>
      <c r="C61" s="22" t="str">
        <f aca="false">IFERROR(INDEX(Requirements_Register!$D$6:$D$255,MATCH(ROWS($A$6:A61),Requirements_Register!$BB$6:$BB$255,0))&amp;"","")</f>
        <v/>
      </c>
      <c r="D61" s="22" t="str">
        <f aca="false">IFERROR(INDEX(Requirements_Register!$E$6:$E$255,MATCH(ROWS($A$6:A61),Requirements_Register!$BB$6:$BB$255,0))&amp;"","")</f>
        <v/>
      </c>
      <c r="E61" s="22" t="str">
        <f aca="false">IFERROR(INDEX(Requirements_Register!$G$6:$G$255,MATCH(ROWS($A$6:A61),Requirements_Register!$BB$6:$BB$255,0))&amp;"","")</f>
        <v/>
      </c>
      <c r="F61" s="22" t="str">
        <f aca="false">IFERROR(INDEX(Requirements_Register!$I$6:$I$255,MATCH(ROWS($A$6:A61),Requirements_Register!$BB$6:$BB$255,0))&amp;"","")</f>
        <v/>
      </c>
      <c r="G61" s="22" t="str">
        <f aca="false">IFERROR(INDEX(Requirements_Register!$Q$6:$Q$255,MATCH(ROWS($A$6:A61),Requirements_Register!$BB$6:$BB$255,0))&amp;"","")</f>
        <v/>
      </c>
      <c r="H61" s="22" t="str">
        <f aca="false">IFERROR(INDEX(Requirements_Register!$AA$6:$AA$255,MATCH(ROWS($A$6:A61),Requirements_Register!$BB$6:$BB$255,0)),"")</f>
        <v/>
      </c>
      <c r="I61" s="22" t="str">
        <f aca="false">IFERROR(INDEX(Requirements_Register!$AC$6:$AC$255,MATCH(ROWS($A$6:A61),Requirements_Register!$BB$6:$BB$255,0)),"")</f>
        <v/>
      </c>
      <c r="J61" s="22" t="str">
        <f aca="false">IFERROR(INDEX(Requirements_Register!$AG$6:$AG$255,MATCH(ROWS($A$6:A61),Requirements_Register!$BB$6:$BB$255,0))&amp;"","")</f>
        <v/>
      </c>
      <c r="K61" s="22" t="str">
        <f aca="false">IFERROR(INDEX(Requirements_Register!$AK$6:$AK$255,MATCH(ROWS($A$6:A61),Requirements_Register!$BB$6:$BB$255,0))&amp;"","")</f>
        <v/>
      </c>
      <c r="L61" s="22" t="str">
        <f aca="false">IFERROR(INDEX(Requirements_Register!$AT$6:$AT$255,MATCH(ROWS($A$6:A61),Requirements_Register!$BB$6:$BB$255,0))&amp;"","")</f>
        <v/>
      </c>
      <c r="M61" s="22" t="str">
        <f aca="false">IFERROR(INDEX(Requirements_Register!$AU$6:$AU$255,MATCH(ROWS($A$6:A61),Requirements_Register!$BB$6:$BB$255,0))&amp;"","")</f>
        <v/>
      </c>
    </row>
    <row r="62" customFormat="false" ht="15" hidden="false" customHeight="false" outlineLevel="0" collapsed="false">
      <c r="A62" s="22" t="str">
        <f aca="false">IFERROR(INDEX(Requirements_Register!$A$6:$A$255,MATCH(ROWS($A$6:A62),Requirements_Register!$BB$6:$BB$255,0))&amp;"","")</f>
        <v/>
      </c>
      <c r="B62" s="22" t="str">
        <f aca="false">IFERROR(INDEX(Requirements_Register!$B$6:$B$255,MATCH(ROWS($A$6:A62),Requirements_Register!$BB$6:$BB$255,0))&amp;"","")</f>
        <v/>
      </c>
      <c r="C62" s="22" t="str">
        <f aca="false">IFERROR(INDEX(Requirements_Register!$D$6:$D$255,MATCH(ROWS($A$6:A62),Requirements_Register!$BB$6:$BB$255,0))&amp;"","")</f>
        <v/>
      </c>
      <c r="D62" s="22" t="str">
        <f aca="false">IFERROR(INDEX(Requirements_Register!$E$6:$E$255,MATCH(ROWS($A$6:A62),Requirements_Register!$BB$6:$BB$255,0))&amp;"","")</f>
        <v/>
      </c>
      <c r="E62" s="22" t="str">
        <f aca="false">IFERROR(INDEX(Requirements_Register!$G$6:$G$255,MATCH(ROWS($A$6:A62),Requirements_Register!$BB$6:$BB$255,0))&amp;"","")</f>
        <v/>
      </c>
      <c r="F62" s="22" t="str">
        <f aca="false">IFERROR(INDEX(Requirements_Register!$I$6:$I$255,MATCH(ROWS($A$6:A62),Requirements_Register!$BB$6:$BB$255,0))&amp;"","")</f>
        <v/>
      </c>
      <c r="G62" s="22" t="str">
        <f aca="false">IFERROR(INDEX(Requirements_Register!$Q$6:$Q$255,MATCH(ROWS($A$6:A62),Requirements_Register!$BB$6:$BB$255,0))&amp;"","")</f>
        <v/>
      </c>
      <c r="H62" s="22" t="str">
        <f aca="false">IFERROR(INDEX(Requirements_Register!$AA$6:$AA$255,MATCH(ROWS($A$6:A62),Requirements_Register!$BB$6:$BB$255,0)),"")</f>
        <v/>
      </c>
      <c r="I62" s="22" t="str">
        <f aca="false">IFERROR(INDEX(Requirements_Register!$AC$6:$AC$255,MATCH(ROWS($A$6:A62),Requirements_Register!$BB$6:$BB$255,0)),"")</f>
        <v/>
      </c>
      <c r="J62" s="22" t="str">
        <f aca="false">IFERROR(INDEX(Requirements_Register!$AG$6:$AG$255,MATCH(ROWS($A$6:A62),Requirements_Register!$BB$6:$BB$255,0))&amp;"","")</f>
        <v/>
      </c>
      <c r="K62" s="22" t="str">
        <f aca="false">IFERROR(INDEX(Requirements_Register!$AK$6:$AK$255,MATCH(ROWS($A$6:A62),Requirements_Register!$BB$6:$BB$255,0))&amp;"","")</f>
        <v/>
      </c>
      <c r="L62" s="22" t="str">
        <f aca="false">IFERROR(INDEX(Requirements_Register!$AT$6:$AT$255,MATCH(ROWS($A$6:A62),Requirements_Register!$BB$6:$BB$255,0))&amp;"","")</f>
        <v/>
      </c>
      <c r="M62" s="22" t="str">
        <f aca="false">IFERROR(INDEX(Requirements_Register!$AU$6:$AU$255,MATCH(ROWS($A$6:A62),Requirements_Register!$BB$6:$BB$255,0))&amp;"","")</f>
        <v/>
      </c>
    </row>
    <row r="63" customFormat="false" ht="15" hidden="false" customHeight="false" outlineLevel="0" collapsed="false">
      <c r="A63" s="22" t="str">
        <f aca="false">IFERROR(INDEX(Requirements_Register!$A$6:$A$255,MATCH(ROWS($A$6:A63),Requirements_Register!$BB$6:$BB$255,0))&amp;"","")</f>
        <v/>
      </c>
      <c r="B63" s="22" t="str">
        <f aca="false">IFERROR(INDEX(Requirements_Register!$B$6:$B$255,MATCH(ROWS($A$6:A63),Requirements_Register!$BB$6:$BB$255,0))&amp;"","")</f>
        <v/>
      </c>
      <c r="C63" s="22" t="str">
        <f aca="false">IFERROR(INDEX(Requirements_Register!$D$6:$D$255,MATCH(ROWS($A$6:A63),Requirements_Register!$BB$6:$BB$255,0))&amp;"","")</f>
        <v/>
      </c>
      <c r="D63" s="22" t="str">
        <f aca="false">IFERROR(INDEX(Requirements_Register!$E$6:$E$255,MATCH(ROWS($A$6:A63),Requirements_Register!$BB$6:$BB$255,0))&amp;"","")</f>
        <v/>
      </c>
      <c r="E63" s="22" t="str">
        <f aca="false">IFERROR(INDEX(Requirements_Register!$G$6:$G$255,MATCH(ROWS($A$6:A63),Requirements_Register!$BB$6:$BB$255,0))&amp;"","")</f>
        <v/>
      </c>
      <c r="F63" s="22" t="str">
        <f aca="false">IFERROR(INDEX(Requirements_Register!$I$6:$I$255,MATCH(ROWS($A$6:A63),Requirements_Register!$BB$6:$BB$255,0))&amp;"","")</f>
        <v/>
      </c>
      <c r="G63" s="22" t="str">
        <f aca="false">IFERROR(INDEX(Requirements_Register!$Q$6:$Q$255,MATCH(ROWS($A$6:A63),Requirements_Register!$BB$6:$BB$255,0))&amp;"","")</f>
        <v/>
      </c>
      <c r="H63" s="22" t="str">
        <f aca="false">IFERROR(INDEX(Requirements_Register!$AA$6:$AA$255,MATCH(ROWS($A$6:A63),Requirements_Register!$BB$6:$BB$255,0)),"")</f>
        <v/>
      </c>
      <c r="I63" s="22" t="str">
        <f aca="false">IFERROR(INDEX(Requirements_Register!$AC$6:$AC$255,MATCH(ROWS($A$6:A63),Requirements_Register!$BB$6:$BB$255,0)),"")</f>
        <v/>
      </c>
      <c r="J63" s="22" t="str">
        <f aca="false">IFERROR(INDEX(Requirements_Register!$AG$6:$AG$255,MATCH(ROWS($A$6:A63),Requirements_Register!$BB$6:$BB$255,0))&amp;"","")</f>
        <v/>
      </c>
      <c r="K63" s="22" t="str">
        <f aca="false">IFERROR(INDEX(Requirements_Register!$AK$6:$AK$255,MATCH(ROWS($A$6:A63),Requirements_Register!$BB$6:$BB$255,0))&amp;"","")</f>
        <v/>
      </c>
      <c r="L63" s="22" t="str">
        <f aca="false">IFERROR(INDEX(Requirements_Register!$AT$6:$AT$255,MATCH(ROWS($A$6:A63),Requirements_Register!$BB$6:$BB$255,0))&amp;"","")</f>
        <v/>
      </c>
      <c r="M63" s="22" t="str">
        <f aca="false">IFERROR(INDEX(Requirements_Register!$AU$6:$AU$255,MATCH(ROWS($A$6:A63),Requirements_Register!$BB$6:$BB$255,0))&amp;"","")</f>
        <v/>
      </c>
    </row>
    <row r="64" customFormat="false" ht="15" hidden="false" customHeight="false" outlineLevel="0" collapsed="false">
      <c r="A64" s="22" t="str">
        <f aca="false">IFERROR(INDEX(Requirements_Register!$A$6:$A$255,MATCH(ROWS($A$6:A64),Requirements_Register!$BB$6:$BB$255,0))&amp;"","")</f>
        <v/>
      </c>
      <c r="B64" s="22" t="str">
        <f aca="false">IFERROR(INDEX(Requirements_Register!$B$6:$B$255,MATCH(ROWS($A$6:A64),Requirements_Register!$BB$6:$BB$255,0))&amp;"","")</f>
        <v/>
      </c>
      <c r="C64" s="22" t="str">
        <f aca="false">IFERROR(INDEX(Requirements_Register!$D$6:$D$255,MATCH(ROWS($A$6:A64),Requirements_Register!$BB$6:$BB$255,0))&amp;"","")</f>
        <v/>
      </c>
      <c r="D64" s="22" t="str">
        <f aca="false">IFERROR(INDEX(Requirements_Register!$E$6:$E$255,MATCH(ROWS($A$6:A64),Requirements_Register!$BB$6:$BB$255,0))&amp;"","")</f>
        <v/>
      </c>
      <c r="E64" s="22" t="str">
        <f aca="false">IFERROR(INDEX(Requirements_Register!$G$6:$G$255,MATCH(ROWS($A$6:A64),Requirements_Register!$BB$6:$BB$255,0))&amp;"","")</f>
        <v/>
      </c>
      <c r="F64" s="22" t="str">
        <f aca="false">IFERROR(INDEX(Requirements_Register!$I$6:$I$255,MATCH(ROWS($A$6:A64),Requirements_Register!$BB$6:$BB$255,0))&amp;"","")</f>
        <v/>
      </c>
      <c r="G64" s="22" t="str">
        <f aca="false">IFERROR(INDEX(Requirements_Register!$Q$6:$Q$255,MATCH(ROWS($A$6:A64),Requirements_Register!$BB$6:$BB$255,0))&amp;"","")</f>
        <v/>
      </c>
      <c r="H64" s="22" t="str">
        <f aca="false">IFERROR(INDEX(Requirements_Register!$AA$6:$AA$255,MATCH(ROWS($A$6:A64),Requirements_Register!$BB$6:$BB$255,0)),"")</f>
        <v/>
      </c>
      <c r="I64" s="22" t="str">
        <f aca="false">IFERROR(INDEX(Requirements_Register!$AC$6:$AC$255,MATCH(ROWS($A$6:A64),Requirements_Register!$BB$6:$BB$255,0)),"")</f>
        <v/>
      </c>
      <c r="J64" s="22" t="str">
        <f aca="false">IFERROR(INDEX(Requirements_Register!$AG$6:$AG$255,MATCH(ROWS($A$6:A64),Requirements_Register!$BB$6:$BB$255,0))&amp;"","")</f>
        <v/>
      </c>
      <c r="K64" s="22" t="str">
        <f aca="false">IFERROR(INDEX(Requirements_Register!$AK$6:$AK$255,MATCH(ROWS($A$6:A64),Requirements_Register!$BB$6:$BB$255,0))&amp;"","")</f>
        <v/>
      </c>
      <c r="L64" s="22" t="str">
        <f aca="false">IFERROR(INDEX(Requirements_Register!$AT$6:$AT$255,MATCH(ROWS($A$6:A64),Requirements_Register!$BB$6:$BB$255,0))&amp;"","")</f>
        <v/>
      </c>
      <c r="M64" s="22" t="str">
        <f aca="false">IFERROR(INDEX(Requirements_Register!$AU$6:$AU$255,MATCH(ROWS($A$6:A64),Requirements_Register!$BB$6:$BB$255,0))&amp;"","")</f>
        <v/>
      </c>
    </row>
    <row r="65" customFormat="false" ht="15" hidden="false" customHeight="false" outlineLevel="0" collapsed="false">
      <c r="A65" s="22" t="str">
        <f aca="false">IFERROR(INDEX(Requirements_Register!$A$6:$A$255,MATCH(ROWS($A$6:A65),Requirements_Register!$BB$6:$BB$255,0))&amp;"","")</f>
        <v/>
      </c>
      <c r="B65" s="22" t="str">
        <f aca="false">IFERROR(INDEX(Requirements_Register!$B$6:$B$255,MATCH(ROWS($A$6:A65),Requirements_Register!$BB$6:$BB$255,0))&amp;"","")</f>
        <v/>
      </c>
      <c r="C65" s="22" t="str">
        <f aca="false">IFERROR(INDEX(Requirements_Register!$D$6:$D$255,MATCH(ROWS($A$6:A65),Requirements_Register!$BB$6:$BB$255,0))&amp;"","")</f>
        <v/>
      </c>
      <c r="D65" s="22" t="str">
        <f aca="false">IFERROR(INDEX(Requirements_Register!$E$6:$E$255,MATCH(ROWS($A$6:A65),Requirements_Register!$BB$6:$BB$255,0))&amp;"","")</f>
        <v/>
      </c>
      <c r="E65" s="22" t="str">
        <f aca="false">IFERROR(INDEX(Requirements_Register!$G$6:$G$255,MATCH(ROWS($A$6:A65),Requirements_Register!$BB$6:$BB$255,0))&amp;"","")</f>
        <v/>
      </c>
      <c r="F65" s="22" t="str">
        <f aca="false">IFERROR(INDEX(Requirements_Register!$I$6:$I$255,MATCH(ROWS($A$6:A65),Requirements_Register!$BB$6:$BB$255,0))&amp;"","")</f>
        <v/>
      </c>
      <c r="G65" s="22" t="str">
        <f aca="false">IFERROR(INDEX(Requirements_Register!$Q$6:$Q$255,MATCH(ROWS($A$6:A65),Requirements_Register!$BB$6:$BB$255,0))&amp;"","")</f>
        <v/>
      </c>
      <c r="H65" s="22" t="str">
        <f aca="false">IFERROR(INDEX(Requirements_Register!$AA$6:$AA$255,MATCH(ROWS($A$6:A65),Requirements_Register!$BB$6:$BB$255,0)),"")</f>
        <v/>
      </c>
      <c r="I65" s="22" t="str">
        <f aca="false">IFERROR(INDEX(Requirements_Register!$AC$6:$AC$255,MATCH(ROWS($A$6:A65),Requirements_Register!$BB$6:$BB$255,0)),"")</f>
        <v/>
      </c>
      <c r="J65" s="22" t="str">
        <f aca="false">IFERROR(INDEX(Requirements_Register!$AG$6:$AG$255,MATCH(ROWS($A$6:A65),Requirements_Register!$BB$6:$BB$255,0))&amp;"","")</f>
        <v/>
      </c>
      <c r="K65" s="22" t="str">
        <f aca="false">IFERROR(INDEX(Requirements_Register!$AK$6:$AK$255,MATCH(ROWS($A$6:A65),Requirements_Register!$BB$6:$BB$255,0))&amp;"","")</f>
        <v/>
      </c>
      <c r="L65" s="22" t="str">
        <f aca="false">IFERROR(INDEX(Requirements_Register!$AT$6:$AT$255,MATCH(ROWS($A$6:A65),Requirements_Register!$BB$6:$BB$255,0))&amp;"","")</f>
        <v/>
      </c>
      <c r="M65" s="22" t="str">
        <f aca="false">IFERROR(INDEX(Requirements_Register!$AU$6:$AU$255,MATCH(ROWS($A$6:A65),Requirements_Register!$BB$6:$BB$255,0))&amp;"","")</f>
        <v/>
      </c>
    </row>
    <row r="66" customFormat="false" ht="15" hidden="false" customHeight="false" outlineLevel="0" collapsed="false">
      <c r="A66" s="22" t="str">
        <f aca="false">IFERROR(INDEX(Requirements_Register!$A$6:$A$255,MATCH(ROWS($A$6:A66),Requirements_Register!$BB$6:$BB$255,0))&amp;"","")</f>
        <v/>
      </c>
      <c r="B66" s="22" t="str">
        <f aca="false">IFERROR(INDEX(Requirements_Register!$B$6:$B$255,MATCH(ROWS($A$6:A66),Requirements_Register!$BB$6:$BB$255,0))&amp;"","")</f>
        <v/>
      </c>
      <c r="C66" s="22" t="str">
        <f aca="false">IFERROR(INDEX(Requirements_Register!$D$6:$D$255,MATCH(ROWS($A$6:A66),Requirements_Register!$BB$6:$BB$255,0))&amp;"","")</f>
        <v/>
      </c>
      <c r="D66" s="22" t="str">
        <f aca="false">IFERROR(INDEX(Requirements_Register!$E$6:$E$255,MATCH(ROWS($A$6:A66),Requirements_Register!$BB$6:$BB$255,0))&amp;"","")</f>
        <v/>
      </c>
      <c r="E66" s="22" t="str">
        <f aca="false">IFERROR(INDEX(Requirements_Register!$G$6:$G$255,MATCH(ROWS($A$6:A66),Requirements_Register!$BB$6:$BB$255,0))&amp;"","")</f>
        <v/>
      </c>
      <c r="F66" s="22" t="str">
        <f aca="false">IFERROR(INDEX(Requirements_Register!$I$6:$I$255,MATCH(ROWS($A$6:A66),Requirements_Register!$BB$6:$BB$255,0))&amp;"","")</f>
        <v/>
      </c>
      <c r="G66" s="22" t="str">
        <f aca="false">IFERROR(INDEX(Requirements_Register!$Q$6:$Q$255,MATCH(ROWS($A$6:A66),Requirements_Register!$BB$6:$BB$255,0))&amp;"","")</f>
        <v/>
      </c>
      <c r="H66" s="22" t="str">
        <f aca="false">IFERROR(INDEX(Requirements_Register!$AA$6:$AA$255,MATCH(ROWS($A$6:A66),Requirements_Register!$BB$6:$BB$255,0)),"")</f>
        <v/>
      </c>
      <c r="I66" s="22" t="str">
        <f aca="false">IFERROR(INDEX(Requirements_Register!$AC$6:$AC$255,MATCH(ROWS($A$6:A66),Requirements_Register!$BB$6:$BB$255,0)),"")</f>
        <v/>
      </c>
      <c r="J66" s="22" t="str">
        <f aca="false">IFERROR(INDEX(Requirements_Register!$AG$6:$AG$255,MATCH(ROWS($A$6:A66),Requirements_Register!$BB$6:$BB$255,0))&amp;"","")</f>
        <v/>
      </c>
      <c r="K66" s="22" t="str">
        <f aca="false">IFERROR(INDEX(Requirements_Register!$AK$6:$AK$255,MATCH(ROWS($A$6:A66),Requirements_Register!$BB$6:$BB$255,0))&amp;"","")</f>
        <v/>
      </c>
      <c r="L66" s="22" t="str">
        <f aca="false">IFERROR(INDEX(Requirements_Register!$AT$6:$AT$255,MATCH(ROWS($A$6:A66),Requirements_Register!$BB$6:$BB$255,0))&amp;"","")</f>
        <v/>
      </c>
      <c r="M66" s="22" t="str">
        <f aca="false">IFERROR(INDEX(Requirements_Register!$AU$6:$AU$255,MATCH(ROWS($A$6:A66),Requirements_Register!$BB$6:$BB$255,0))&amp;"","")</f>
        <v/>
      </c>
    </row>
    <row r="67" customFormat="false" ht="15" hidden="false" customHeight="false" outlineLevel="0" collapsed="false">
      <c r="A67" s="22" t="str">
        <f aca="false">IFERROR(INDEX(Requirements_Register!$A$6:$A$255,MATCH(ROWS($A$6:A67),Requirements_Register!$BB$6:$BB$255,0))&amp;"","")</f>
        <v/>
      </c>
      <c r="B67" s="22" t="str">
        <f aca="false">IFERROR(INDEX(Requirements_Register!$B$6:$B$255,MATCH(ROWS($A$6:A67),Requirements_Register!$BB$6:$BB$255,0))&amp;"","")</f>
        <v/>
      </c>
      <c r="C67" s="22" t="str">
        <f aca="false">IFERROR(INDEX(Requirements_Register!$D$6:$D$255,MATCH(ROWS($A$6:A67),Requirements_Register!$BB$6:$BB$255,0))&amp;"","")</f>
        <v/>
      </c>
      <c r="D67" s="22" t="str">
        <f aca="false">IFERROR(INDEX(Requirements_Register!$E$6:$E$255,MATCH(ROWS($A$6:A67),Requirements_Register!$BB$6:$BB$255,0))&amp;"","")</f>
        <v/>
      </c>
      <c r="E67" s="22" t="str">
        <f aca="false">IFERROR(INDEX(Requirements_Register!$G$6:$G$255,MATCH(ROWS($A$6:A67),Requirements_Register!$BB$6:$BB$255,0))&amp;"","")</f>
        <v/>
      </c>
      <c r="F67" s="22" t="str">
        <f aca="false">IFERROR(INDEX(Requirements_Register!$I$6:$I$255,MATCH(ROWS($A$6:A67),Requirements_Register!$BB$6:$BB$255,0))&amp;"","")</f>
        <v/>
      </c>
      <c r="G67" s="22" t="str">
        <f aca="false">IFERROR(INDEX(Requirements_Register!$Q$6:$Q$255,MATCH(ROWS($A$6:A67),Requirements_Register!$BB$6:$BB$255,0))&amp;"","")</f>
        <v/>
      </c>
      <c r="H67" s="22" t="str">
        <f aca="false">IFERROR(INDEX(Requirements_Register!$AA$6:$AA$255,MATCH(ROWS($A$6:A67),Requirements_Register!$BB$6:$BB$255,0)),"")</f>
        <v/>
      </c>
      <c r="I67" s="22" t="str">
        <f aca="false">IFERROR(INDEX(Requirements_Register!$AC$6:$AC$255,MATCH(ROWS($A$6:A67),Requirements_Register!$BB$6:$BB$255,0)),"")</f>
        <v/>
      </c>
      <c r="J67" s="22" t="str">
        <f aca="false">IFERROR(INDEX(Requirements_Register!$AG$6:$AG$255,MATCH(ROWS($A$6:A67),Requirements_Register!$BB$6:$BB$255,0))&amp;"","")</f>
        <v/>
      </c>
      <c r="K67" s="22" t="str">
        <f aca="false">IFERROR(INDEX(Requirements_Register!$AK$6:$AK$255,MATCH(ROWS($A$6:A67),Requirements_Register!$BB$6:$BB$255,0))&amp;"","")</f>
        <v/>
      </c>
      <c r="L67" s="22" t="str">
        <f aca="false">IFERROR(INDEX(Requirements_Register!$AT$6:$AT$255,MATCH(ROWS($A$6:A67),Requirements_Register!$BB$6:$BB$255,0))&amp;"","")</f>
        <v/>
      </c>
      <c r="M67" s="22" t="str">
        <f aca="false">IFERROR(INDEX(Requirements_Register!$AU$6:$AU$255,MATCH(ROWS($A$6:A67),Requirements_Register!$BB$6:$BB$255,0))&amp;"","")</f>
        <v/>
      </c>
    </row>
    <row r="68" customFormat="false" ht="15" hidden="false" customHeight="false" outlineLevel="0" collapsed="false">
      <c r="A68" s="22" t="str">
        <f aca="false">IFERROR(INDEX(Requirements_Register!$A$6:$A$255,MATCH(ROWS($A$6:A68),Requirements_Register!$BB$6:$BB$255,0))&amp;"","")</f>
        <v/>
      </c>
      <c r="B68" s="22" t="str">
        <f aca="false">IFERROR(INDEX(Requirements_Register!$B$6:$B$255,MATCH(ROWS($A$6:A68),Requirements_Register!$BB$6:$BB$255,0))&amp;"","")</f>
        <v/>
      </c>
      <c r="C68" s="22" t="str">
        <f aca="false">IFERROR(INDEX(Requirements_Register!$D$6:$D$255,MATCH(ROWS($A$6:A68),Requirements_Register!$BB$6:$BB$255,0))&amp;"","")</f>
        <v/>
      </c>
      <c r="D68" s="22" t="str">
        <f aca="false">IFERROR(INDEX(Requirements_Register!$E$6:$E$255,MATCH(ROWS($A$6:A68),Requirements_Register!$BB$6:$BB$255,0))&amp;"","")</f>
        <v/>
      </c>
      <c r="E68" s="22" t="str">
        <f aca="false">IFERROR(INDEX(Requirements_Register!$G$6:$G$255,MATCH(ROWS($A$6:A68),Requirements_Register!$BB$6:$BB$255,0))&amp;"","")</f>
        <v/>
      </c>
      <c r="F68" s="22" t="str">
        <f aca="false">IFERROR(INDEX(Requirements_Register!$I$6:$I$255,MATCH(ROWS($A$6:A68),Requirements_Register!$BB$6:$BB$255,0))&amp;"","")</f>
        <v/>
      </c>
      <c r="G68" s="22" t="str">
        <f aca="false">IFERROR(INDEX(Requirements_Register!$Q$6:$Q$255,MATCH(ROWS($A$6:A68),Requirements_Register!$BB$6:$BB$255,0))&amp;"","")</f>
        <v/>
      </c>
      <c r="H68" s="22" t="str">
        <f aca="false">IFERROR(INDEX(Requirements_Register!$AA$6:$AA$255,MATCH(ROWS($A$6:A68),Requirements_Register!$BB$6:$BB$255,0)),"")</f>
        <v/>
      </c>
      <c r="I68" s="22" t="str">
        <f aca="false">IFERROR(INDEX(Requirements_Register!$AC$6:$AC$255,MATCH(ROWS($A$6:A68),Requirements_Register!$BB$6:$BB$255,0)),"")</f>
        <v/>
      </c>
      <c r="J68" s="22" t="str">
        <f aca="false">IFERROR(INDEX(Requirements_Register!$AG$6:$AG$255,MATCH(ROWS($A$6:A68),Requirements_Register!$BB$6:$BB$255,0))&amp;"","")</f>
        <v/>
      </c>
      <c r="K68" s="22" t="str">
        <f aca="false">IFERROR(INDEX(Requirements_Register!$AK$6:$AK$255,MATCH(ROWS($A$6:A68),Requirements_Register!$BB$6:$BB$255,0))&amp;"","")</f>
        <v/>
      </c>
      <c r="L68" s="22" t="str">
        <f aca="false">IFERROR(INDEX(Requirements_Register!$AT$6:$AT$255,MATCH(ROWS($A$6:A68),Requirements_Register!$BB$6:$BB$255,0))&amp;"","")</f>
        <v/>
      </c>
      <c r="M68" s="22" t="str">
        <f aca="false">IFERROR(INDEX(Requirements_Register!$AU$6:$AU$255,MATCH(ROWS($A$6:A68),Requirements_Register!$BB$6:$BB$255,0))&amp;"","")</f>
        <v/>
      </c>
    </row>
    <row r="69" customFormat="false" ht="15" hidden="false" customHeight="false" outlineLevel="0" collapsed="false">
      <c r="A69" s="22" t="str">
        <f aca="false">IFERROR(INDEX(Requirements_Register!$A$6:$A$255,MATCH(ROWS($A$6:A69),Requirements_Register!$BB$6:$BB$255,0))&amp;"","")</f>
        <v/>
      </c>
      <c r="B69" s="22" t="str">
        <f aca="false">IFERROR(INDEX(Requirements_Register!$B$6:$B$255,MATCH(ROWS($A$6:A69),Requirements_Register!$BB$6:$BB$255,0))&amp;"","")</f>
        <v/>
      </c>
      <c r="C69" s="22" t="str">
        <f aca="false">IFERROR(INDEX(Requirements_Register!$D$6:$D$255,MATCH(ROWS($A$6:A69),Requirements_Register!$BB$6:$BB$255,0))&amp;"","")</f>
        <v/>
      </c>
      <c r="D69" s="22" t="str">
        <f aca="false">IFERROR(INDEX(Requirements_Register!$E$6:$E$255,MATCH(ROWS($A$6:A69),Requirements_Register!$BB$6:$BB$255,0))&amp;"","")</f>
        <v/>
      </c>
      <c r="E69" s="22" t="str">
        <f aca="false">IFERROR(INDEX(Requirements_Register!$G$6:$G$255,MATCH(ROWS($A$6:A69),Requirements_Register!$BB$6:$BB$255,0))&amp;"","")</f>
        <v/>
      </c>
      <c r="F69" s="22" t="str">
        <f aca="false">IFERROR(INDEX(Requirements_Register!$I$6:$I$255,MATCH(ROWS($A$6:A69),Requirements_Register!$BB$6:$BB$255,0))&amp;"","")</f>
        <v/>
      </c>
      <c r="G69" s="22" t="str">
        <f aca="false">IFERROR(INDEX(Requirements_Register!$Q$6:$Q$255,MATCH(ROWS($A$6:A69),Requirements_Register!$BB$6:$BB$255,0))&amp;"","")</f>
        <v/>
      </c>
      <c r="H69" s="22" t="str">
        <f aca="false">IFERROR(INDEX(Requirements_Register!$AA$6:$AA$255,MATCH(ROWS($A$6:A69),Requirements_Register!$BB$6:$BB$255,0)),"")</f>
        <v/>
      </c>
      <c r="I69" s="22" t="str">
        <f aca="false">IFERROR(INDEX(Requirements_Register!$AC$6:$AC$255,MATCH(ROWS($A$6:A69),Requirements_Register!$BB$6:$BB$255,0)),"")</f>
        <v/>
      </c>
      <c r="J69" s="22" t="str">
        <f aca="false">IFERROR(INDEX(Requirements_Register!$AG$6:$AG$255,MATCH(ROWS($A$6:A69),Requirements_Register!$BB$6:$BB$255,0))&amp;"","")</f>
        <v/>
      </c>
      <c r="K69" s="22" t="str">
        <f aca="false">IFERROR(INDEX(Requirements_Register!$AK$6:$AK$255,MATCH(ROWS($A$6:A69),Requirements_Register!$BB$6:$BB$255,0))&amp;"","")</f>
        <v/>
      </c>
      <c r="L69" s="22" t="str">
        <f aca="false">IFERROR(INDEX(Requirements_Register!$AT$6:$AT$255,MATCH(ROWS($A$6:A69),Requirements_Register!$BB$6:$BB$255,0))&amp;"","")</f>
        <v/>
      </c>
      <c r="M69" s="22" t="str">
        <f aca="false">IFERROR(INDEX(Requirements_Register!$AU$6:$AU$255,MATCH(ROWS($A$6:A69),Requirements_Register!$BB$6:$BB$255,0))&amp;"","")</f>
        <v/>
      </c>
    </row>
    <row r="70" customFormat="false" ht="15" hidden="false" customHeight="false" outlineLevel="0" collapsed="false">
      <c r="A70" s="22" t="str">
        <f aca="false">IFERROR(INDEX(Requirements_Register!$A$6:$A$255,MATCH(ROWS($A$6:A70),Requirements_Register!$BB$6:$BB$255,0))&amp;"","")</f>
        <v/>
      </c>
      <c r="B70" s="22" t="str">
        <f aca="false">IFERROR(INDEX(Requirements_Register!$B$6:$B$255,MATCH(ROWS($A$6:A70),Requirements_Register!$BB$6:$BB$255,0))&amp;"","")</f>
        <v/>
      </c>
      <c r="C70" s="22" t="str">
        <f aca="false">IFERROR(INDEX(Requirements_Register!$D$6:$D$255,MATCH(ROWS($A$6:A70),Requirements_Register!$BB$6:$BB$255,0))&amp;"","")</f>
        <v/>
      </c>
      <c r="D70" s="22" t="str">
        <f aca="false">IFERROR(INDEX(Requirements_Register!$E$6:$E$255,MATCH(ROWS($A$6:A70),Requirements_Register!$BB$6:$BB$255,0))&amp;"","")</f>
        <v/>
      </c>
      <c r="E70" s="22" t="str">
        <f aca="false">IFERROR(INDEX(Requirements_Register!$G$6:$G$255,MATCH(ROWS($A$6:A70),Requirements_Register!$BB$6:$BB$255,0))&amp;"","")</f>
        <v/>
      </c>
      <c r="F70" s="22" t="str">
        <f aca="false">IFERROR(INDEX(Requirements_Register!$I$6:$I$255,MATCH(ROWS($A$6:A70),Requirements_Register!$BB$6:$BB$255,0))&amp;"","")</f>
        <v/>
      </c>
      <c r="G70" s="22" t="str">
        <f aca="false">IFERROR(INDEX(Requirements_Register!$Q$6:$Q$255,MATCH(ROWS($A$6:A70),Requirements_Register!$BB$6:$BB$255,0))&amp;"","")</f>
        <v/>
      </c>
      <c r="H70" s="22" t="str">
        <f aca="false">IFERROR(INDEX(Requirements_Register!$AA$6:$AA$255,MATCH(ROWS($A$6:A70),Requirements_Register!$BB$6:$BB$255,0)),"")</f>
        <v/>
      </c>
      <c r="I70" s="22" t="str">
        <f aca="false">IFERROR(INDEX(Requirements_Register!$AC$6:$AC$255,MATCH(ROWS($A$6:A70),Requirements_Register!$BB$6:$BB$255,0)),"")</f>
        <v/>
      </c>
      <c r="J70" s="22" t="str">
        <f aca="false">IFERROR(INDEX(Requirements_Register!$AG$6:$AG$255,MATCH(ROWS($A$6:A70),Requirements_Register!$BB$6:$BB$255,0))&amp;"","")</f>
        <v/>
      </c>
      <c r="K70" s="22" t="str">
        <f aca="false">IFERROR(INDEX(Requirements_Register!$AK$6:$AK$255,MATCH(ROWS($A$6:A70),Requirements_Register!$BB$6:$BB$255,0))&amp;"","")</f>
        <v/>
      </c>
      <c r="L70" s="22" t="str">
        <f aca="false">IFERROR(INDEX(Requirements_Register!$AT$6:$AT$255,MATCH(ROWS($A$6:A70),Requirements_Register!$BB$6:$BB$255,0))&amp;"","")</f>
        <v/>
      </c>
      <c r="M70" s="22" t="str">
        <f aca="false">IFERROR(INDEX(Requirements_Register!$AU$6:$AU$255,MATCH(ROWS($A$6:A70),Requirements_Register!$BB$6:$BB$255,0))&amp;"","")</f>
        <v/>
      </c>
    </row>
    <row r="71" customFormat="false" ht="15" hidden="false" customHeight="false" outlineLevel="0" collapsed="false">
      <c r="A71" s="22" t="str">
        <f aca="false">IFERROR(INDEX(Requirements_Register!$A$6:$A$255,MATCH(ROWS($A$6:A71),Requirements_Register!$BB$6:$BB$255,0))&amp;"","")</f>
        <v/>
      </c>
      <c r="B71" s="22" t="str">
        <f aca="false">IFERROR(INDEX(Requirements_Register!$B$6:$B$255,MATCH(ROWS($A$6:A71),Requirements_Register!$BB$6:$BB$255,0))&amp;"","")</f>
        <v/>
      </c>
      <c r="C71" s="22" t="str">
        <f aca="false">IFERROR(INDEX(Requirements_Register!$D$6:$D$255,MATCH(ROWS($A$6:A71),Requirements_Register!$BB$6:$BB$255,0))&amp;"","")</f>
        <v/>
      </c>
      <c r="D71" s="22" t="str">
        <f aca="false">IFERROR(INDEX(Requirements_Register!$E$6:$E$255,MATCH(ROWS($A$6:A71),Requirements_Register!$BB$6:$BB$255,0))&amp;"","")</f>
        <v/>
      </c>
      <c r="E71" s="22" t="str">
        <f aca="false">IFERROR(INDEX(Requirements_Register!$G$6:$G$255,MATCH(ROWS($A$6:A71),Requirements_Register!$BB$6:$BB$255,0))&amp;"","")</f>
        <v/>
      </c>
      <c r="F71" s="22" t="str">
        <f aca="false">IFERROR(INDEX(Requirements_Register!$I$6:$I$255,MATCH(ROWS($A$6:A71),Requirements_Register!$BB$6:$BB$255,0))&amp;"","")</f>
        <v/>
      </c>
      <c r="G71" s="22" t="str">
        <f aca="false">IFERROR(INDEX(Requirements_Register!$Q$6:$Q$255,MATCH(ROWS($A$6:A71),Requirements_Register!$BB$6:$BB$255,0))&amp;"","")</f>
        <v/>
      </c>
      <c r="H71" s="22" t="str">
        <f aca="false">IFERROR(INDEX(Requirements_Register!$AA$6:$AA$255,MATCH(ROWS($A$6:A71),Requirements_Register!$BB$6:$BB$255,0)),"")</f>
        <v/>
      </c>
      <c r="I71" s="22" t="str">
        <f aca="false">IFERROR(INDEX(Requirements_Register!$AC$6:$AC$255,MATCH(ROWS($A$6:A71),Requirements_Register!$BB$6:$BB$255,0)),"")</f>
        <v/>
      </c>
      <c r="J71" s="22" t="str">
        <f aca="false">IFERROR(INDEX(Requirements_Register!$AG$6:$AG$255,MATCH(ROWS($A$6:A71),Requirements_Register!$BB$6:$BB$255,0))&amp;"","")</f>
        <v/>
      </c>
      <c r="K71" s="22" t="str">
        <f aca="false">IFERROR(INDEX(Requirements_Register!$AK$6:$AK$255,MATCH(ROWS($A$6:A71),Requirements_Register!$BB$6:$BB$255,0))&amp;"","")</f>
        <v/>
      </c>
      <c r="L71" s="22" t="str">
        <f aca="false">IFERROR(INDEX(Requirements_Register!$AT$6:$AT$255,MATCH(ROWS($A$6:A71),Requirements_Register!$BB$6:$BB$255,0))&amp;"","")</f>
        <v/>
      </c>
      <c r="M71" s="22" t="str">
        <f aca="false">IFERROR(INDEX(Requirements_Register!$AU$6:$AU$255,MATCH(ROWS($A$6:A71),Requirements_Register!$BB$6:$BB$255,0))&amp;"","")</f>
        <v/>
      </c>
    </row>
    <row r="72" customFormat="false" ht="15" hidden="false" customHeight="false" outlineLevel="0" collapsed="false">
      <c r="A72" s="22" t="str">
        <f aca="false">IFERROR(INDEX(Requirements_Register!$A$6:$A$255,MATCH(ROWS($A$6:A72),Requirements_Register!$BB$6:$BB$255,0))&amp;"","")</f>
        <v/>
      </c>
      <c r="B72" s="22" t="str">
        <f aca="false">IFERROR(INDEX(Requirements_Register!$B$6:$B$255,MATCH(ROWS($A$6:A72),Requirements_Register!$BB$6:$BB$255,0))&amp;"","")</f>
        <v/>
      </c>
      <c r="C72" s="22" t="str">
        <f aca="false">IFERROR(INDEX(Requirements_Register!$D$6:$D$255,MATCH(ROWS($A$6:A72),Requirements_Register!$BB$6:$BB$255,0))&amp;"","")</f>
        <v/>
      </c>
      <c r="D72" s="22" t="str">
        <f aca="false">IFERROR(INDEX(Requirements_Register!$E$6:$E$255,MATCH(ROWS($A$6:A72),Requirements_Register!$BB$6:$BB$255,0))&amp;"","")</f>
        <v/>
      </c>
      <c r="E72" s="22" t="str">
        <f aca="false">IFERROR(INDEX(Requirements_Register!$G$6:$G$255,MATCH(ROWS($A$6:A72),Requirements_Register!$BB$6:$BB$255,0))&amp;"","")</f>
        <v/>
      </c>
      <c r="F72" s="22" t="str">
        <f aca="false">IFERROR(INDEX(Requirements_Register!$I$6:$I$255,MATCH(ROWS($A$6:A72),Requirements_Register!$BB$6:$BB$255,0))&amp;"","")</f>
        <v/>
      </c>
      <c r="G72" s="22" t="str">
        <f aca="false">IFERROR(INDEX(Requirements_Register!$Q$6:$Q$255,MATCH(ROWS($A$6:A72),Requirements_Register!$BB$6:$BB$255,0))&amp;"","")</f>
        <v/>
      </c>
      <c r="H72" s="22" t="str">
        <f aca="false">IFERROR(INDEX(Requirements_Register!$AA$6:$AA$255,MATCH(ROWS($A$6:A72),Requirements_Register!$BB$6:$BB$255,0)),"")</f>
        <v/>
      </c>
      <c r="I72" s="22" t="str">
        <f aca="false">IFERROR(INDEX(Requirements_Register!$AC$6:$AC$255,MATCH(ROWS($A$6:A72),Requirements_Register!$BB$6:$BB$255,0)),"")</f>
        <v/>
      </c>
      <c r="J72" s="22" t="str">
        <f aca="false">IFERROR(INDEX(Requirements_Register!$AG$6:$AG$255,MATCH(ROWS($A$6:A72),Requirements_Register!$BB$6:$BB$255,0))&amp;"","")</f>
        <v/>
      </c>
      <c r="K72" s="22" t="str">
        <f aca="false">IFERROR(INDEX(Requirements_Register!$AK$6:$AK$255,MATCH(ROWS($A$6:A72),Requirements_Register!$BB$6:$BB$255,0))&amp;"","")</f>
        <v/>
      </c>
      <c r="L72" s="22" t="str">
        <f aca="false">IFERROR(INDEX(Requirements_Register!$AT$6:$AT$255,MATCH(ROWS($A$6:A72),Requirements_Register!$BB$6:$BB$255,0))&amp;"","")</f>
        <v/>
      </c>
      <c r="M72" s="22" t="str">
        <f aca="false">IFERROR(INDEX(Requirements_Register!$AU$6:$AU$255,MATCH(ROWS($A$6:A72),Requirements_Register!$BB$6:$BB$255,0))&amp;"","")</f>
        <v/>
      </c>
    </row>
    <row r="73" customFormat="false" ht="15" hidden="false" customHeight="false" outlineLevel="0" collapsed="false">
      <c r="A73" s="22" t="str">
        <f aca="false">IFERROR(INDEX(Requirements_Register!$A$6:$A$255,MATCH(ROWS($A$6:A73),Requirements_Register!$BB$6:$BB$255,0))&amp;"","")</f>
        <v/>
      </c>
      <c r="B73" s="22" t="str">
        <f aca="false">IFERROR(INDEX(Requirements_Register!$B$6:$B$255,MATCH(ROWS($A$6:A73),Requirements_Register!$BB$6:$BB$255,0))&amp;"","")</f>
        <v/>
      </c>
      <c r="C73" s="22" t="str">
        <f aca="false">IFERROR(INDEX(Requirements_Register!$D$6:$D$255,MATCH(ROWS($A$6:A73),Requirements_Register!$BB$6:$BB$255,0))&amp;"","")</f>
        <v/>
      </c>
      <c r="D73" s="22" t="str">
        <f aca="false">IFERROR(INDEX(Requirements_Register!$E$6:$E$255,MATCH(ROWS($A$6:A73),Requirements_Register!$BB$6:$BB$255,0))&amp;"","")</f>
        <v/>
      </c>
      <c r="E73" s="22" t="str">
        <f aca="false">IFERROR(INDEX(Requirements_Register!$G$6:$G$255,MATCH(ROWS($A$6:A73),Requirements_Register!$BB$6:$BB$255,0))&amp;"","")</f>
        <v/>
      </c>
      <c r="F73" s="22" t="str">
        <f aca="false">IFERROR(INDEX(Requirements_Register!$I$6:$I$255,MATCH(ROWS($A$6:A73),Requirements_Register!$BB$6:$BB$255,0))&amp;"","")</f>
        <v/>
      </c>
      <c r="G73" s="22" t="str">
        <f aca="false">IFERROR(INDEX(Requirements_Register!$Q$6:$Q$255,MATCH(ROWS($A$6:A73),Requirements_Register!$BB$6:$BB$255,0))&amp;"","")</f>
        <v/>
      </c>
      <c r="H73" s="22" t="str">
        <f aca="false">IFERROR(INDEX(Requirements_Register!$AA$6:$AA$255,MATCH(ROWS($A$6:A73),Requirements_Register!$BB$6:$BB$255,0)),"")</f>
        <v/>
      </c>
      <c r="I73" s="22" t="str">
        <f aca="false">IFERROR(INDEX(Requirements_Register!$AC$6:$AC$255,MATCH(ROWS($A$6:A73),Requirements_Register!$BB$6:$BB$255,0)),"")</f>
        <v/>
      </c>
      <c r="J73" s="22" t="str">
        <f aca="false">IFERROR(INDEX(Requirements_Register!$AG$6:$AG$255,MATCH(ROWS($A$6:A73),Requirements_Register!$BB$6:$BB$255,0))&amp;"","")</f>
        <v/>
      </c>
      <c r="K73" s="22" t="str">
        <f aca="false">IFERROR(INDEX(Requirements_Register!$AK$6:$AK$255,MATCH(ROWS($A$6:A73),Requirements_Register!$BB$6:$BB$255,0))&amp;"","")</f>
        <v/>
      </c>
      <c r="L73" s="22" t="str">
        <f aca="false">IFERROR(INDEX(Requirements_Register!$AT$6:$AT$255,MATCH(ROWS($A$6:A73),Requirements_Register!$BB$6:$BB$255,0))&amp;"","")</f>
        <v/>
      </c>
      <c r="M73" s="22" t="str">
        <f aca="false">IFERROR(INDEX(Requirements_Register!$AU$6:$AU$255,MATCH(ROWS($A$6:A73),Requirements_Register!$BB$6:$BB$255,0))&amp;"","")</f>
        <v/>
      </c>
    </row>
    <row r="74" customFormat="false" ht="15" hidden="false" customHeight="false" outlineLevel="0" collapsed="false">
      <c r="A74" s="22" t="str">
        <f aca="false">IFERROR(INDEX(Requirements_Register!$A$6:$A$255,MATCH(ROWS($A$6:A74),Requirements_Register!$BB$6:$BB$255,0))&amp;"","")</f>
        <v/>
      </c>
      <c r="B74" s="22" t="str">
        <f aca="false">IFERROR(INDEX(Requirements_Register!$B$6:$B$255,MATCH(ROWS($A$6:A74),Requirements_Register!$BB$6:$BB$255,0))&amp;"","")</f>
        <v/>
      </c>
      <c r="C74" s="22" t="str">
        <f aca="false">IFERROR(INDEX(Requirements_Register!$D$6:$D$255,MATCH(ROWS($A$6:A74),Requirements_Register!$BB$6:$BB$255,0))&amp;"","")</f>
        <v/>
      </c>
      <c r="D74" s="22" t="str">
        <f aca="false">IFERROR(INDEX(Requirements_Register!$E$6:$E$255,MATCH(ROWS($A$6:A74),Requirements_Register!$BB$6:$BB$255,0))&amp;"","")</f>
        <v/>
      </c>
      <c r="E74" s="22" t="str">
        <f aca="false">IFERROR(INDEX(Requirements_Register!$G$6:$G$255,MATCH(ROWS($A$6:A74),Requirements_Register!$BB$6:$BB$255,0))&amp;"","")</f>
        <v/>
      </c>
      <c r="F74" s="22" t="str">
        <f aca="false">IFERROR(INDEX(Requirements_Register!$I$6:$I$255,MATCH(ROWS($A$6:A74),Requirements_Register!$BB$6:$BB$255,0))&amp;"","")</f>
        <v/>
      </c>
      <c r="G74" s="22" t="str">
        <f aca="false">IFERROR(INDEX(Requirements_Register!$Q$6:$Q$255,MATCH(ROWS($A$6:A74),Requirements_Register!$BB$6:$BB$255,0))&amp;"","")</f>
        <v/>
      </c>
      <c r="H74" s="22" t="str">
        <f aca="false">IFERROR(INDEX(Requirements_Register!$AA$6:$AA$255,MATCH(ROWS($A$6:A74),Requirements_Register!$BB$6:$BB$255,0)),"")</f>
        <v/>
      </c>
      <c r="I74" s="22" t="str">
        <f aca="false">IFERROR(INDEX(Requirements_Register!$AC$6:$AC$255,MATCH(ROWS($A$6:A74),Requirements_Register!$BB$6:$BB$255,0)),"")</f>
        <v/>
      </c>
      <c r="J74" s="22" t="str">
        <f aca="false">IFERROR(INDEX(Requirements_Register!$AG$6:$AG$255,MATCH(ROWS($A$6:A74),Requirements_Register!$BB$6:$BB$255,0))&amp;"","")</f>
        <v/>
      </c>
      <c r="K74" s="22" t="str">
        <f aca="false">IFERROR(INDEX(Requirements_Register!$AK$6:$AK$255,MATCH(ROWS($A$6:A74),Requirements_Register!$BB$6:$BB$255,0))&amp;"","")</f>
        <v/>
      </c>
      <c r="L74" s="22" t="str">
        <f aca="false">IFERROR(INDEX(Requirements_Register!$AT$6:$AT$255,MATCH(ROWS($A$6:A74),Requirements_Register!$BB$6:$BB$255,0))&amp;"","")</f>
        <v/>
      </c>
      <c r="M74" s="22" t="str">
        <f aca="false">IFERROR(INDEX(Requirements_Register!$AU$6:$AU$255,MATCH(ROWS($A$6:A74),Requirements_Register!$BB$6:$BB$255,0))&amp;"","")</f>
        <v/>
      </c>
    </row>
    <row r="75" customFormat="false" ht="15" hidden="false" customHeight="false" outlineLevel="0" collapsed="false">
      <c r="A75" s="22" t="str">
        <f aca="false">IFERROR(INDEX(Requirements_Register!$A$6:$A$255,MATCH(ROWS($A$6:A75),Requirements_Register!$BB$6:$BB$255,0))&amp;"","")</f>
        <v/>
      </c>
      <c r="B75" s="22" t="str">
        <f aca="false">IFERROR(INDEX(Requirements_Register!$B$6:$B$255,MATCH(ROWS($A$6:A75),Requirements_Register!$BB$6:$BB$255,0))&amp;"","")</f>
        <v/>
      </c>
      <c r="C75" s="22" t="str">
        <f aca="false">IFERROR(INDEX(Requirements_Register!$D$6:$D$255,MATCH(ROWS($A$6:A75),Requirements_Register!$BB$6:$BB$255,0))&amp;"","")</f>
        <v/>
      </c>
      <c r="D75" s="22" t="str">
        <f aca="false">IFERROR(INDEX(Requirements_Register!$E$6:$E$255,MATCH(ROWS($A$6:A75),Requirements_Register!$BB$6:$BB$255,0))&amp;"","")</f>
        <v/>
      </c>
      <c r="E75" s="22" t="str">
        <f aca="false">IFERROR(INDEX(Requirements_Register!$G$6:$G$255,MATCH(ROWS($A$6:A75),Requirements_Register!$BB$6:$BB$255,0))&amp;"","")</f>
        <v/>
      </c>
      <c r="F75" s="22" t="str">
        <f aca="false">IFERROR(INDEX(Requirements_Register!$I$6:$I$255,MATCH(ROWS($A$6:A75),Requirements_Register!$BB$6:$BB$255,0))&amp;"","")</f>
        <v/>
      </c>
      <c r="G75" s="22" t="str">
        <f aca="false">IFERROR(INDEX(Requirements_Register!$Q$6:$Q$255,MATCH(ROWS($A$6:A75),Requirements_Register!$BB$6:$BB$255,0))&amp;"","")</f>
        <v/>
      </c>
      <c r="H75" s="22" t="str">
        <f aca="false">IFERROR(INDEX(Requirements_Register!$AA$6:$AA$255,MATCH(ROWS($A$6:A75),Requirements_Register!$BB$6:$BB$255,0)),"")</f>
        <v/>
      </c>
      <c r="I75" s="22" t="str">
        <f aca="false">IFERROR(INDEX(Requirements_Register!$AC$6:$AC$255,MATCH(ROWS($A$6:A75),Requirements_Register!$BB$6:$BB$255,0)),"")</f>
        <v/>
      </c>
      <c r="J75" s="22" t="str">
        <f aca="false">IFERROR(INDEX(Requirements_Register!$AG$6:$AG$255,MATCH(ROWS($A$6:A75),Requirements_Register!$BB$6:$BB$255,0))&amp;"","")</f>
        <v/>
      </c>
      <c r="K75" s="22" t="str">
        <f aca="false">IFERROR(INDEX(Requirements_Register!$AK$6:$AK$255,MATCH(ROWS($A$6:A75),Requirements_Register!$BB$6:$BB$255,0))&amp;"","")</f>
        <v/>
      </c>
      <c r="L75" s="22" t="str">
        <f aca="false">IFERROR(INDEX(Requirements_Register!$AT$6:$AT$255,MATCH(ROWS($A$6:A75),Requirements_Register!$BB$6:$BB$255,0))&amp;"","")</f>
        <v/>
      </c>
      <c r="M75" s="22" t="str">
        <f aca="false">IFERROR(INDEX(Requirements_Register!$AU$6:$AU$255,MATCH(ROWS($A$6:A75),Requirements_Register!$BB$6:$BB$255,0))&amp;"","")</f>
        <v/>
      </c>
    </row>
    <row r="76" customFormat="false" ht="15" hidden="false" customHeight="false" outlineLevel="0" collapsed="false">
      <c r="A76" s="22" t="str">
        <f aca="false">IFERROR(INDEX(Requirements_Register!$A$6:$A$255,MATCH(ROWS($A$6:A76),Requirements_Register!$BB$6:$BB$255,0))&amp;"","")</f>
        <v/>
      </c>
      <c r="B76" s="22" t="str">
        <f aca="false">IFERROR(INDEX(Requirements_Register!$B$6:$B$255,MATCH(ROWS($A$6:A76),Requirements_Register!$BB$6:$BB$255,0))&amp;"","")</f>
        <v/>
      </c>
      <c r="C76" s="22" t="str">
        <f aca="false">IFERROR(INDEX(Requirements_Register!$D$6:$D$255,MATCH(ROWS($A$6:A76),Requirements_Register!$BB$6:$BB$255,0))&amp;"","")</f>
        <v/>
      </c>
      <c r="D76" s="22" t="str">
        <f aca="false">IFERROR(INDEX(Requirements_Register!$E$6:$E$255,MATCH(ROWS($A$6:A76),Requirements_Register!$BB$6:$BB$255,0))&amp;"","")</f>
        <v/>
      </c>
      <c r="E76" s="22" t="str">
        <f aca="false">IFERROR(INDEX(Requirements_Register!$G$6:$G$255,MATCH(ROWS($A$6:A76),Requirements_Register!$BB$6:$BB$255,0))&amp;"","")</f>
        <v/>
      </c>
      <c r="F76" s="22" t="str">
        <f aca="false">IFERROR(INDEX(Requirements_Register!$I$6:$I$255,MATCH(ROWS($A$6:A76),Requirements_Register!$BB$6:$BB$255,0))&amp;"","")</f>
        <v/>
      </c>
      <c r="G76" s="22" t="str">
        <f aca="false">IFERROR(INDEX(Requirements_Register!$Q$6:$Q$255,MATCH(ROWS($A$6:A76),Requirements_Register!$BB$6:$BB$255,0))&amp;"","")</f>
        <v/>
      </c>
      <c r="H76" s="22" t="str">
        <f aca="false">IFERROR(INDEX(Requirements_Register!$AA$6:$AA$255,MATCH(ROWS($A$6:A76),Requirements_Register!$BB$6:$BB$255,0)),"")</f>
        <v/>
      </c>
      <c r="I76" s="22" t="str">
        <f aca="false">IFERROR(INDEX(Requirements_Register!$AC$6:$AC$255,MATCH(ROWS($A$6:A76),Requirements_Register!$BB$6:$BB$255,0)),"")</f>
        <v/>
      </c>
      <c r="J76" s="22" t="str">
        <f aca="false">IFERROR(INDEX(Requirements_Register!$AG$6:$AG$255,MATCH(ROWS($A$6:A76),Requirements_Register!$BB$6:$BB$255,0))&amp;"","")</f>
        <v/>
      </c>
      <c r="K76" s="22" t="str">
        <f aca="false">IFERROR(INDEX(Requirements_Register!$AK$6:$AK$255,MATCH(ROWS($A$6:A76),Requirements_Register!$BB$6:$BB$255,0))&amp;"","")</f>
        <v/>
      </c>
      <c r="L76" s="22" t="str">
        <f aca="false">IFERROR(INDEX(Requirements_Register!$AT$6:$AT$255,MATCH(ROWS($A$6:A76),Requirements_Register!$BB$6:$BB$255,0))&amp;"","")</f>
        <v/>
      </c>
      <c r="M76" s="22" t="str">
        <f aca="false">IFERROR(INDEX(Requirements_Register!$AU$6:$AU$255,MATCH(ROWS($A$6:A76),Requirements_Register!$BB$6:$BB$255,0))&amp;"","")</f>
        <v/>
      </c>
    </row>
    <row r="77" customFormat="false" ht="15" hidden="false" customHeight="false" outlineLevel="0" collapsed="false">
      <c r="A77" s="22" t="str">
        <f aca="false">IFERROR(INDEX(Requirements_Register!$A$6:$A$255,MATCH(ROWS($A$6:A77),Requirements_Register!$BB$6:$BB$255,0))&amp;"","")</f>
        <v/>
      </c>
      <c r="B77" s="22" t="str">
        <f aca="false">IFERROR(INDEX(Requirements_Register!$B$6:$B$255,MATCH(ROWS($A$6:A77),Requirements_Register!$BB$6:$BB$255,0))&amp;"","")</f>
        <v/>
      </c>
      <c r="C77" s="22" t="str">
        <f aca="false">IFERROR(INDEX(Requirements_Register!$D$6:$D$255,MATCH(ROWS($A$6:A77),Requirements_Register!$BB$6:$BB$255,0))&amp;"","")</f>
        <v/>
      </c>
      <c r="D77" s="22" t="str">
        <f aca="false">IFERROR(INDEX(Requirements_Register!$E$6:$E$255,MATCH(ROWS($A$6:A77),Requirements_Register!$BB$6:$BB$255,0))&amp;"","")</f>
        <v/>
      </c>
      <c r="E77" s="22" t="str">
        <f aca="false">IFERROR(INDEX(Requirements_Register!$G$6:$G$255,MATCH(ROWS($A$6:A77),Requirements_Register!$BB$6:$BB$255,0))&amp;"","")</f>
        <v/>
      </c>
      <c r="F77" s="22" t="str">
        <f aca="false">IFERROR(INDEX(Requirements_Register!$I$6:$I$255,MATCH(ROWS($A$6:A77),Requirements_Register!$BB$6:$BB$255,0))&amp;"","")</f>
        <v/>
      </c>
      <c r="G77" s="22" t="str">
        <f aca="false">IFERROR(INDEX(Requirements_Register!$Q$6:$Q$255,MATCH(ROWS($A$6:A77),Requirements_Register!$BB$6:$BB$255,0))&amp;"","")</f>
        <v/>
      </c>
      <c r="H77" s="22" t="str">
        <f aca="false">IFERROR(INDEX(Requirements_Register!$AA$6:$AA$255,MATCH(ROWS($A$6:A77),Requirements_Register!$BB$6:$BB$255,0)),"")</f>
        <v/>
      </c>
      <c r="I77" s="22" t="str">
        <f aca="false">IFERROR(INDEX(Requirements_Register!$AC$6:$AC$255,MATCH(ROWS($A$6:A77),Requirements_Register!$BB$6:$BB$255,0)),"")</f>
        <v/>
      </c>
      <c r="J77" s="22" t="str">
        <f aca="false">IFERROR(INDEX(Requirements_Register!$AG$6:$AG$255,MATCH(ROWS($A$6:A77),Requirements_Register!$BB$6:$BB$255,0))&amp;"","")</f>
        <v/>
      </c>
      <c r="K77" s="22" t="str">
        <f aca="false">IFERROR(INDEX(Requirements_Register!$AK$6:$AK$255,MATCH(ROWS($A$6:A77),Requirements_Register!$BB$6:$BB$255,0))&amp;"","")</f>
        <v/>
      </c>
      <c r="L77" s="22" t="str">
        <f aca="false">IFERROR(INDEX(Requirements_Register!$AT$6:$AT$255,MATCH(ROWS($A$6:A77),Requirements_Register!$BB$6:$BB$255,0))&amp;"","")</f>
        <v/>
      </c>
      <c r="M77" s="22" t="str">
        <f aca="false">IFERROR(INDEX(Requirements_Register!$AU$6:$AU$255,MATCH(ROWS($A$6:A77),Requirements_Register!$BB$6:$BB$255,0))&amp;"","")</f>
        <v/>
      </c>
    </row>
    <row r="78" customFormat="false" ht="15" hidden="false" customHeight="false" outlineLevel="0" collapsed="false">
      <c r="A78" s="22" t="str">
        <f aca="false">IFERROR(INDEX(Requirements_Register!$A$6:$A$255,MATCH(ROWS($A$6:A78),Requirements_Register!$BB$6:$BB$255,0))&amp;"","")</f>
        <v/>
      </c>
      <c r="B78" s="22" t="str">
        <f aca="false">IFERROR(INDEX(Requirements_Register!$B$6:$B$255,MATCH(ROWS($A$6:A78),Requirements_Register!$BB$6:$BB$255,0))&amp;"","")</f>
        <v/>
      </c>
      <c r="C78" s="22" t="str">
        <f aca="false">IFERROR(INDEX(Requirements_Register!$D$6:$D$255,MATCH(ROWS($A$6:A78),Requirements_Register!$BB$6:$BB$255,0))&amp;"","")</f>
        <v/>
      </c>
      <c r="D78" s="22" t="str">
        <f aca="false">IFERROR(INDEX(Requirements_Register!$E$6:$E$255,MATCH(ROWS($A$6:A78),Requirements_Register!$BB$6:$BB$255,0))&amp;"","")</f>
        <v/>
      </c>
      <c r="E78" s="22" t="str">
        <f aca="false">IFERROR(INDEX(Requirements_Register!$G$6:$G$255,MATCH(ROWS($A$6:A78),Requirements_Register!$BB$6:$BB$255,0))&amp;"","")</f>
        <v/>
      </c>
      <c r="F78" s="22" t="str">
        <f aca="false">IFERROR(INDEX(Requirements_Register!$I$6:$I$255,MATCH(ROWS($A$6:A78),Requirements_Register!$BB$6:$BB$255,0))&amp;"","")</f>
        <v/>
      </c>
      <c r="G78" s="22" t="str">
        <f aca="false">IFERROR(INDEX(Requirements_Register!$Q$6:$Q$255,MATCH(ROWS($A$6:A78),Requirements_Register!$BB$6:$BB$255,0))&amp;"","")</f>
        <v/>
      </c>
      <c r="H78" s="22" t="str">
        <f aca="false">IFERROR(INDEX(Requirements_Register!$AA$6:$AA$255,MATCH(ROWS($A$6:A78),Requirements_Register!$BB$6:$BB$255,0)),"")</f>
        <v/>
      </c>
      <c r="I78" s="22" t="str">
        <f aca="false">IFERROR(INDEX(Requirements_Register!$AC$6:$AC$255,MATCH(ROWS($A$6:A78),Requirements_Register!$BB$6:$BB$255,0)),"")</f>
        <v/>
      </c>
      <c r="J78" s="22" t="str">
        <f aca="false">IFERROR(INDEX(Requirements_Register!$AG$6:$AG$255,MATCH(ROWS($A$6:A78),Requirements_Register!$BB$6:$BB$255,0))&amp;"","")</f>
        <v/>
      </c>
      <c r="K78" s="22" t="str">
        <f aca="false">IFERROR(INDEX(Requirements_Register!$AK$6:$AK$255,MATCH(ROWS($A$6:A78),Requirements_Register!$BB$6:$BB$255,0))&amp;"","")</f>
        <v/>
      </c>
      <c r="L78" s="22" t="str">
        <f aca="false">IFERROR(INDEX(Requirements_Register!$AT$6:$AT$255,MATCH(ROWS($A$6:A78),Requirements_Register!$BB$6:$BB$255,0))&amp;"","")</f>
        <v/>
      </c>
      <c r="M78" s="22" t="str">
        <f aca="false">IFERROR(INDEX(Requirements_Register!$AU$6:$AU$255,MATCH(ROWS($A$6:A78),Requirements_Register!$BB$6:$BB$255,0))&amp;"","")</f>
        <v/>
      </c>
    </row>
    <row r="79" customFormat="false" ht="15" hidden="false" customHeight="false" outlineLevel="0" collapsed="false">
      <c r="A79" s="22" t="str">
        <f aca="false">IFERROR(INDEX(Requirements_Register!$A$6:$A$255,MATCH(ROWS($A$6:A79),Requirements_Register!$BB$6:$BB$255,0))&amp;"","")</f>
        <v/>
      </c>
      <c r="B79" s="22" t="str">
        <f aca="false">IFERROR(INDEX(Requirements_Register!$B$6:$B$255,MATCH(ROWS($A$6:A79),Requirements_Register!$BB$6:$BB$255,0))&amp;"","")</f>
        <v/>
      </c>
      <c r="C79" s="22" t="str">
        <f aca="false">IFERROR(INDEX(Requirements_Register!$D$6:$D$255,MATCH(ROWS($A$6:A79),Requirements_Register!$BB$6:$BB$255,0))&amp;"","")</f>
        <v/>
      </c>
      <c r="D79" s="22" t="str">
        <f aca="false">IFERROR(INDEX(Requirements_Register!$E$6:$E$255,MATCH(ROWS($A$6:A79),Requirements_Register!$BB$6:$BB$255,0))&amp;"","")</f>
        <v/>
      </c>
      <c r="E79" s="22" t="str">
        <f aca="false">IFERROR(INDEX(Requirements_Register!$G$6:$G$255,MATCH(ROWS($A$6:A79),Requirements_Register!$BB$6:$BB$255,0))&amp;"","")</f>
        <v/>
      </c>
      <c r="F79" s="22" t="str">
        <f aca="false">IFERROR(INDEX(Requirements_Register!$I$6:$I$255,MATCH(ROWS($A$6:A79),Requirements_Register!$BB$6:$BB$255,0))&amp;"","")</f>
        <v/>
      </c>
      <c r="G79" s="22" t="str">
        <f aca="false">IFERROR(INDEX(Requirements_Register!$Q$6:$Q$255,MATCH(ROWS($A$6:A79),Requirements_Register!$BB$6:$BB$255,0))&amp;"","")</f>
        <v/>
      </c>
      <c r="H79" s="22" t="str">
        <f aca="false">IFERROR(INDEX(Requirements_Register!$AA$6:$AA$255,MATCH(ROWS($A$6:A79),Requirements_Register!$BB$6:$BB$255,0)),"")</f>
        <v/>
      </c>
      <c r="I79" s="22" t="str">
        <f aca="false">IFERROR(INDEX(Requirements_Register!$AC$6:$AC$255,MATCH(ROWS($A$6:A79),Requirements_Register!$BB$6:$BB$255,0)),"")</f>
        <v/>
      </c>
      <c r="J79" s="22" t="str">
        <f aca="false">IFERROR(INDEX(Requirements_Register!$AG$6:$AG$255,MATCH(ROWS($A$6:A79),Requirements_Register!$BB$6:$BB$255,0))&amp;"","")</f>
        <v/>
      </c>
      <c r="K79" s="22" t="str">
        <f aca="false">IFERROR(INDEX(Requirements_Register!$AK$6:$AK$255,MATCH(ROWS($A$6:A79),Requirements_Register!$BB$6:$BB$255,0))&amp;"","")</f>
        <v/>
      </c>
      <c r="L79" s="22" t="str">
        <f aca="false">IFERROR(INDEX(Requirements_Register!$AT$6:$AT$255,MATCH(ROWS($A$6:A79),Requirements_Register!$BB$6:$BB$255,0))&amp;"","")</f>
        <v/>
      </c>
      <c r="M79" s="22" t="str">
        <f aca="false">IFERROR(INDEX(Requirements_Register!$AU$6:$AU$255,MATCH(ROWS($A$6:A79),Requirements_Register!$BB$6:$BB$255,0))&amp;"","")</f>
        <v/>
      </c>
    </row>
    <row r="80" customFormat="false" ht="15" hidden="false" customHeight="false" outlineLevel="0" collapsed="false">
      <c r="A80" s="22" t="str">
        <f aca="false">IFERROR(INDEX(Requirements_Register!$A$6:$A$255,MATCH(ROWS($A$6:A80),Requirements_Register!$BB$6:$BB$255,0))&amp;"","")</f>
        <v/>
      </c>
      <c r="B80" s="22" t="str">
        <f aca="false">IFERROR(INDEX(Requirements_Register!$B$6:$B$255,MATCH(ROWS($A$6:A80),Requirements_Register!$BB$6:$BB$255,0))&amp;"","")</f>
        <v/>
      </c>
      <c r="C80" s="22" t="str">
        <f aca="false">IFERROR(INDEX(Requirements_Register!$D$6:$D$255,MATCH(ROWS($A$6:A80),Requirements_Register!$BB$6:$BB$255,0))&amp;"","")</f>
        <v/>
      </c>
      <c r="D80" s="22" t="str">
        <f aca="false">IFERROR(INDEX(Requirements_Register!$E$6:$E$255,MATCH(ROWS($A$6:A80),Requirements_Register!$BB$6:$BB$255,0))&amp;"","")</f>
        <v/>
      </c>
      <c r="E80" s="22" t="str">
        <f aca="false">IFERROR(INDEX(Requirements_Register!$G$6:$G$255,MATCH(ROWS($A$6:A80),Requirements_Register!$BB$6:$BB$255,0))&amp;"","")</f>
        <v/>
      </c>
      <c r="F80" s="22" t="str">
        <f aca="false">IFERROR(INDEX(Requirements_Register!$I$6:$I$255,MATCH(ROWS($A$6:A80),Requirements_Register!$BB$6:$BB$255,0))&amp;"","")</f>
        <v/>
      </c>
      <c r="G80" s="22" t="str">
        <f aca="false">IFERROR(INDEX(Requirements_Register!$Q$6:$Q$255,MATCH(ROWS($A$6:A80),Requirements_Register!$BB$6:$BB$255,0))&amp;"","")</f>
        <v/>
      </c>
      <c r="H80" s="22" t="str">
        <f aca="false">IFERROR(INDEX(Requirements_Register!$AA$6:$AA$255,MATCH(ROWS($A$6:A80),Requirements_Register!$BB$6:$BB$255,0)),"")</f>
        <v/>
      </c>
      <c r="I80" s="22" t="str">
        <f aca="false">IFERROR(INDEX(Requirements_Register!$AC$6:$AC$255,MATCH(ROWS($A$6:A80),Requirements_Register!$BB$6:$BB$255,0)),"")</f>
        <v/>
      </c>
      <c r="J80" s="22" t="str">
        <f aca="false">IFERROR(INDEX(Requirements_Register!$AG$6:$AG$255,MATCH(ROWS($A$6:A80),Requirements_Register!$BB$6:$BB$255,0))&amp;"","")</f>
        <v/>
      </c>
      <c r="K80" s="22" t="str">
        <f aca="false">IFERROR(INDEX(Requirements_Register!$AK$6:$AK$255,MATCH(ROWS($A$6:A80),Requirements_Register!$BB$6:$BB$255,0))&amp;"","")</f>
        <v/>
      </c>
      <c r="L80" s="22" t="str">
        <f aca="false">IFERROR(INDEX(Requirements_Register!$AT$6:$AT$255,MATCH(ROWS($A$6:A80),Requirements_Register!$BB$6:$BB$255,0))&amp;"","")</f>
        <v/>
      </c>
      <c r="M80" s="22" t="str">
        <f aca="false">IFERROR(INDEX(Requirements_Register!$AU$6:$AU$255,MATCH(ROWS($A$6:A80),Requirements_Register!$BB$6:$BB$255,0))&amp;"","")</f>
        <v/>
      </c>
    </row>
    <row r="81" customFormat="false" ht="15" hidden="false" customHeight="false" outlineLevel="0" collapsed="false">
      <c r="A81" s="22" t="str">
        <f aca="false">IFERROR(INDEX(Requirements_Register!$A$6:$A$255,MATCH(ROWS($A$6:A81),Requirements_Register!$BB$6:$BB$255,0))&amp;"","")</f>
        <v/>
      </c>
      <c r="B81" s="22" t="str">
        <f aca="false">IFERROR(INDEX(Requirements_Register!$B$6:$B$255,MATCH(ROWS($A$6:A81),Requirements_Register!$BB$6:$BB$255,0))&amp;"","")</f>
        <v/>
      </c>
      <c r="C81" s="22" t="str">
        <f aca="false">IFERROR(INDEX(Requirements_Register!$D$6:$D$255,MATCH(ROWS($A$6:A81),Requirements_Register!$BB$6:$BB$255,0))&amp;"","")</f>
        <v/>
      </c>
      <c r="D81" s="22" t="str">
        <f aca="false">IFERROR(INDEX(Requirements_Register!$E$6:$E$255,MATCH(ROWS($A$6:A81),Requirements_Register!$BB$6:$BB$255,0))&amp;"","")</f>
        <v/>
      </c>
      <c r="E81" s="22" t="str">
        <f aca="false">IFERROR(INDEX(Requirements_Register!$G$6:$G$255,MATCH(ROWS($A$6:A81),Requirements_Register!$BB$6:$BB$255,0))&amp;"","")</f>
        <v/>
      </c>
      <c r="F81" s="22" t="str">
        <f aca="false">IFERROR(INDEX(Requirements_Register!$I$6:$I$255,MATCH(ROWS($A$6:A81),Requirements_Register!$BB$6:$BB$255,0))&amp;"","")</f>
        <v/>
      </c>
      <c r="G81" s="22" t="str">
        <f aca="false">IFERROR(INDEX(Requirements_Register!$Q$6:$Q$255,MATCH(ROWS($A$6:A81),Requirements_Register!$BB$6:$BB$255,0))&amp;"","")</f>
        <v/>
      </c>
      <c r="H81" s="22" t="str">
        <f aca="false">IFERROR(INDEX(Requirements_Register!$AA$6:$AA$255,MATCH(ROWS($A$6:A81),Requirements_Register!$BB$6:$BB$255,0)),"")</f>
        <v/>
      </c>
      <c r="I81" s="22" t="str">
        <f aca="false">IFERROR(INDEX(Requirements_Register!$AC$6:$AC$255,MATCH(ROWS($A$6:A81),Requirements_Register!$BB$6:$BB$255,0)),"")</f>
        <v/>
      </c>
      <c r="J81" s="22" t="str">
        <f aca="false">IFERROR(INDEX(Requirements_Register!$AG$6:$AG$255,MATCH(ROWS($A$6:A81),Requirements_Register!$BB$6:$BB$255,0))&amp;"","")</f>
        <v/>
      </c>
      <c r="K81" s="22" t="str">
        <f aca="false">IFERROR(INDEX(Requirements_Register!$AK$6:$AK$255,MATCH(ROWS($A$6:A81),Requirements_Register!$BB$6:$BB$255,0))&amp;"","")</f>
        <v/>
      </c>
      <c r="L81" s="22" t="str">
        <f aca="false">IFERROR(INDEX(Requirements_Register!$AT$6:$AT$255,MATCH(ROWS($A$6:A81),Requirements_Register!$BB$6:$BB$255,0))&amp;"","")</f>
        <v/>
      </c>
      <c r="M81" s="22" t="str">
        <f aca="false">IFERROR(INDEX(Requirements_Register!$AU$6:$AU$255,MATCH(ROWS($A$6:A81),Requirements_Register!$BB$6:$BB$255,0))&amp;"","")</f>
        <v/>
      </c>
    </row>
    <row r="82" customFormat="false" ht="15" hidden="false" customHeight="false" outlineLevel="0" collapsed="false">
      <c r="A82" s="22" t="str">
        <f aca="false">IFERROR(INDEX(Requirements_Register!$A$6:$A$255,MATCH(ROWS($A$6:A82),Requirements_Register!$BB$6:$BB$255,0))&amp;"","")</f>
        <v/>
      </c>
      <c r="B82" s="22" t="str">
        <f aca="false">IFERROR(INDEX(Requirements_Register!$B$6:$B$255,MATCH(ROWS($A$6:A82),Requirements_Register!$BB$6:$BB$255,0))&amp;"","")</f>
        <v/>
      </c>
      <c r="C82" s="22" t="str">
        <f aca="false">IFERROR(INDEX(Requirements_Register!$D$6:$D$255,MATCH(ROWS($A$6:A82),Requirements_Register!$BB$6:$BB$255,0))&amp;"","")</f>
        <v/>
      </c>
      <c r="D82" s="22" t="str">
        <f aca="false">IFERROR(INDEX(Requirements_Register!$E$6:$E$255,MATCH(ROWS($A$6:A82),Requirements_Register!$BB$6:$BB$255,0))&amp;"","")</f>
        <v/>
      </c>
      <c r="E82" s="22" t="str">
        <f aca="false">IFERROR(INDEX(Requirements_Register!$G$6:$G$255,MATCH(ROWS($A$6:A82),Requirements_Register!$BB$6:$BB$255,0))&amp;"","")</f>
        <v/>
      </c>
      <c r="F82" s="22" t="str">
        <f aca="false">IFERROR(INDEX(Requirements_Register!$I$6:$I$255,MATCH(ROWS($A$6:A82),Requirements_Register!$BB$6:$BB$255,0))&amp;"","")</f>
        <v/>
      </c>
      <c r="G82" s="22" t="str">
        <f aca="false">IFERROR(INDEX(Requirements_Register!$Q$6:$Q$255,MATCH(ROWS($A$6:A82),Requirements_Register!$BB$6:$BB$255,0))&amp;"","")</f>
        <v/>
      </c>
      <c r="H82" s="22" t="str">
        <f aca="false">IFERROR(INDEX(Requirements_Register!$AA$6:$AA$255,MATCH(ROWS($A$6:A82),Requirements_Register!$BB$6:$BB$255,0)),"")</f>
        <v/>
      </c>
      <c r="I82" s="22" t="str">
        <f aca="false">IFERROR(INDEX(Requirements_Register!$AC$6:$AC$255,MATCH(ROWS($A$6:A82),Requirements_Register!$BB$6:$BB$255,0)),"")</f>
        <v/>
      </c>
      <c r="J82" s="22" t="str">
        <f aca="false">IFERROR(INDEX(Requirements_Register!$AG$6:$AG$255,MATCH(ROWS($A$6:A82),Requirements_Register!$BB$6:$BB$255,0))&amp;"","")</f>
        <v/>
      </c>
      <c r="K82" s="22" t="str">
        <f aca="false">IFERROR(INDEX(Requirements_Register!$AK$6:$AK$255,MATCH(ROWS($A$6:A82),Requirements_Register!$BB$6:$BB$255,0))&amp;"","")</f>
        <v/>
      </c>
      <c r="L82" s="22" t="str">
        <f aca="false">IFERROR(INDEX(Requirements_Register!$AT$6:$AT$255,MATCH(ROWS($A$6:A82),Requirements_Register!$BB$6:$BB$255,0))&amp;"","")</f>
        <v/>
      </c>
      <c r="M82" s="22" t="str">
        <f aca="false">IFERROR(INDEX(Requirements_Register!$AU$6:$AU$255,MATCH(ROWS($A$6:A82),Requirements_Register!$BB$6:$BB$255,0))&amp;"","")</f>
        <v/>
      </c>
    </row>
    <row r="83" customFormat="false" ht="15" hidden="false" customHeight="false" outlineLevel="0" collapsed="false">
      <c r="A83" s="22" t="str">
        <f aca="false">IFERROR(INDEX(Requirements_Register!$A$6:$A$255,MATCH(ROWS($A$6:A83),Requirements_Register!$BB$6:$BB$255,0))&amp;"","")</f>
        <v/>
      </c>
      <c r="B83" s="22" t="str">
        <f aca="false">IFERROR(INDEX(Requirements_Register!$B$6:$B$255,MATCH(ROWS($A$6:A83),Requirements_Register!$BB$6:$BB$255,0))&amp;"","")</f>
        <v/>
      </c>
      <c r="C83" s="22" t="str">
        <f aca="false">IFERROR(INDEX(Requirements_Register!$D$6:$D$255,MATCH(ROWS($A$6:A83),Requirements_Register!$BB$6:$BB$255,0))&amp;"","")</f>
        <v/>
      </c>
      <c r="D83" s="22" t="str">
        <f aca="false">IFERROR(INDEX(Requirements_Register!$E$6:$E$255,MATCH(ROWS($A$6:A83),Requirements_Register!$BB$6:$BB$255,0))&amp;"","")</f>
        <v/>
      </c>
      <c r="E83" s="22" t="str">
        <f aca="false">IFERROR(INDEX(Requirements_Register!$G$6:$G$255,MATCH(ROWS($A$6:A83),Requirements_Register!$BB$6:$BB$255,0))&amp;"","")</f>
        <v/>
      </c>
      <c r="F83" s="22" t="str">
        <f aca="false">IFERROR(INDEX(Requirements_Register!$I$6:$I$255,MATCH(ROWS($A$6:A83),Requirements_Register!$BB$6:$BB$255,0))&amp;"","")</f>
        <v/>
      </c>
      <c r="G83" s="22" t="str">
        <f aca="false">IFERROR(INDEX(Requirements_Register!$Q$6:$Q$255,MATCH(ROWS($A$6:A83),Requirements_Register!$BB$6:$BB$255,0))&amp;"","")</f>
        <v/>
      </c>
      <c r="H83" s="22" t="str">
        <f aca="false">IFERROR(INDEX(Requirements_Register!$AA$6:$AA$255,MATCH(ROWS($A$6:A83),Requirements_Register!$BB$6:$BB$255,0)),"")</f>
        <v/>
      </c>
      <c r="I83" s="22" t="str">
        <f aca="false">IFERROR(INDEX(Requirements_Register!$AC$6:$AC$255,MATCH(ROWS($A$6:A83),Requirements_Register!$BB$6:$BB$255,0)),"")</f>
        <v/>
      </c>
      <c r="J83" s="22" t="str">
        <f aca="false">IFERROR(INDEX(Requirements_Register!$AG$6:$AG$255,MATCH(ROWS($A$6:A83),Requirements_Register!$BB$6:$BB$255,0))&amp;"","")</f>
        <v/>
      </c>
      <c r="K83" s="22" t="str">
        <f aca="false">IFERROR(INDEX(Requirements_Register!$AK$6:$AK$255,MATCH(ROWS($A$6:A83),Requirements_Register!$BB$6:$BB$255,0))&amp;"","")</f>
        <v/>
      </c>
      <c r="L83" s="22" t="str">
        <f aca="false">IFERROR(INDEX(Requirements_Register!$AT$6:$AT$255,MATCH(ROWS($A$6:A83),Requirements_Register!$BB$6:$BB$255,0))&amp;"","")</f>
        <v/>
      </c>
      <c r="M83" s="22" t="str">
        <f aca="false">IFERROR(INDEX(Requirements_Register!$AU$6:$AU$255,MATCH(ROWS($A$6:A83),Requirements_Register!$BB$6:$BB$255,0))&amp;"","")</f>
        <v/>
      </c>
    </row>
    <row r="84" customFormat="false" ht="15" hidden="false" customHeight="false" outlineLevel="0" collapsed="false">
      <c r="A84" s="22" t="str">
        <f aca="false">IFERROR(INDEX(Requirements_Register!$A$6:$A$255,MATCH(ROWS($A$6:A84),Requirements_Register!$BB$6:$BB$255,0))&amp;"","")</f>
        <v/>
      </c>
      <c r="B84" s="22" t="str">
        <f aca="false">IFERROR(INDEX(Requirements_Register!$B$6:$B$255,MATCH(ROWS($A$6:A84),Requirements_Register!$BB$6:$BB$255,0))&amp;"","")</f>
        <v/>
      </c>
      <c r="C84" s="22" t="str">
        <f aca="false">IFERROR(INDEX(Requirements_Register!$D$6:$D$255,MATCH(ROWS($A$6:A84),Requirements_Register!$BB$6:$BB$255,0))&amp;"","")</f>
        <v/>
      </c>
      <c r="D84" s="22" t="str">
        <f aca="false">IFERROR(INDEX(Requirements_Register!$E$6:$E$255,MATCH(ROWS($A$6:A84),Requirements_Register!$BB$6:$BB$255,0))&amp;"","")</f>
        <v/>
      </c>
      <c r="E84" s="22" t="str">
        <f aca="false">IFERROR(INDEX(Requirements_Register!$G$6:$G$255,MATCH(ROWS($A$6:A84),Requirements_Register!$BB$6:$BB$255,0))&amp;"","")</f>
        <v/>
      </c>
      <c r="F84" s="22" t="str">
        <f aca="false">IFERROR(INDEX(Requirements_Register!$I$6:$I$255,MATCH(ROWS($A$6:A84),Requirements_Register!$BB$6:$BB$255,0))&amp;"","")</f>
        <v/>
      </c>
      <c r="G84" s="22" t="str">
        <f aca="false">IFERROR(INDEX(Requirements_Register!$Q$6:$Q$255,MATCH(ROWS($A$6:A84),Requirements_Register!$BB$6:$BB$255,0))&amp;"","")</f>
        <v/>
      </c>
      <c r="H84" s="22" t="str">
        <f aca="false">IFERROR(INDEX(Requirements_Register!$AA$6:$AA$255,MATCH(ROWS($A$6:A84),Requirements_Register!$BB$6:$BB$255,0)),"")</f>
        <v/>
      </c>
      <c r="I84" s="22" t="str">
        <f aca="false">IFERROR(INDEX(Requirements_Register!$AC$6:$AC$255,MATCH(ROWS($A$6:A84),Requirements_Register!$BB$6:$BB$255,0)),"")</f>
        <v/>
      </c>
      <c r="J84" s="22" t="str">
        <f aca="false">IFERROR(INDEX(Requirements_Register!$AG$6:$AG$255,MATCH(ROWS($A$6:A84),Requirements_Register!$BB$6:$BB$255,0))&amp;"","")</f>
        <v/>
      </c>
      <c r="K84" s="22" t="str">
        <f aca="false">IFERROR(INDEX(Requirements_Register!$AK$6:$AK$255,MATCH(ROWS($A$6:A84),Requirements_Register!$BB$6:$BB$255,0))&amp;"","")</f>
        <v/>
      </c>
      <c r="L84" s="22" t="str">
        <f aca="false">IFERROR(INDEX(Requirements_Register!$AT$6:$AT$255,MATCH(ROWS($A$6:A84),Requirements_Register!$BB$6:$BB$255,0))&amp;"","")</f>
        <v/>
      </c>
      <c r="M84" s="22" t="str">
        <f aca="false">IFERROR(INDEX(Requirements_Register!$AU$6:$AU$255,MATCH(ROWS($A$6:A84),Requirements_Register!$BB$6:$BB$255,0))&amp;"","")</f>
        <v/>
      </c>
    </row>
    <row r="85" customFormat="false" ht="15" hidden="false" customHeight="false" outlineLevel="0" collapsed="false">
      <c r="A85" s="22" t="str">
        <f aca="false">IFERROR(INDEX(Requirements_Register!$A$6:$A$255,MATCH(ROWS($A$6:A85),Requirements_Register!$BB$6:$BB$255,0))&amp;"","")</f>
        <v/>
      </c>
      <c r="B85" s="22" t="str">
        <f aca="false">IFERROR(INDEX(Requirements_Register!$B$6:$B$255,MATCH(ROWS($A$6:A85),Requirements_Register!$BB$6:$BB$255,0))&amp;"","")</f>
        <v/>
      </c>
      <c r="C85" s="22" t="str">
        <f aca="false">IFERROR(INDEX(Requirements_Register!$D$6:$D$255,MATCH(ROWS($A$6:A85),Requirements_Register!$BB$6:$BB$255,0))&amp;"","")</f>
        <v/>
      </c>
      <c r="D85" s="22" t="str">
        <f aca="false">IFERROR(INDEX(Requirements_Register!$E$6:$E$255,MATCH(ROWS($A$6:A85),Requirements_Register!$BB$6:$BB$255,0))&amp;"","")</f>
        <v/>
      </c>
      <c r="E85" s="22" t="str">
        <f aca="false">IFERROR(INDEX(Requirements_Register!$G$6:$G$255,MATCH(ROWS($A$6:A85),Requirements_Register!$BB$6:$BB$255,0))&amp;"","")</f>
        <v/>
      </c>
      <c r="F85" s="22" t="str">
        <f aca="false">IFERROR(INDEX(Requirements_Register!$I$6:$I$255,MATCH(ROWS($A$6:A85),Requirements_Register!$BB$6:$BB$255,0))&amp;"","")</f>
        <v/>
      </c>
      <c r="G85" s="22" t="str">
        <f aca="false">IFERROR(INDEX(Requirements_Register!$Q$6:$Q$255,MATCH(ROWS($A$6:A85),Requirements_Register!$BB$6:$BB$255,0))&amp;"","")</f>
        <v/>
      </c>
      <c r="H85" s="22" t="str">
        <f aca="false">IFERROR(INDEX(Requirements_Register!$AA$6:$AA$255,MATCH(ROWS($A$6:A85),Requirements_Register!$BB$6:$BB$255,0)),"")</f>
        <v/>
      </c>
      <c r="I85" s="22" t="str">
        <f aca="false">IFERROR(INDEX(Requirements_Register!$AC$6:$AC$255,MATCH(ROWS($A$6:A85),Requirements_Register!$BB$6:$BB$255,0)),"")</f>
        <v/>
      </c>
      <c r="J85" s="22" t="str">
        <f aca="false">IFERROR(INDEX(Requirements_Register!$AG$6:$AG$255,MATCH(ROWS($A$6:A85),Requirements_Register!$BB$6:$BB$255,0))&amp;"","")</f>
        <v/>
      </c>
      <c r="K85" s="22" t="str">
        <f aca="false">IFERROR(INDEX(Requirements_Register!$AK$6:$AK$255,MATCH(ROWS($A$6:A85),Requirements_Register!$BB$6:$BB$255,0))&amp;"","")</f>
        <v/>
      </c>
      <c r="L85" s="22" t="str">
        <f aca="false">IFERROR(INDEX(Requirements_Register!$AT$6:$AT$255,MATCH(ROWS($A$6:A85),Requirements_Register!$BB$6:$BB$255,0))&amp;"","")</f>
        <v/>
      </c>
      <c r="M85" s="22" t="str">
        <f aca="false">IFERROR(INDEX(Requirements_Register!$AU$6:$AU$255,MATCH(ROWS($A$6:A85),Requirements_Register!$BB$6:$BB$255,0))&amp;"","")</f>
        <v/>
      </c>
    </row>
    <row r="86" customFormat="false" ht="15" hidden="false" customHeight="false" outlineLevel="0" collapsed="false">
      <c r="A86" s="22" t="str">
        <f aca="false">IFERROR(INDEX(Requirements_Register!$A$6:$A$255,MATCH(ROWS($A$6:A86),Requirements_Register!$BB$6:$BB$255,0))&amp;"","")</f>
        <v/>
      </c>
      <c r="B86" s="22" t="str">
        <f aca="false">IFERROR(INDEX(Requirements_Register!$B$6:$B$255,MATCH(ROWS($A$6:A86),Requirements_Register!$BB$6:$BB$255,0))&amp;"","")</f>
        <v/>
      </c>
      <c r="C86" s="22" t="str">
        <f aca="false">IFERROR(INDEX(Requirements_Register!$D$6:$D$255,MATCH(ROWS($A$6:A86),Requirements_Register!$BB$6:$BB$255,0))&amp;"","")</f>
        <v/>
      </c>
      <c r="D86" s="22" t="str">
        <f aca="false">IFERROR(INDEX(Requirements_Register!$E$6:$E$255,MATCH(ROWS($A$6:A86),Requirements_Register!$BB$6:$BB$255,0))&amp;"","")</f>
        <v/>
      </c>
      <c r="E86" s="22" t="str">
        <f aca="false">IFERROR(INDEX(Requirements_Register!$G$6:$G$255,MATCH(ROWS($A$6:A86),Requirements_Register!$BB$6:$BB$255,0))&amp;"","")</f>
        <v/>
      </c>
      <c r="F86" s="22" t="str">
        <f aca="false">IFERROR(INDEX(Requirements_Register!$I$6:$I$255,MATCH(ROWS($A$6:A86),Requirements_Register!$BB$6:$BB$255,0))&amp;"","")</f>
        <v/>
      </c>
      <c r="G86" s="22" t="str">
        <f aca="false">IFERROR(INDEX(Requirements_Register!$Q$6:$Q$255,MATCH(ROWS($A$6:A86),Requirements_Register!$BB$6:$BB$255,0))&amp;"","")</f>
        <v/>
      </c>
      <c r="H86" s="22" t="str">
        <f aca="false">IFERROR(INDEX(Requirements_Register!$AA$6:$AA$255,MATCH(ROWS($A$6:A86),Requirements_Register!$BB$6:$BB$255,0)),"")</f>
        <v/>
      </c>
      <c r="I86" s="22" t="str">
        <f aca="false">IFERROR(INDEX(Requirements_Register!$AC$6:$AC$255,MATCH(ROWS($A$6:A86),Requirements_Register!$BB$6:$BB$255,0)),"")</f>
        <v/>
      </c>
      <c r="J86" s="22" t="str">
        <f aca="false">IFERROR(INDEX(Requirements_Register!$AG$6:$AG$255,MATCH(ROWS($A$6:A86),Requirements_Register!$BB$6:$BB$255,0))&amp;"","")</f>
        <v/>
      </c>
      <c r="K86" s="22" t="str">
        <f aca="false">IFERROR(INDEX(Requirements_Register!$AK$6:$AK$255,MATCH(ROWS($A$6:A86),Requirements_Register!$BB$6:$BB$255,0))&amp;"","")</f>
        <v/>
      </c>
      <c r="L86" s="22" t="str">
        <f aca="false">IFERROR(INDEX(Requirements_Register!$AT$6:$AT$255,MATCH(ROWS($A$6:A86),Requirements_Register!$BB$6:$BB$255,0))&amp;"","")</f>
        <v/>
      </c>
      <c r="M86" s="22" t="str">
        <f aca="false">IFERROR(INDEX(Requirements_Register!$AU$6:$AU$255,MATCH(ROWS($A$6:A86),Requirements_Register!$BB$6:$BB$255,0))&amp;"","")</f>
        <v/>
      </c>
    </row>
    <row r="87" customFormat="false" ht="15" hidden="false" customHeight="false" outlineLevel="0" collapsed="false">
      <c r="A87" s="22" t="str">
        <f aca="false">IFERROR(INDEX(Requirements_Register!$A$6:$A$255,MATCH(ROWS($A$6:A87),Requirements_Register!$BB$6:$BB$255,0))&amp;"","")</f>
        <v/>
      </c>
      <c r="B87" s="22" t="str">
        <f aca="false">IFERROR(INDEX(Requirements_Register!$B$6:$B$255,MATCH(ROWS($A$6:A87),Requirements_Register!$BB$6:$BB$255,0))&amp;"","")</f>
        <v/>
      </c>
      <c r="C87" s="22" t="str">
        <f aca="false">IFERROR(INDEX(Requirements_Register!$D$6:$D$255,MATCH(ROWS($A$6:A87),Requirements_Register!$BB$6:$BB$255,0))&amp;"","")</f>
        <v/>
      </c>
      <c r="D87" s="22" t="str">
        <f aca="false">IFERROR(INDEX(Requirements_Register!$E$6:$E$255,MATCH(ROWS($A$6:A87),Requirements_Register!$BB$6:$BB$255,0))&amp;"","")</f>
        <v/>
      </c>
      <c r="E87" s="22" t="str">
        <f aca="false">IFERROR(INDEX(Requirements_Register!$G$6:$G$255,MATCH(ROWS($A$6:A87),Requirements_Register!$BB$6:$BB$255,0))&amp;"","")</f>
        <v/>
      </c>
      <c r="F87" s="22" t="str">
        <f aca="false">IFERROR(INDEX(Requirements_Register!$I$6:$I$255,MATCH(ROWS($A$6:A87),Requirements_Register!$BB$6:$BB$255,0))&amp;"","")</f>
        <v/>
      </c>
      <c r="G87" s="22" t="str">
        <f aca="false">IFERROR(INDEX(Requirements_Register!$Q$6:$Q$255,MATCH(ROWS($A$6:A87),Requirements_Register!$BB$6:$BB$255,0))&amp;"","")</f>
        <v/>
      </c>
      <c r="H87" s="22" t="str">
        <f aca="false">IFERROR(INDEX(Requirements_Register!$AA$6:$AA$255,MATCH(ROWS($A$6:A87),Requirements_Register!$BB$6:$BB$255,0)),"")</f>
        <v/>
      </c>
      <c r="I87" s="22" t="str">
        <f aca="false">IFERROR(INDEX(Requirements_Register!$AC$6:$AC$255,MATCH(ROWS($A$6:A87),Requirements_Register!$BB$6:$BB$255,0)),"")</f>
        <v/>
      </c>
      <c r="J87" s="22" t="str">
        <f aca="false">IFERROR(INDEX(Requirements_Register!$AG$6:$AG$255,MATCH(ROWS($A$6:A87),Requirements_Register!$BB$6:$BB$255,0))&amp;"","")</f>
        <v/>
      </c>
      <c r="K87" s="22" t="str">
        <f aca="false">IFERROR(INDEX(Requirements_Register!$AK$6:$AK$255,MATCH(ROWS($A$6:A87),Requirements_Register!$BB$6:$BB$255,0))&amp;"","")</f>
        <v/>
      </c>
      <c r="L87" s="22" t="str">
        <f aca="false">IFERROR(INDEX(Requirements_Register!$AT$6:$AT$255,MATCH(ROWS($A$6:A87),Requirements_Register!$BB$6:$BB$255,0))&amp;"","")</f>
        <v/>
      </c>
      <c r="M87" s="22" t="str">
        <f aca="false">IFERROR(INDEX(Requirements_Register!$AU$6:$AU$255,MATCH(ROWS($A$6:A87),Requirements_Register!$BB$6:$BB$255,0))&amp;"","")</f>
        <v/>
      </c>
    </row>
    <row r="88" customFormat="false" ht="15" hidden="false" customHeight="false" outlineLevel="0" collapsed="false">
      <c r="A88" s="22" t="str">
        <f aca="false">IFERROR(INDEX(Requirements_Register!$A$6:$A$255,MATCH(ROWS($A$6:A88),Requirements_Register!$BB$6:$BB$255,0))&amp;"","")</f>
        <v/>
      </c>
      <c r="B88" s="22" t="str">
        <f aca="false">IFERROR(INDEX(Requirements_Register!$B$6:$B$255,MATCH(ROWS($A$6:A88),Requirements_Register!$BB$6:$BB$255,0))&amp;"","")</f>
        <v/>
      </c>
      <c r="C88" s="22" t="str">
        <f aca="false">IFERROR(INDEX(Requirements_Register!$D$6:$D$255,MATCH(ROWS($A$6:A88),Requirements_Register!$BB$6:$BB$255,0))&amp;"","")</f>
        <v/>
      </c>
      <c r="D88" s="22" t="str">
        <f aca="false">IFERROR(INDEX(Requirements_Register!$E$6:$E$255,MATCH(ROWS($A$6:A88),Requirements_Register!$BB$6:$BB$255,0))&amp;"","")</f>
        <v/>
      </c>
      <c r="E88" s="22" t="str">
        <f aca="false">IFERROR(INDEX(Requirements_Register!$G$6:$G$255,MATCH(ROWS($A$6:A88),Requirements_Register!$BB$6:$BB$255,0))&amp;"","")</f>
        <v/>
      </c>
      <c r="F88" s="22" t="str">
        <f aca="false">IFERROR(INDEX(Requirements_Register!$I$6:$I$255,MATCH(ROWS($A$6:A88),Requirements_Register!$BB$6:$BB$255,0))&amp;"","")</f>
        <v/>
      </c>
      <c r="G88" s="22" t="str">
        <f aca="false">IFERROR(INDEX(Requirements_Register!$Q$6:$Q$255,MATCH(ROWS($A$6:A88),Requirements_Register!$BB$6:$BB$255,0))&amp;"","")</f>
        <v/>
      </c>
      <c r="H88" s="22" t="str">
        <f aca="false">IFERROR(INDEX(Requirements_Register!$AA$6:$AA$255,MATCH(ROWS($A$6:A88),Requirements_Register!$BB$6:$BB$255,0)),"")</f>
        <v/>
      </c>
      <c r="I88" s="22" t="str">
        <f aca="false">IFERROR(INDEX(Requirements_Register!$AC$6:$AC$255,MATCH(ROWS($A$6:A88),Requirements_Register!$BB$6:$BB$255,0)),"")</f>
        <v/>
      </c>
      <c r="J88" s="22" t="str">
        <f aca="false">IFERROR(INDEX(Requirements_Register!$AG$6:$AG$255,MATCH(ROWS($A$6:A88),Requirements_Register!$BB$6:$BB$255,0))&amp;"","")</f>
        <v/>
      </c>
      <c r="K88" s="22" t="str">
        <f aca="false">IFERROR(INDEX(Requirements_Register!$AK$6:$AK$255,MATCH(ROWS($A$6:A88),Requirements_Register!$BB$6:$BB$255,0))&amp;"","")</f>
        <v/>
      </c>
      <c r="L88" s="22" t="str">
        <f aca="false">IFERROR(INDEX(Requirements_Register!$AT$6:$AT$255,MATCH(ROWS($A$6:A88),Requirements_Register!$BB$6:$BB$255,0))&amp;"","")</f>
        <v/>
      </c>
      <c r="M88" s="22" t="str">
        <f aca="false">IFERROR(INDEX(Requirements_Register!$AU$6:$AU$255,MATCH(ROWS($A$6:A88),Requirements_Register!$BB$6:$BB$255,0))&amp;"","")</f>
        <v/>
      </c>
    </row>
    <row r="89" customFormat="false" ht="15" hidden="false" customHeight="false" outlineLevel="0" collapsed="false">
      <c r="A89" s="22" t="str">
        <f aca="false">IFERROR(INDEX(Requirements_Register!$A$6:$A$255,MATCH(ROWS($A$6:A89),Requirements_Register!$BB$6:$BB$255,0))&amp;"","")</f>
        <v/>
      </c>
      <c r="B89" s="22" t="str">
        <f aca="false">IFERROR(INDEX(Requirements_Register!$B$6:$B$255,MATCH(ROWS($A$6:A89),Requirements_Register!$BB$6:$BB$255,0))&amp;"","")</f>
        <v/>
      </c>
      <c r="C89" s="22" t="str">
        <f aca="false">IFERROR(INDEX(Requirements_Register!$D$6:$D$255,MATCH(ROWS($A$6:A89),Requirements_Register!$BB$6:$BB$255,0))&amp;"","")</f>
        <v/>
      </c>
      <c r="D89" s="22" t="str">
        <f aca="false">IFERROR(INDEX(Requirements_Register!$E$6:$E$255,MATCH(ROWS($A$6:A89),Requirements_Register!$BB$6:$BB$255,0))&amp;"","")</f>
        <v/>
      </c>
      <c r="E89" s="22" t="str">
        <f aca="false">IFERROR(INDEX(Requirements_Register!$G$6:$G$255,MATCH(ROWS($A$6:A89),Requirements_Register!$BB$6:$BB$255,0))&amp;"","")</f>
        <v/>
      </c>
      <c r="F89" s="22" t="str">
        <f aca="false">IFERROR(INDEX(Requirements_Register!$I$6:$I$255,MATCH(ROWS($A$6:A89),Requirements_Register!$BB$6:$BB$255,0))&amp;"","")</f>
        <v/>
      </c>
      <c r="G89" s="22" t="str">
        <f aca="false">IFERROR(INDEX(Requirements_Register!$Q$6:$Q$255,MATCH(ROWS($A$6:A89),Requirements_Register!$BB$6:$BB$255,0))&amp;"","")</f>
        <v/>
      </c>
      <c r="H89" s="22" t="str">
        <f aca="false">IFERROR(INDEX(Requirements_Register!$AA$6:$AA$255,MATCH(ROWS($A$6:A89),Requirements_Register!$BB$6:$BB$255,0)),"")</f>
        <v/>
      </c>
      <c r="I89" s="22" t="str">
        <f aca="false">IFERROR(INDEX(Requirements_Register!$AC$6:$AC$255,MATCH(ROWS($A$6:A89),Requirements_Register!$BB$6:$BB$255,0)),"")</f>
        <v/>
      </c>
      <c r="J89" s="22" t="str">
        <f aca="false">IFERROR(INDEX(Requirements_Register!$AG$6:$AG$255,MATCH(ROWS($A$6:A89),Requirements_Register!$BB$6:$BB$255,0))&amp;"","")</f>
        <v/>
      </c>
      <c r="K89" s="22" t="str">
        <f aca="false">IFERROR(INDEX(Requirements_Register!$AK$6:$AK$255,MATCH(ROWS($A$6:A89),Requirements_Register!$BB$6:$BB$255,0))&amp;"","")</f>
        <v/>
      </c>
      <c r="L89" s="22" t="str">
        <f aca="false">IFERROR(INDEX(Requirements_Register!$AT$6:$AT$255,MATCH(ROWS($A$6:A89),Requirements_Register!$BB$6:$BB$255,0))&amp;"","")</f>
        <v/>
      </c>
      <c r="M89" s="22" t="str">
        <f aca="false">IFERROR(INDEX(Requirements_Register!$AU$6:$AU$255,MATCH(ROWS($A$6:A89),Requirements_Register!$BB$6:$BB$255,0))&amp;"","")</f>
        <v/>
      </c>
    </row>
    <row r="90" customFormat="false" ht="15" hidden="false" customHeight="false" outlineLevel="0" collapsed="false">
      <c r="A90" s="22" t="str">
        <f aca="false">IFERROR(INDEX(Requirements_Register!$A$6:$A$255,MATCH(ROWS($A$6:A90),Requirements_Register!$BB$6:$BB$255,0))&amp;"","")</f>
        <v/>
      </c>
      <c r="B90" s="22" t="str">
        <f aca="false">IFERROR(INDEX(Requirements_Register!$B$6:$B$255,MATCH(ROWS($A$6:A90),Requirements_Register!$BB$6:$BB$255,0))&amp;"","")</f>
        <v/>
      </c>
      <c r="C90" s="22" t="str">
        <f aca="false">IFERROR(INDEX(Requirements_Register!$D$6:$D$255,MATCH(ROWS($A$6:A90),Requirements_Register!$BB$6:$BB$255,0))&amp;"","")</f>
        <v/>
      </c>
      <c r="D90" s="22" t="str">
        <f aca="false">IFERROR(INDEX(Requirements_Register!$E$6:$E$255,MATCH(ROWS($A$6:A90),Requirements_Register!$BB$6:$BB$255,0))&amp;"","")</f>
        <v/>
      </c>
      <c r="E90" s="22" t="str">
        <f aca="false">IFERROR(INDEX(Requirements_Register!$G$6:$G$255,MATCH(ROWS($A$6:A90),Requirements_Register!$BB$6:$BB$255,0))&amp;"","")</f>
        <v/>
      </c>
      <c r="F90" s="22" t="str">
        <f aca="false">IFERROR(INDEX(Requirements_Register!$I$6:$I$255,MATCH(ROWS($A$6:A90),Requirements_Register!$BB$6:$BB$255,0))&amp;"","")</f>
        <v/>
      </c>
      <c r="G90" s="22" t="str">
        <f aca="false">IFERROR(INDEX(Requirements_Register!$Q$6:$Q$255,MATCH(ROWS($A$6:A90),Requirements_Register!$BB$6:$BB$255,0))&amp;"","")</f>
        <v/>
      </c>
      <c r="H90" s="22" t="str">
        <f aca="false">IFERROR(INDEX(Requirements_Register!$AA$6:$AA$255,MATCH(ROWS($A$6:A90),Requirements_Register!$BB$6:$BB$255,0)),"")</f>
        <v/>
      </c>
      <c r="I90" s="22" t="str">
        <f aca="false">IFERROR(INDEX(Requirements_Register!$AC$6:$AC$255,MATCH(ROWS($A$6:A90),Requirements_Register!$BB$6:$BB$255,0)),"")</f>
        <v/>
      </c>
      <c r="J90" s="22" t="str">
        <f aca="false">IFERROR(INDEX(Requirements_Register!$AG$6:$AG$255,MATCH(ROWS($A$6:A90),Requirements_Register!$BB$6:$BB$255,0))&amp;"","")</f>
        <v/>
      </c>
      <c r="K90" s="22" t="str">
        <f aca="false">IFERROR(INDEX(Requirements_Register!$AK$6:$AK$255,MATCH(ROWS($A$6:A90),Requirements_Register!$BB$6:$BB$255,0))&amp;"","")</f>
        <v/>
      </c>
      <c r="L90" s="22" t="str">
        <f aca="false">IFERROR(INDEX(Requirements_Register!$AT$6:$AT$255,MATCH(ROWS($A$6:A90),Requirements_Register!$BB$6:$BB$255,0))&amp;"","")</f>
        <v/>
      </c>
      <c r="M90" s="22" t="str">
        <f aca="false">IFERROR(INDEX(Requirements_Register!$AU$6:$AU$255,MATCH(ROWS($A$6:A90),Requirements_Register!$BB$6:$BB$255,0))&amp;"","")</f>
        <v/>
      </c>
    </row>
    <row r="91" customFormat="false" ht="15" hidden="false" customHeight="false" outlineLevel="0" collapsed="false">
      <c r="A91" s="22" t="str">
        <f aca="false">IFERROR(INDEX(Requirements_Register!$A$6:$A$255,MATCH(ROWS($A$6:A91),Requirements_Register!$BB$6:$BB$255,0))&amp;"","")</f>
        <v/>
      </c>
      <c r="B91" s="22" t="str">
        <f aca="false">IFERROR(INDEX(Requirements_Register!$B$6:$B$255,MATCH(ROWS($A$6:A91),Requirements_Register!$BB$6:$BB$255,0))&amp;"","")</f>
        <v/>
      </c>
      <c r="C91" s="22" t="str">
        <f aca="false">IFERROR(INDEX(Requirements_Register!$D$6:$D$255,MATCH(ROWS($A$6:A91),Requirements_Register!$BB$6:$BB$255,0))&amp;"","")</f>
        <v/>
      </c>
      <c r="D91" s="22" t="str">
        <f aca="false">IFERROR(INDEX(Requirements_Register!$E$6:$E$255,MATCH(ROWS($A$6:A91),Requirements_Register!$BB$6:$BB$255,0))&amp;"","")</f>
        <v/>
      </c>
      <c r="E91" s="22" t="str">
        <f aca="false">IFERROR(INDEX(Requirements_Register!$G$6:$G$255,MATCH(ROWS($A$6:A91),Requirements_Register!$BB$6:$BB$255,0))&amp;"","")</f>
        <v/>
      </c>
      <c r="F91" s="22" t="str">
        <f aca="false">IFERROR(INDEX(Requirements_Register!$I$6:$I$255,MATCH(ROWS($A$6:A91),Requirements_Register!$BB$6:$BB$255,0))&amp;"","")</f>
        <v/>
      </c>
      <c r="G91" s="22" t="str">
        <f aca="false">IFERROR(INDEX(Requirements_Register!$Q$6:$Q$255,MATCH(ROWS($A$6:A91),Requirements_Register!$BB$6:$BB$255,0))&amp;"","")</f>
        <v/>
      </c>
      <c r="H91" s="22" t="str">
        <f aca="false">IFERROR(INDEX(Requirements_Register!$AA$6:$AA$255,MATCH(ROWS($A$6:A91),Requirements_Register!$BB$6:$BB$255,0)),"")</f>
        <v/>
      </c>
      <c r="I91" s="22" t="str">
        <f aca="false">IFERROR(INDEX(Requirements_Register!$AC$6:$AC$255,MATCH(ROWS($A$6:A91),Requirements_Register!$BB$6:$BB$255,0)),"")</f>
        <v/>
      </c>
      <c r="J91" s="22" t="str">
        <f aca="false">IFERROR(INDEX(Requirements_Register!$AG$6:$AG$255,MATCH(ROWS($A$6:A91),Requirements_Register!$BB$6:$BB$255,0))&amp;"","")</f>
        <v/>
      </c>
      <c r="K91" s="22" t="str">
        <f aca="false">IFERROR(INDEX(Requirements_Register!$AK$6:$AK$255,MATCH(ROWS($A$6:A91),Requirements_Register!$BB$6:$BB$255,0))&amp;"","")</f>
        <v/>
      </c>
      <c r="L91" s="22" t="str">
        <f aca="false">IFERROR(INDEX(Requirements_Register!$AT$6:$AT$255,MATCH(ROWS($A$6:A91),Requirements_Register!$BB$6:$BB$255,0))&amp;"","")</f>
        <v/>
      </c>
      <c r="M91" s="22" t="str">
        <f aca="false">IFERROR(INDEX(Requirements_Register!$AU$6:$AU$255,MATCH(ROWS($A$6:A91),Requirements_Register!$BB$6:$BB$255,0))&amp;"","")</f>
        <v/>
      </c>
    </row>
    <row r="92" customFormat="false" ht="15" hidden="false" customHeight="false" outlineLevel="0" collapsed="false">
      <c r="A92" s="22" t="str">
        <f aca="false">IFERROR(INDEX(Requirements_Register!$A$6:$A$255,MATCH(ROWS($A$6:A92),Requirements_Register!$BB$6:$BB$255,0))&amp;"","")</f>
        <v/>
      </c>
      <c r="B92" s="22" t="str">
        <f aca="false">IFERROR(INDEX(Requirements_Register!$B$6:$B$255,MATCH(ROWS($A$6:A92),Requirements_Register!$BB$6:$BB$255,0))&amp;"","")</f>
        <v/>
      </c>
      <c r="C92" s="22" t="str">
        <f aca="false">IFERROR(INDEX(Requirements_Register!$D$6:$D$255,MATCH(ROWS($A$6:A92),Requirements_Register!$BB$6:$BB$255,0))&amp;"","")</f>
        <v/>
      </c>
      <c r="D92" s="22" t="str">
        <f aca="false">IFERROR(INDEX(Requirements_Register!$E$6:$E$255,MATCH(ROWS($A$6:A92),Requirements_Register!$BB$6:$BB$255,0))&amp;"","")</f>
        <v/>
      </c>
      <c r="E92" s="22" t="str">
        <f aca="false">IFERROR(INDEX(Requirements_Register!$G$6:$G$255,MATCH(ROWS($A$6:A92),Requirements_Register!$BB$6:$BB$255,0))&amp;"","")</f>
        <v/>
      </c>
      <c r="F92" s="22" t="str">
        <f aca="false">IFERROR(INDEX(Requirements_Register!$I$6:$I$255,MATCH(ROWS($A$6:A92),Requirements_Register!$BB$6:$BB$255,0))&amp;"","")</f>
        <v/>
      </c>
      <c r="G92" s="22" t="str">
        <f aca="false">IFERROR(INDEX(Requirements_Register!$Q$6:$Q$255,MATCH(ROWS($A$6:A92),Requirements_Register!$BB$6:$BB$255,0))&amp;"","")</f>
        <v/>
      </c>
      <c r="H92" s="22" t="str">
        <f aca="false">IFERROR(INDEX(Requirements_Register!$AA$6:$AA$255,MATCH(ROWS($A$6:A92),Requirements_Register!$BB$6:$BB$255,0)),"")</f>
        <v/>
      </c>
      <c r="I92" s="22" t="str">
        <f aca="false">IFERROR(INDEX(Requirements_Register!$AC$6:$AC$255,MATCH(ROWS($A$6:A92),Requirements_Register!$BB$6:$BB$255,0)),"")</f>
        <v/>
      </c>
      <c r="J92" s="22" t="str">
        <f aca="false">IFERROR(INDEX(Requirements_Register!$AG$6:$AG$255,MATCH(ROWS($A$6:A92),Requirements_Register!$BB$6:$BB$255,0))&amp;"","")</f>
        <v/>
      </c>
      <c r="K92" s="22" t="str">
        <f aca="false">IFERROR(INDEX(Requirements_Register!$AK$6:$AK$255,MATCH(ROWS($A$6:A92),Requirements_Register!$BB$6:$BB$255,0))&amp;"","")</f>
        <v/>
      </c>
      <c r="L92" s="22" t="str">
        <f aca="false">IFERROR(INDEX(Requirements_Register!$AT$6:$AT$255,MATCH(ROWS($A$6:A92),Requirements_Register!$BB$6:$BB$255,0))&amp;"","")</f>
        <v/>
      </c>
      <c r="M92" s="22" t="str">
        <f aca="false">IFERROR(INDEX(Requirements_Register!$AU$6:$AU$255,MATCH(ROWS($A$6:A92),Requirements_Register!$BB$6:$BB$255,0))&amp;"","")</f>
        <v/>
      </c>
    </row>
    <row r="93" customFormat="false" ht="15" hidden="false" customHeight="false" outlineLevel="0" collapsed="false">
      <c r="A93" s="22" t="str">
        <f aca="false">IFERROR(INDEX(Requirements_Register!$A$6:$A$255,MATCH(ROWS($A$6:A93),Requirements_Register!$BB$6:$BB$255,0))&amp;"","")</f>
        <v/>
      </c>
      <c r="B93" s="22" t="str">
        <f aca="false">IFERROR(INDEX(Requirements_Register!$B$6:$B$255,MATCH(ROWS($A$6:A93),Requirements_Register!$BB$6:$BB$255,0))&amp;"","")</f>
        <v/>
      </c>
      <c r="C93" s="22" t="str">
        <f aca="false">IFERROR(INDEX(Requirements_Register!$D$6:$D$255,MATCH(ROWS($A$6:A93),Requirements_Register!$BB$6:$BB$255,0))&amp;"","")</f>
        <v/>
      </c>
      <c r="D93" s="22" t="str">
        <f aca="false">IFERROR(INDEX(Requirements_Register!$E$6:$E$255,MATCH(ROWS($A$6:A93),Requirements_Register!$BB$6:$BB$255,0))&amp;"","")</f>
        <v/>
      </c>
      <c r="E93" s="22" t="str">
        <f aca="false">IFERROR(INDEX(Requirements_Register!$G$6:$G$255,MATCH(ROWS($A$6:A93),Requirements_Register!$BB$6:$BB$255,0))&amp;"","")</f>
        <v/>
      </c>
      <c r="F93" s="22" t="str">
        <f aca="false">IFERROR(INDEX(Requirements_Register!$I$6:$I$255,MATCH(ROWS($A$6:A93),Requirements_Register!$BB$6:$BB$255,0))&amp;"","")</f>
        <v/>
      </c>
      <c r="G93" s="22" t="str">
        <f aca="false">IFERROR(INDEX(Requirements_Register!$Q$6:$Q$255,MATCH(ROWS($A$6:A93),Requirements_Register!$BB$6:$BB$255,0))&amp;"","")</f>
        <v/>
      </c>
      <c r="H93" s="22" t="str">
        <f aca="false">IFERROR(INDEX(Requirements_Register!$AA$6:$AA$255,MATCH(ROWS($A$6:A93),Requirements_Register!$BB$6:$BB$255,0)),"")</f>
        <v/>
      </c>
      <c r="I93" s="22" t="str">
        <f aca="false">IFERROR(INDEX(Requirements_Register!$AC$6:$AC$255,MATCH(ROWS($A$6:A93),Requirements_Register!$BB$6:$BB$255,0)),"")</f>
        <v/>
      </c>
      <c r="J93" s="22" t="str">
        <f aca="false">IFERROR(INDEX(Requirements_Register!$AG$6:$AG$255,MATCH(ROWS($A$6:A93),Requirements_Register!$BB$6:$BB$255,0))&amp;"","")</f>
        <v/>
      </c>
      <c r="K93" s="22" t="str">
        <f aca="false">IFERROR(INDEX(Requirements_Register!$AK$6:$AK$255,MATCH(ROWS($A$6:A93),Requirements_Register!$BB$6:$BB$255,0))&amp;"","")</f>
        <v/>
      </c>
      <c r="L93" s="22" t="str">
        <f aca="false">IFERROR(INDEX(Requirements_Register!$AT$6:$AT$255,MATCH(ROWS($A$6:A93),Requirements_Register!$BB$6:$BB$255,0))&amp;"","")</f>
        <v/>
      </c>
      <c r="M93" s="22" t="str">
        <f aca="false">IFERROR(INDEX(Requirements_Register!$AU$6:$AU$255,MATCH(ROWS($A$6:A93),Requirements_Register!$BB$6:$BB$255,0))&amp;"","")</f>
        <v/>
      </c>
    </row>
    <row r="94" customFormat="false" ht="15" hidden="false" customHeight="false" outlineLevel="0" collapsed="false">
      <c r="A94" s="22" t="str">
        <f aca="false">IFERROR(INDEX(Requirements_Register!$A$6:$A$255,MATCH(ROWS($A$6:A94),Requirements_Register!$BB$6:$BB$255,0))&amp;"","")</f>
        <v/>
      </c>
      <c r="B94" s="22" t="str">
        <f aca="false">IFERROR(INDEX(Requirements_Register!$B$6:$B$255,MATCH(ROWS($A$6:A94),Requirements_Register!$BB$6:$BB$255,0))&amp;"","")</f>
        <v/>
      </c>
      <c r="C94" s="22" t="str">
        <f aca="false">IFERROR(INDEX(Requirements_Register!$D$6:$D$255,MATCH(ROWS($A$6:A94),Requirements_Register!$BB$6:$BB$255,0))&amp;"","")</f>
        <v/>
      </c>
      <c r="D94" s="22" t="str">
        <f aca="false">IFERROR(INDEX(Requirements_Register!$E$6:$E$255,MATCH(ROWS($A$6:A94),Requirements_Register!$BB$6:$BB$255,0))&amp;"","")</f>
        <v/>
      </c>
      <c r="E94" s="22" t="str">
        <f aca="false">IFERROR(INDEX(Requirements_Register!$G$6:$G$255,MATCH(ROWS($A$6:A94),Requirements_Register!$BB$6:$BB$255,0))&amp;"","")</f>
        <v/>
      </c>
      <c r="F94" s="22" t="str">
        <f aca="false">IFERROR(INDEX(Requirements_Register!$I$6:$I$255,MATCH(ROWS($A$6:A94),Requirements_Register!$BB$6:$BB$255,0))&amp;"","")</f>
        <v/>
      </c>
      <c r="G94" s="22" t="str">
        <f aca="false">IFERROR(INDEX(Requirements_Register!$Q$6:$Q$255,MATCH(ROWS($A$6:A94),Requirements_Register!$BB$6:$BB$255,0))&amp;"","")</f>
        <v/>
      </c>
      <c r="H94" s="22" t="str">
        <f aca="false">IFERROR(INDEX(Requirements_Register!$AA$6:$AA$255,MATCH(ROWS($A$6:A94),Requirements_Register!$BB$6:$BB$255,0)),"")</f>
        <v/>
      </c>
      <c r="I94" s="22" t="str">
        <f aca="false">IFERROR(INDEX(Requirements_Register!$AC$6:$AC$255,MATCH(ROWS($A$6:A94),Requirements_Register!$BB$6:$BB$255,0)),"")</f>
        <v/>
      </c>
      <c r="J94" s="22" t="str">
        <f aca="false">IFERROR(INDEX(Requirements_Register!$AG$6:$AG$255,MATCH(ROWS($A$6:A94),Requirements_Register!$BB$6:$BB$255,0))&amp;"","")</f>
        <v/>
      </c>
      <c r="K94" s="22" t="str">
        <f aca="false">IFERROR(INDEX(Requirements_Register!$AK$6:$AK$255,MATCH(ROWS($A$6:A94),Requirements_Register!$BB$6:$BB$255,0))&amp;"","")</f>
        <v/>
      </c>
      <c r="L94" s="22" t="str">
        <f aca="false">IFERROR(INDEX(Requirements_Register!$AT$6:$AT$255,MATCH(ROWS($A$6:A94),Requirements_Register!$BB$6:$BB$255,0))&amp;"","")</f>
        <v/>
      </c>
      <c r="M94" s="22" t="str">
        <f aca="false">IFERROR(INDEX(Requirements_Register!$AU$6:$AU$255,MATCH(ROWS($A$6:A94),Requirements_Register!$BB$6:$BB$255,0))&amp;"","")</f>
        <v/>
      </c>
    </row>
    <row r="95" customFormat="false" ht="15" hidden="false" customHeight="false" outlineLevel="0" collapsed="false">
      <c r="A95" s="22" t="str">
        <f aca="false">IFERROR(INDEX(Requirements_Register!$A$6:$A$255,MATCH(ROWS($A$6:A95),Requirements_Register!$BB$6:$BB$255,0))&amp;"","")</f>
        <v/>
      </c>
      <c r="B95" s="22" t="str">
        <f aca="false">IFERROR(INDEX(Requirements_Register!$B$6:$B$255,MATCH(ROWS($A$6:A95),Requirements_Register!$BB$6:$BB$255,0))&amp;"","")</f>
        <v/>
      </c>
      <c r="C95" s="22" t="str">
        <f aca="false">IFERROR(INDEX(Requirements_Register!$D$6:$D$255,MATCH(ROWS($A$6:A95),Requirements_Register!$BB$6:$BB$255,0))&amp;"","")</f>
        <v/>
      </c>
      <c r="D95" s="22" t="str">
        <f aca="false">IFERROR(INDEX(Requirements_Register!$E$6:$E$255,MATCH(ROWS($A$6:A95),Requirements_Register!$BB$6:$BB$255,0))&amp;"","")</f>
        <v/>
      </c>
      <c r="E95" s="22" t="str">
        <f aca="false">IFERROR(INDEX(Requirements_Register!$G$6:$G$255,MATCH(ROWS($A$6:A95),Requirements_Register!$BB$6:$BB$255,0))&amp;"","")</f>
        <v/>
      </c>
      <c r="F95" s="22" t="str">
        <f aca="false">IFERROR(INDEX(Requirements_Register!$I$6:$I$255,MATCH(ROWS($A$6:A95),Requirements_Register!$BB$6:$BB$255,0))&amp;"","")</f>
        <v/>
      </c>
      <c r="G95" s="22" t="str">
        <f aca="false">IFERROR(INDEX(Requirements_Register!$Q$6:$Q$255,MATCH(ROWS($A$6:A95),Requirements_Register!$BB$6:$BB$255,0))&amp;"","")</f>
        <v/>
      </c>
      <c r="H95" s="22" t="str">
        <f aca="false">IFERROR(INDEX(Requirements_Register!$AA$6:$AA$255,MATCH(ROWS($A$6:A95),Requirements_Register!$BB$6:$BB$255,0)),"")</f>
        <v/>
      </c>
      <c r="I95" s="22" t="str">
        <f aca="false">IFERROR(INDEX(Requirements_Register!$AC$6:$AC$255,MATCH(ROWS($A$6:A95),Requirements_Register!$BB$6:$BB$255,0)),"")</f>
        <v/>
      </c>
      <c r="J95" s="22" t="str">
        <f aca="false">IFERROR(INDEX(Requirements_Register!$AG$6:$AG$255,MATCH(ROWS($A$6:A95),Requirements_Register!$BB$6:$BB$255,0))&amp;"","")</f>
        <v/>
      </c>
      <c r="K95" s="22" t="str">
        <f aca="false">IFERROR(INDEX(Requirements_Register!$AK$6:$AK$255,MATCH(ROWS($A$6:A95),Requirements_Register!$BB$6:$BB$255,0))&amp;"","")</f>
        <v/>
      </c>
      <c r="L95" s="22" t="str">
        <f aca="false">IFERROR(INDEX(Requirements_Register!$AT$6:$AT$255,MATCH(ROWS($A$6:A95),Requirements_Register!$BB$6:$BB$255,0))&amp;"","")</f>
        <v/>
      </c>
      <c r="M95" s="22" t="str">
        <f aca="false">IFERROR(INDEX(Requirements_Register!$AU$6:$AU$255,MATCH(ROWS($A$6:A95),Requirements_Register!$BB$6:$BB$255,0))&amp;"","")</f>
        <v/>
      </c>
    </row>
    <row r="96" customFormat="false" ht="15" hidden="false" customHeight="false" outlineLevel="0" collapsed="false">
      <c r="A96" s="22" t="str">
        <f aca="false">IFERROR(INDEX(Requirements_Register!$A$6:$A$255,MATCH(ROWS($A$6:A96),Requirements_Register!$BB$6:$BB$255,0))&amp;"","")</f>
        <v/>
      </c>
      <c r="B96" s="22" t="str">
        <f aca="false">IFERROR(INDEX(Requirements_Register!$B$6:$B$255,MATCH(ROWS($A$6:A96),Requirements_Register!$BB$6:$BB$255,0))&amp;"","")</f>
        <v/>
      </c>
      <c r="C96" s="22" t="str">
        <f aca="false">IFERROR(INDEX(Requirements_Register!$D$6:$D$255,MATCH(ROWS($A$6:A96),Requirements_Register!$BB$6:$BB$255,0))&amp;"","")</f>
        <v/>
      </c>
      <c r="D96" s="22" t="str">
        <f aca="false">IFERROR(INDEX(Requirements_Register!$E$6:$E$255,MATCH(ROWS($A$6:A96),Requirements_Register!$BB$6:$BB$255,0))&amp;"","")</f>
        <v/>
      </c>
      <c r="E96" s="22" t="str">
        <f aca="false">IFERROR(INDEX(Requirements_Register!$G$6:$G$255,MATCH(ROWS($A$6:A96),Requirements_Register!$BB$6:$BB$255,0))&amp;"","")</f>
        <v/>
      </c>
      <c r="F96" s="22" t="str">
        <f aca="false">IFERROR(INDEX(Requirements_Register!$I$6:$I$255,MATCH(ROWS($A$6:A96),Requirements_Register!$BB$6:$BB$255,0))&amp;"","")</f>
        <v/>
      </c>
      <c r="G96" s="22" t="str">
        <f aca="false">IFERROR(INDEX(Requirements_Register!$Q$6:$Q$255,MATCH(ROWS($A$6:A96),Requirements_Register!$BB$6:$BB$255,0))&amp;"","")</f>
        <v/>
      </c>
      <c r="H96" s="22" t="str">
        <f aca="false">IFERROR(INDEX(Requirements_Register!$AA$6:$AA$255,MATCH(ROWS($A$6:A96),Requirements_Register!$BB$6:$BB$255,0)),"")</f>
        <v/>
      </c>
      <c r="I96" s="22" t="str">
        <f aca="false">IFERROR(INDEX(Requirements_Register!$AC$6:$AC$255,MATCH(ROWS($A$6:A96),Requirements_Register!$BB$6:$BB$255,0)),"")</f>
        <v/>
      </c>
      <c r="J96" s="22" t="str">
        <f aca="false">IFERROR(INDEX(Requirements_Register!$AG$6:$AG$255,MATCH(ROWS($A$6:A96),Requirements_Register!$BB$6:$BB$255,0))&amp;"","")</f>
        <v/>
      </c>
      <c r="K96" s="22" t="str">
        <f aca="false">IFERROR(INDEX(Requirements_Register!$AK$6:$AK$255,MATCH(ROWS($A$6:A96),Requirements_Register!$BB$6:$BB$255,0))&amp;"","")</f>
        <v/>
      </c>
      <c r="L96" s="22" t="str">
        <f aca="false">IFERROR(INDEX(Requirements_Register!$AT$6:$AT$255,MATCH(ROWS($A$6:A96),Requirements_Register!$BB$6:$BB$255,0))&amp;"","")</f>
        <v/>
      </c>
      <c r="M96" s="22" t="str">
        <f aca="false">IFERROR(INDEX(Requirements_Register!$AU$6:$AU$255,MATCH(ROWS($A$6:A96),Requirements_Register!$BB$6:$BB$255,0))&amp;"","")</f>
        <v/>
      </c>
    </row>
    <row r="97" customFormat="false" ht="15" hidden="false" customHeight="false" outlineLevel="0" collapsed="false">
      <c r="A97" s="22" t="str">
        <f aca="false">IFERROR(INDEX(Requirements_Register!$A$6:$A$255,MATCH(ROWS($A$6:A97),Requirements_Register!$BB$6:$BB$255,0))&amp;"","")</f>
        <v/>
      </c>
      <c r="B97" s="22" t="str">
        <f aca="false">IFERROR(INDEX(Requirements_Register!$B$6:$B$255,MATCH(ROWS($A$6:A97),Requirements_Register!$BB$6:$BB$255,0))&amp;"","")</f>
        <v/>
      </c>
      <c r="C97" s="22" t="str">
        <f aca="false">IFERROR(INDEX(Requirements_Register!$D$6:$D$255,MATCH(ROWS($A$6:A97),Requirements_Register!$BB$6:$BB$255,0))&amp;"","")</f>
        <v/>
      </c>
      <c r="D97" s="22" t="str">
        <f aca="false">IFERROR(INDEX(Requirements_Register!$E$6:$E$255,MATCH(ROWS($A$6:A97),Requirements_Register!$BB$6:$BB$255,0))&amp;"","")</f>
        <v/>
      </c>
      <c r="E97" s="22" t="str">
        <f aca="false">IFERROR(INDEX(Requirements_Register!$G$6:$G$255,MATCH(ROWS($A$6:A97),Requirements_Register!$BB$6:$BB$255,0))&amp;"","")</f>
        <v/>
      </c>
      <c r="F97" s="22" t="str">
        <f aca="false">IFERROR(INDEX(Requirements_Register!$I$6:$I$255,MATCH(ROWS($A$6:A97),Requirements_Register!$BB$6:$BB$255,0))&amp;"","")</f>
        <v/>
      </c>
      <c r="G97" s="22" t="str">
        <f aca="false">IFERROR(INDEX(Requirements_Register!$Q$6:$Q$255,MATCH(ROWS($A$6:A97),Requirements_Register!$BB$6:$BB$255,0))&amp;"","")</f>
        <v/>
      </c>
      <c r="H97" s="22" t="str">
        <f aca="false">IFERROR(INDEX(Requirements_Register!$AA$6:$AA$255,MATCH(ROWS($A$6:A97),Requirements_Register!$BB$6:$BB$255,0)),"")</f>
        <v/>
      </c>
      <c r="I97" s="22" t="str">
        <f aca="false">IFERROR(INDEX(Requirements_Register!$AC$6:$AC$255,MATCH(ROWS($A$6:A97),Requirements_Register!$BB$6:$BB$255,0)),"")</f>
        <v/>
      </c>
      <c r="J97" s="22" t="str">
        <f aca="false">IFERROR(INDEX(Requirements_Register!$AG$6:$AG$255,MATCH(ROWS($A$6:A97),Requirements_Register!$BB$6:$BB$255,0))&amp;"","")</f>
        <v/>
      </c>
      <c r="K97" s="22" t="str">
        <f aca="false">IFERROR(INDEX(Requirements_Register!$AK$6:$AK$255,MATCH(ROWS($A$6:A97),Requirements_Register!$BB$6:$BB$255,0))&amp;"","")</f>
        <v/>
      </c>
      <c r="L97" s="22" t="str">
        <f aca="false">IFERROR(INDEX(Requirements_Register!$AT$6:$AT$255,MATCH(ROWS($A$6:A97),Requirements_Register!$BB$6:$BB$255,0))&amp;"","")</f>
        <v/>
      </c>
      <c r="M97" s="22" t="str">
        <f aca="false">IFERROR(INDEX(Requirements_Register!$AU$6:$AU$255,MATCH(ROWS($A$6:A97),Requirements_Register!$BB$6:$BB$255,0))&amp;"","")</f>
        <v/>
      </c>
    </row>
    <row r="98" customFormat="false" ht="15" hidden="false" customHeight="false" outlineLevel="0" collapsed="false">
      <c r="A98" s="22" t="str">
        <f aca="false">IFERROR(INDEX(Requirements_Register!$A$6:$A$255,MATCH(ROWS($A$6:A98),Requirements_Register!$BB$6:$BB$255,0))&amp;"","")</f>
        <v/>
      </c>
      <c r="B98" s="22" t="str">
        <f aca="false">IFERROR(INDEX(Requirements_Register!$B$6:$B$255,MATCH(ROWS($A$6:A98),Requirements_Register!$BB$6:$BB$255,0))&amp;"","")</f>
        <v/>
      </c>
      <c r="C98" s="22" t="str">
        <f aca="false">IFERROR(INDEX(Requirements_Register!$D$6:$D$255,MATCH(ROWS($A$6:A98),Requirements_Register!$BB$6:$BB$255,0))&amp;"","")</f>
        <v/>
      </c>
      <c r="D98" s="22" t="str">
        <f aca="false">IFERROR(INDEX(Requirements_Register!$E$6:$E$255,MATCH(ROWS($A$6:A98),Requirements_Register!$BB$6:$BB$255,0))&amp;"","")</f>
        <v/>
      </c>
      <c r="E98" s="22" t="str">
        <f aca="false">IFERROR(INDEX(Requirements_Register!$G$6:$G$255,MATCH(ROWS($A$6:A98),Requirements_Register!$BB$6:$BB$255,0))&amp;"","")</f>
        <v/>
      </c>
      <c r="F98" s="22" t="str">
        <f aca="false">IFERROR(INDEX(Requirements_Register!$I$6:$I$255,MATCH(ROWS($A$6:A98),Requirements_Register!$BB$6:$BB$255,0))&amp;"","")</f>
        <v/>
      </c>
      <c r="G98" s="22" t="str">
        <f aca="false">IFERROR(INDEX(Requirements_Register!$Q$6:$Q$255,MATCH(ROWS($A$6:A98),Requirements_Register!$BB$6:$BB$255,0))&amp;"","")</f>
        <v/>
      </c>
      <c r="H98" s="22" t="str">
        <f aca="false">IFERROR(INDEX(Requirements_Register!$AA$6:$AA$255,MATCH(ROWS($A$6:A98),Requirements_Register!$BB$6:$BB$255,0)),"")</f>
        <v/>
      </c>
      <c r="I98" s="22" t="str">
        <f aca="false">IFERROR(INDEX(Requirements_Register!$AC$6:$AC$255,MATCH(ROWS($A$6:A98),Requirements_Register!$BB$6:$BB$255,0)),"")</f>
        <v/>
      </c>
      <c r="J98" s="22" t="str">
        <f aca="false">IFERROR(INDEX(Requirements_Register!$AG$6:$AG$255,MATCH(ROWS($A$6:A98),Requirements_Register!$BB$6:$BB$255,0))&amp;"","")</f>
        <v/>
      </c>
      <c r="K98" s="22" t="str">
        <f aca="false">IFERROR(INDEX(Requirements_Register!$AK$6:$AK$255,MATCH(ROWS($A$6:A98),Requirements_Register!$BB$6:$BB$255,0))&amp;"","")</f>
        <v/>
      </c>
      <c r="L98" s="22" t="str">
        <f aca="false">IFERROR(INDEX(Requirements_Register!$AT$6:$AT$255,MATCH(ROWS($A$6:A98),Requirements_Register!$BB$6:$BB$255,0))&amp;"","")</f>
        <v/>
      </c>
      <c r="M98" s="22" t="str">
        <f aca="false">IFERROR(INDEX(Requirements_Register!$AU$6:$AU$255,MATCH(ROWS($A$6:A98),Requirements_Register!$BB$6:$BB$255,0))&amp;"","")</f>
        <v/>
      </c>
    </row>
    <row r="99" customFormat="false" ht="15" hidden="false" customHeight="false" outlineLevel="0" collapsed="false">
      <c r="A99" s="22" t="str">
        <f aca="false">IFERROR(INDEX(Requirements_Register!$A$6:$A$255,MATCH(ROWS($A$6:A99),Requirements_Register!$BB$6:$BB$255,0))&amp;"","")</f>
        <v/>
      </c>
      <c r="B99" s="22" t="str">
        <f aca="false">IFERROR(INDEX(Requirements_Register!$B$6:$B$255,MATCH(ROWS($A$6:A99),Requirements_Register!$BB$6:$BB$255,0))&amp;"","")</f>
        <v/>
      </c>
      <c r="C99" s="22" t="str">
        <f aca="false">IFERROR(INDEX(Requirements_Register!$D$6:$D$255,MATCH(ROWS($A$6:A99),Requirements_Register!$BB$6:$BB$255,0))&amp;"","")</f>
        <v/>
      </c>
      <c r="D99" s="22" t="str">
        <f aca="false">IFERROR(INDEX(Requirements_Register!$E$6:$E$255,MATCH(ROWS($A$6:A99),Requirements_Register!$BB$6:$BB$255,0))&amp;"","")</f>
        <v/>
      </c>
      <c r="E99" s="22" t="str">
        <f aca="false">IFERROR(INDEX(Requirements_Register!$G$6:$G$255,MATCH(ROWS($A$6:A99),Requirements_Register!$BB$6:$BB$255,0))&amp;"","")</f>
        <v/>
      </c>
      <c r="F99" s="22" t="str">
        <f aca="false">IFERROR(INDEX(Requirements_Register!$I$6:$I$255,MATCH(ROWS($A$6:A99),Requirements_Register!$BB$6:$BB$255,0))&amp;"","")</f>
        <v/>
      </c>
      <c r="G99" s="22" t="str">
        <f aca="false">IFERROR(INDEX(Requirements_Register!$Q$6:$Q$255,MATCH(ROWS($A$6:A99),Requirements_Register!$BB$6:$BB$255,0))&amp;"","")</f>
        <v/>
      </c>
      <c r="H99" s="22" t="str">
        <f aca="false">IFERROR(INDEX(Requirements_Register!$AA$6:$AA$255,MATCH(ROWS($A$6:A99),Requirements_Register!$BB$6:$BB$255,0)),"")</f>
        <v/>
      </c>
      <c r="I99" s="22" t="str">
        <f aca="false">IFERROR(INDEX(Requirements_Register!$AC$6:$AC$255,MATCH(ROWS($A$6:A99),Requirements_Register!$BB$6:$BB$255,0)),"")</f>
        <v/>
      </c>
      <c r="J99" s="22" t="str">
        <f aca="false">IFERROR(INDEX(Requirements_Register!$AG$6:$AG$255,MATCH(ROWS($A$6:A99),Requirements_Register!$BB$6:$BB$255,0))&amp;"","")</f>
        <v/>
      </c>
      <c r="K99" s="22" t="str">
        <f aca="false">IFERROR(INDEX(Requirements_Register!$AK$6:$AK$255,MATCH(ROWS($A$6:A99),Requirements_Register!$BB$6:$BB$255,0))&amp;"","")</f>
        <v/>
      </c>
      <c r="L99" s="22" t="str">
        <f aca="false">IFERROR(INDEX(Requirements_Register!$AT$6:$AT$255,MATCH(ROWS($A$6:A99),Requirements_Register!$BB$6:$BB$255,0))&amp;"","")</f>
        <v/>
      </c>
      <c r="M99" s="22" t="str">
        <f aca="false">IFERROR(INDEX(Requirements_Register!$AU$6:$AU$255,MATCH(ROWS($A$6:A99),Requirements_Register!$BB$6:$BB$255,0))&amp;"","")</f>
        <v/>
      </c>
    </row>
    <row r="100" customFormat="false" ht="15" hidden="false" customHeight="false" outlineLevel="0" collapsed="false">
      <c r="A100" s="22" t="str">
        <f aca="false">IFERROR(INDEX(Requirements_Register!$A$6:$A$255,MATCH(ROWS($A$6:A100),Requirements_Register!$BB$6:$BB$255,0))&amp;"","")</f>
        <v/>
      </c>
      <c r="B100" s="22" t="str">
        <f aca="false">IFERROR(INDEX(Requirements_Register!$B$6:$B$255,MATCH(ROWS($A$6:A100),Requirements_Register!$BB$6:$BB$255,0))&amp;"","")</f>
        <v/>
      </c>
      <c r="C100" s="22" t="str">
        <f aca="false">IFERROR(INDEX(Requirements_Register!$D$6:$D$255,MATCH(ROWS($A$6:A100),Requirements_Register!$BB$6:$BB$255,0))&amp;"","")</f>
        <v/>
      </c>
      <c r="D100" s="22" t="str">
        <f aca="false">IFERROR(INDEX(Requirements_Register!$E$6:$E$255,MATCH(ROWS($A$6:A100),Requirements_Register!$BB$6:$BB$255,0))&amp;"","")</f>
        <v/>
      </c>
      <c r="E100" s="22" t="str">
        <f aca="false">IFERROR(INDEX(Requirements_Register!$G$6:$G$255,MATCH(ROWS($A$6:A100),Requirements_Register!$BB$6:$BB$255,0))&amp;"","")</f>
        <v/>
      </c>
      <c r="F100" s="22" t="str">
        <f aca="false">IFERROR(INDEX(Requirements_Register!$I$6:$I$255,MATCH(ROWS($A$6:A100),Requirements_Register!$BB$6:$BB$255,0))&amp;"","")</f>
        <v/>
      </c>
      <c r="G100" s="22" t="str">
        <f aca="false">IFERROR(INDEX(Requirements_Register!$Q$6:$Q$255,MATCH(ROWS($A$6:A100),Requirements_Register!$BB$6:$BB$255,0))&amp;"","")</f>
        <v/>
      </c>
      <c r="H100" s="22" t="str">
        <f aca="false">IFERROR(INDEX(Requirements_Register!$AA$6:$AA$255,MATCH(ROWS($A$6:A100),Requirements_Register!$BB$6:$BB$255,0)),"")</f>
        <v/>
      </c>
      <c r="I100" s="22" t="str">
        <f aca="false">IFERROR(INDEX(Requirements_Register!$AC$6:$AC$255,MATCH(ROWS($A$6:A100),Requirements_Register!$BB$6:$BB$255,0)),"")</f>
        <v/>
      </c>
      <c r="J100" s="22" t="str">
        <f aca="false">IFERROR(INDEX(Requirements_Register!$AG$6:$AG$255,MATCH(ROWS($A$6:A100),Requirements_Register!$BB$6:$BB$255,0))&amp;"","")</f>
        <v/>
      </c>
      <c r="K100" s="22" t="str">
        <f aca="false">IFERROR(INDEX(Requirements_Register!$AK$6:$AK$255,MATCH(ROWS($A$6:A100),Requirements_Register!$BB$6:$BB$255,0))&amp;"","")</f>
        <v/>
      </c>
      <c r="L100" s="22" t="str">
        <f aca="false">IFERROR(INDEX(Requirements_Register!$AT$6:$AT$255,MATCH(ROWS($A$6:A100),Requirements_Register!$BB$6:$BB$255,0))&amp;"","")</f>
        <v/>
      </c>
      <c r="M100" s="22" t="str">
        <f aca="false">IFERROR(INDEX(Requirements_Register!$AU$6:$AU$255,MATCH(ROWS($A$6:A100),Requirements_Register!$BB$6:$BB$255,0))&amp;"","")</f>
        <v/>
      </c>
    </row>
    <row r="101" customFormat="false" ht="15" hidden="false" customHeight="false" outlineLevel="0" collapsed="false">
      <c r="A101" s="22" t="str">
        <f aca="false">IFERROR(INDEX(Requirements_Register!$A$6:$A$255,MATCH(ROWS($A$6:A101),Requirements_Register!$BB$6:$BB$255,0))&amp;"","")</f>
        <v/>
      </c>
      <c r="B101" s="22" t="str">
        <f aca="false">IFERROR(INDEX(Requirements_Register!$B$6:$B$255,MATCH(ROWS($A$6:A101),Requirements_Register!$BB$6:$BB$255,0))&amp;"","")</f>
        <v/>
      </c>
      <c r="C101" s="22" t="str">
        <f aca="false">IFERROR(INDEX(Requirements_Register!$D$6:$D$255,MATCH(ROWS($A$6:A101),Requirements_Register!$BB$6:$BB$255,0))&amp;"","")</f>
        <v/>
      </c>
      <c r="D101" s="22" t="str">
        <f aca="false">IFERROR(INDEX(Requirements_Register!$E$6:$E$255,MATCH(ROWS($A$6:A101),Requirements_Register!$BB$6:$BB$255,0))&amp;"","")</f>
        <v/>
      </c>
      <c r="E101" s="22" t="str">
        <f aca="false">IFERROR(INDEX(Requirements_Register!$G$6:$G$255,MATCH(ROWS($A$6:A101),Requirements_Register!$BB$6:$BB$255,0))&amp;"","")</f>
        <v/>
      </c>
      <c r="F101" s="22" t="str">
        <f aca="false">IFERROR(INDEX(Requirements_Register!$I$6:$I$255,MATCH(ROWS($A$6:A101),Requirements_Register!$BB$6:$BB$255,0))&amp;"","")</f>
        <v/>
      </c>
      <c r="G101" s="22" t="str">
        <f aca="false">IFERROR(INDEX(Requirements_Register!$Q$6:$Q$255,MATCH(ROWS($A$6:A101),Requirements_Register!$BB$6:$BB$255,0))&amp;"","")</f>
        <v/>
      </c>
      <c r="H101" s="22" t="str">
        <f aca="false">IFERROR(INDEX(Requirements_Register!$AA$6:$AA$255,MATCH(ROWS($A$6:A101),Requirements_Register!$BB$6:$BB$255,0)),"")</f>
        <v/>
      </c>
      <c r="I101" s="22" t="str">
        <f aca="false">IFERROR(INDEX(Requirements_Register!$AC$6:$AC$255,MATCH(ROWS($A$6:A101),Requirements_Register!$BB$6:$BB$255,0)),"")</f>
        <v/>
      </c>
      <c r="J101" s="22" t="str">
        <f aca="false">IFERROR(INDEX(Requirements_Register!$AG$6:$AG$255,MATCH(ROWS($A$6:A101),Requirements_Register!$BB$6:$BB$255,0))&amp;"","")</f>
        <v/>
      </c>
      <c r="K101" s="22" t="str">
        <f aca="false">IFERROR(INDEX(Requirements_Register!$AK$6:$AK$255,MATCH(ROWS($A$6:A101),Requirements_Register!$BB$6:$BB$255,0))&amp;"","")</f>
        <v/>
      </c>
      <c r="L101" s="22" t="str">
        <f aca="false">IFERROR(INDEX(Requirements_Register!$AT$6:$AT$255,MATCH(ROWS($A$6:A101),Requirements_Register!$BB$6:$BB$255,0))&amp;"","")</f>
        <v/>
      </c>
      <c r="M101" s="22" t="str">
        <f aca="false">IFERROR(INDEX(Requirements_Register!$AU$6:$AU$255,MATCH(ROWS($A$6:A101),Requirements_Register!$BB$6:$BB$255,0))&amp;"","")</f>
        <v/>
      </c>
    </row>
    <row r="102" customFormat="false" ht="15" hidden="false" customHeight="false" outlineLevel="0" collapsed="false">
      <c r="A102" s="22" t="str">
        <f aca="false">IFERROR(INDEX(Requirements_Register!$A$6:$A$255,MATCH(ROWS($A$6:A102),Requirements_Register!$BB$6:$BB$255,0))&amp;"","")</f>
        <v/>
      </c>
      <c r="B102" s="22" t="str">
        <f aca="false">IFERROR(INDEX(Requirements_Register!$B$6:$B$255,MATCH(ROWS($A$6:A102),Requirements_Register!$BB$6:$BB$255,0))&amp;"","")</f>
        <v/>
      </c>
      <c r="C102" s="22" t="str">
        <f aca="false">IFERROR(INDEX(Requirements_Register!$D$6:$D$255,MATCH(ROWS($A$6:A102),Requirements_Register!$BB$6:$BB$255,0))&amp;"","")</f>
        <v/>
      </c>
      <c r="D102" s="22" t="str">
        <f aca="false">IFERROR(INDEX(Requirements_Register!$E$6:$E$255,MATCH(ROWS($A$6:A102),Requirements_Register!$BB$6:$BB$255,0))&amp;"","")</f>
        <v/>
      </c>
      <c r="E102" s="22" t="str">
        <f aca="false">IFERROR(INDEX(Requirements_Register!$G$6:$G$255,MATCH(ROWS($A$6:A102),Requirements_Register!$BB$6:$BB$255,0))&amp;"","")</f>
        <v/>
      </c>
      <c r="F102" s="22" t="str">
        <f aca="false">IFERROR(INDEX(Requirements_Register!$I$6:$I$255,MATCH(ROWS($A$6:A102),Requirements_Register!$BB$6:$BB$255,0))&amp;"","")</f>
        <v/>
      </c>
      <c r="G102" s="22" t="str">
        <f aca="false">IFERROR(INDEX(Requirements_Register!$Q$6:$Q$255,MATCH(ROWS($A$6:A102),Requirements_Register!$BB$6:$BB$255,0))&amp;"","")</f>
        <v/>
      </c>
      <c r="H102" s="22" t="str">
        <f aca="false">IFERROR(INDEX(Requirements_Register!$AA$6:$AA$255,MATCH(ROWS($A$6:A102),Requirements_Register!$BB$6:$BB$255,0)),"")</f>
        <v/>
      </c>
      <c r="I102" s="22" t="str">
        <f aca="false">IFERROR(INDEX(Requirements_Register!$AC$6:$AC$255,MATCH(ROWS($A$6:A102),Requirements_Register!$BB$6:$BB$255,0)),"")</f>
        <v/>
      </c>
      <c r="J102" s="22" t="str">
        <f aca="false">IFERROR(INDEX(Requirements_Register!$AG$6:$AG$255,MATCH(ROWS($A$6:A102),Requirements_Register!$BB$6:$BB$255,0))&amp;"","")</f>
        <v/>
      </c>
      <c r="K102" s="22" t="str">
        <f aca="false">IFERROR(INDEX(Requirements_Register!$AK$6:$AK$255,MATCH(ROWS($A$6:A102),Requirements_Register!$BB$6:$BB$255,0))&amp;"","")</f>
        <v/>
      </c>
      <c r="L102" s="22" t="str">
        <f aca="false">IFERROR(INDEX(Requirements_Register!$AT$6:$AT$255,MATCH(ROWS($A$6:A102),Requirements_Register!$BB$6:$BB$255,0))&amp;"","")</f>
        <v/>
      </c>
      <c r="M102" s="22" t="str">
        <f aca="false">IFERROR(INDEX(Requirements_Register!$AU$6:$AU$255,MATCH(ROWS($A$6:A102),Requirements_Register!$BB$6:$BB$255,0))&amp;"","")</f>
        <v/>
      </c>
    </row>
    <row r="103" customFormat="false" ht="15" hidden="false" customHeight="false" outlineLevel="0" collapsed="false">
      <c r="A103" s="22" t="str">
        <f aca="false">IFERROR(INDEX(Requirements_Register!$A$6:$A$255,MATCH(ROWS($A$6:A103),Requirements_Register!$BB$6:$BB$255,0))&amp;"","")</f>
        <v/>
      </c>
      <c r="B103" s="22" t="str">
        <f aca="false">IFERROR(INDEX(Requirements_Register!$B$6:$B$255,MATCH(ROWS($A$6:A103),Requirements_Register!$BB$6:$BB$255,0))&amp;"","")</f>
        <v/>
      </c>
      <c r="C103" s="22" t="str">
        <f aca="false">IFERROR(INDEX(Requirements_Register!$D$6:$D$255,MATCH(ROWS($A$6:A103),Requirements_Register!$BB$6:$BB$255,0))&amp;"","")</f>
        <v/>
      </c>
      <c r="D103" s="22" t="str">
        <f aca="false">IFERROR(INDEX(Requirements_Register!$E$6:$E$255,MATCH(ROWS($A$6:A103),Requirements_Register!$BB$6:$BB$255,0))&amp;"","")</f>
        <v/>
      </c>
      <c r="E103" s="22" t="str">
        <f aca="false">IFERROR(INDEX(Requirements_Register!$G$6:$G$255,MATCH(ROWS($A$6:A103),Requirements_Register!$BB$6:$BB$255,0))&amp;"","")</f>
        <v/>
      </c>
      <c r="F103" s="22" t="str">
        <f aca="false">IFERROR(INDEX(Requirements_Register!$I$6:$I$255,MATCH(ROWS($A$6:A103),Requirements_Register!$BB$6:$BB$255,0))&amp;"","")</f>
        <v/>
      </c>
      <c r="G103" s="22" t="str">
        <f aca="false">IFERROR(INDEX(Requirements_Register!$Q$6:$Q$255,MATCH(ROWS($A$6:A103),Requirements_Register!$BB$6:$BB$255,0))&amp;"","")</f>
        <v/>
      </c>
      <c r="H103" s="22" t="str">
        <f aca="false">IFERROR(INDEX(Requirements_Register!$AA$6:$AA$255,MATCH(ROWS($A$6:A103),Requirements_Register!$BB$6:$BB$255,0)),"")</f>
        <v/>
      </c>
      <c r="I103" s="22" t="str">
        <f aca="false">IFERROR(INDEX(Requirements_Register!$AC$6:$AC$255,MATCH(ROWS($A$6:A103),Requirements_Register!$BB$6:$BB$255,0)),"")</f>
        <v/>
      </c>
      <c r="J103" s="22" t="str">
        <f aca="false">IFERROR(INDEX(Requirements_Register!$AG$6:$AG$255,MATCH(ROWS($A$6:A103),Requirements_Register!$BB$6:$BB$255,0))&amp;"","")</f>
        <v/>
      </c>
      <c r="K103" s="22" t="str">
        <f aca="false">IFERROR(INDEX(Requirements_Register!$AK$6:$AK$255,MATCH(ROWS($A$6:A103),Requirements_Register!$BB$6:$BB$255,0))&amp;"","")</f>
        <v/>
      </c>
      <c r="L103" s="22" t="str">
        <f aca="false">IFERROR(INDEX(Requirements_Register!$AT$6:$AT$255,MATCH(ROWS($A$6:A103),Requirements_Register!$BB$6:$BB$255,0))&amp;"","")</f>
        <v/>
      </c>
      <c r="M103" s="22" t="str">
        <f aca="false">IFERROR(INDEX(Requirements_Register!$AU$6:$AU$255,MATCH(ROWS($A$6:A103),Requirements_Register!$BB$6:$BB$255,0))&amp;"","")</f>
        <v/>
      </c>
    </row>
    <row r="104" customFormat="false" ht="15" hidden="false" customHeight="false" outlineLevel="0" collapsed="false">
      <c r="A104" s="22" t="str">
        <f aca="false">IFERROR(INDEX(Requirements_Register!$A$6:$A$255,MATCH(ROWS($A$6:A104),Requirements_Register!$BB$6:$BB$255,0))&amp;"","")</f>
        <v/>
      </c>
      <c r="B104" s="22" t="str">
        <f aca="false">IFERROR(INDEX(Requirements_Register!$B$6:$B$255,MATCH(ROWS($A$6:A104),Requirements_Register!$BB$6:$BB$255,0))&amp;"","")</f>
        <v/>
      </c>
      <c r="C104" s="22" t="str">
        <f aca="false">IFERROR(INDEX(Requirements_Register!$D$6:$D$255,MATCH(ROWS($A$6:A104),Requirements_Register!$BB$6:$BB$255,0))&amp;"","")</f>
        <v/>
      </c>
      <c r="D104" s="22" t="str">
        <f aca="false">IFERROR(INDEX(Requirements_Register!$E$6:$E$255,MATCH(ROWS($A$6:A104),Requirements_Register!$BB$6:$BB$255,0))&amp;"","")</f>
        <v/>
      </c>
      <c r="E104" s="22" t="str">
        <f aca="false">IFERROR(INDEX(Requirements_Register!$G$6:$G$255,MATCH(ROWS($A$6:A104),Requirements_Register!$BB$6:$BB$255,0))&amp;"","")</f>
        <v/>
      </c>
      <c r="F104" s="22" t="str">
        <f aca="false">IFERROR(INDEX(Requirements_Register!$I$6:$I$255,MATCH(ROWS($A$6:A104),Requirements_Register!$BB$6:$BB$255,0))&amp;"","")</f>
        <v/>
      </c>
      <c r="G104" s="22" t="str">
        <f aca="false">IFERROR(INDEX(Requirements_Register!$Q$6:$Q$255,MATCH(ROWS($A$6:A104),Requirements_Register!$BB$6:$BB$255,0))&amp;"","")</f>
        <v/>
      </c>
      <c r="H104" s="22" t="str">
        <f aca="false">IFERROR(INDEX(Requirements_Register!$AA$6:$AA$255,MATCH(ROWS($A$6:A104),Requirements_Register!$BB$6:$BB$255,0)),"")</f>
        <v/>
      </c>
      <c r="I104" s="22" t="str">
        <f aca="false">IFERROR(INDEX(Requirements_Register!$AC$6:$AC$255,MATCH(ROWS($A$6:A104),Requirements_Register!$BB$6:$BB$255,0)),"")</f>
        <v/>
      </c>
      <c r="J104" s="22" t="str">
        <f aca="false">IFERROR(INDEX(Requirements_Register!$AG$6:$AG$255,MATCH(ROWS($A$6:A104),Requirements_Register!$BB$6:$BB$255,0))&amp;"","")</f>
        <v/>
      </c>
      <c r="K104" s="22" t="str">
        <f aca="false">IFERROR(INDEX(Requirements_Register!$AK$6:$AK$255,MATCH(ROWS($A$6:A104),Requirements_Register!$BB$6:$BB$255,0))&amp;"","")</f>
        <v/>
      </c>
      <c r="L104" s="22" t="str">
        <f aca="false">IFERROR(INDEX(Requirements_Register!$AT$6:$AT$255,MATCH(ROWS($A$6:A104),Requirements_Register!$BB$6:$BB$255,0))&amp;"","")</f>
        <v/>
      </c>
      <c r="M104" s="22" t="str">
        <f aca="false">IFERROR(INDEX(Requirements_Register!$AU$6:$AU$255,MATCH(ROWS($A$6:A104),Requirements_Register!$BB$6:$BB$255,0))&amp;"","")</f>
        <v/>
      </c>
    </row>
    <row r="105" customFormat="false" ht="15" hidden="false" customHeight="false" outlineLevel="0" collapsed="false">
      <c r="A105" s="22" t="str">
        <f aca="false">IFERROR(INDEX(Requirements_Register!$A$6:$A$255,MATCH(ROWS($A$6:A105),Requirements_Register!$BB$6:$BB$255,0))&amp;"","")</f>
        <v/>
      </c>
      <c r="B105" s="22" t="str">
        <f aca="false">IFERROR(INDEX(Requirements_Register!$B$6:$B$255,MATCH(ROWS($A$6:A105),Requirements_Register!$BB$6:$BB$255,0))&amp;"","")</f>
        <v/>
      </c>
      <c r="C105" s="22" t="str">
        <f aca="false">IFERROR(INDEX(Requirements_Register!$D$6:$D$255,MATCH(ROWS($A$6:A105),Requirements_Register!$BB$6:$BB$255,0))&amp;"","")</f>
        <v/>
      </c>
      <c r="D105" s="22" t="str">
        <f aca="false">IFERROR(INDEX(Requirements_Register!$E$6:$E$255,MATCH(ROWS($A$6:A105),Requirements_Register!$BB$6:$BB$255,0))&amp;"","")</f>
        <v/>
      </c>
      <c r="E105" s="22" t="str">
        <f aca="false">IFERROR(INDEX(Requirements_Register!$G$6:$G$255,MATCH(ROWS($A$6:A105),Requirements_Register!$BB$6:$BB$255,0))&amp;"","")</f>
        <v/>
      </c>
      <c r="F105" s="22" t="str">
        <f aca="false">IFERROR(INDEX(Requirements_Register!$I$6:$I$255,MATCH(ROWS($A$6:A105),Requirements_Register!$BB$6:$BB$255,0))&amp;"","")</f>
        <v/>
      </c>
      <c r="G105" s="22" t="str">
        <f aca="false">IFERROR(INDEX(Requirements_Register!$Q$6:$Q$255,MATCH(ROWS($A$6:A105),Requirements_Register!$BB$6:$BB$255,0))&amp;"","")</f>
        <v/>
      </c>
      <c r="H105" s="22" t="str">
        <f aca="false">IFERROR(INDEX(Requirements_Register!$AA$6:$AA$255,MATCH(ROWS($A$6:A105),Requirements_Register!$BB$6:$BB$255,0)),"")</f>
        <v/>
      </c>
      <c r="I105" s="22" t="str">
        <f aca="false">IFERROR(INDEX(Requirements_Register!$AC$6:$AC$255,MATCH(ROWS($A$6:A105),Requirements_Register!$BB$6:$BB$255,0)),"")</f>
        <v/>
      </c>
      <c r="J105" s="22" t="str">
        <f aca="false">IFERROR(INDEX(Requirements_Register!$AG$6:$AG$255,MATCH(ROWS($A$6:A105),Requirements_Register!$BB$6:$BB$255,0))&amp;"","")</f>
        <v/>
      </c>
      <c r="K105" s="22" t="str">
        <f aca="false">IFERROR(INDEX(Requirements_Register!$AK$6:$AK$255,MATCH(ROWS($A$6:A105),Requirements_Register!$BB$6:$BB$255,0))&amp;"","")</f>
        <v/>
      </c>
      <c r="L105" s="22" t="str">
        <f aca="false">IFERROR(INDEX(Requirements_Register!$AT$6:$AT$255,MATCH(ROWS($A$6:A105),Requirements_Register!$BB$6:$BB$255,0))&amp;"","")</f>
        <v/>
      </c>
      <c r="M105" s="22" t="str">
        <f aca="false">IFERROR(INDEX(Requirements_Register!$AU$6:$AU$255,MATCH(ROWS($A$6:A105),Requirements_Register!$BB$6:$BB$255,0))&amp;"","")</f>
        <v/>
      </c>
    </row>
    <row r="106" customFormat="false" ht="15" hidden="false" customHeight="false" outlineLevel="0" collapsed="false">
      <c r="A106" s="22" t="str">
        <f aca="false">IFERROR(INDEX(Requirements_Register!$A$6:$A$255,MATCH(ROWS($A$6:A106),Requirements_Register!$BB$6:$BB$255,0))&amp;"","")</f>
        <v/>
      </c>
      <c r="B106" s="22" t="str">
        <f aca="false">IFERROR(INDEX(Requirements_Register!$B$6:$B$255,MATCH(ROWS($A$6:A106),Requirements_Register!$BB$6:$BB$255,0))&amp;"","")</f>
        <v/>
      </c>
      <c r="C106" s="22" t="str">
        <f aca="false">IFERROR(INDEX(Requirements_Register!$D$6:$D$255,MATCH(ROWS($A$6:A106),Requirements_Register!$BB$6:$BB$255,0))&amp;"","")</f>
        <v/>
      </c>
      <c r="D106" s="22" t="str">
        <f aca="false">IFERROR(INDEX(Requirements_Register!$E$6:$E$255,MATCH(ROWS($A$6:A106),Requirements_Register!$BB$6:$BB$255,0))&amp;"","")</f>
        <v/>
      </c>
      <c r="E106" s="22" t="str">
        <f aca="false">IFERROR(INDEX(Requirements_Register!$G$6:$G$255,MATCH(ROWS($A$6:A106),Requirements_Register!$BB$6:$BB$255,0))&amp;"","")</f>
        <v/>
      </c>
      <c r="F106" s="22" t="str">
        <f aca="false">IFERROR(INDEX(Requirements_Register!$I$6:$I$255,MATCH(ROWS($A$6:A106),Requirements_Register!$BB$6:$BB$255,0))&amp;"","")</f>
        <v/>
      </c>
      <c r="G106" s="22" t="str">
        <f aca="false">IFERROR(INDEX(Requirements_Register!$Q$6:$Q$255,MATCH(ROWS($A$6:A106),Requirements_Register!$BB$6:$BB$255,0))&amp;"","")</f>
        <v/>
      </c>
      <c r="H106" s="22" t="str">
        <f aca="false">IFERROR(INDEX(Requirements_Register!$AA$6:$AA$255,MATCH(ROWS($A$6:A106),Requirements_Register!$BB$6:$BB$255,0)),"")</f>
        <v/>
      </c>
      <c r="I106" s="22" t="str">
        <f aca="false">IFERROR(INDEX(Requirements_Register!$AC$6:$AC$255,MATCH(ROWS($A$6:A106),Requirements_Register!$BB$6:$BB$255,0)),"")</f>
        <v/>
      </c>
      <c r="J106" s="22" t="str">
        <f aca="false">IFERROR(INDEX(Requirements_Register!$AG$6:$AG$255,MATCH(ROWS($A$6:A106),Requirements_Register!$BB$6:$BB$255,0))&amp;"","")</f>
        <v/>
      </c>
      <c r="K106" s="22" t="str">
        <f aca="false">IFERROR(INDEX(Requirements_Register!$AK$6:$AK$255,MATCH(ROWS($A$6:A106),Requirements_Register!$BB$6:$BB$255,0))&amp;"","")</f>
        <v/>
      </c>
      <c r="L106" s="22" t="str">
        <f aca="false">IFERROR(INDEX(Requirements_Register!$AT$6:$AT$255,MATCH(ROWS($A$6:A106),Requirements_Register!$BB$6:$BB$255,0))&amp;"","")</f>
        <v/>
      </c>
      <c r="M106" s="22" t="str">
        <f aca="false">IFERROR(INDEX(Requirements_Register!$AU$6:$AU$255,MATCH(ROWS($A$6:A106),Requirements_Register!$BB$6:$BB$255,0))&amp;"","")</f>
        <v/>
      </c>
    </row>
    <row r="107" customFormat="false" ht="15" hidden="false" customHeight="false" outlineLevel="0" collapsed="false">
      <c r="A107" s="22" t="str">
        <f aca="false">IFERROR(INDEX(Requirements_Register!$A$6:$A$255,MATCH(ROWS($A$6:A107),Requirements_Register!$BB$6:$BB$255,0))&amp;"","")</f>
        <v/>
      </c>
      <c r="B107" s="22" t="str">
        <f aca="false">IFERROR(INDEX(Requirements_Register!$B$6:$B$255,MATCH(ROWS($A$6:A107),Requirements_Register!$BB$6:$BB$255,0))&amp;"","")</f>
        <v/>
      </c>
      <c r="C107" s="22" t="str">
        <f aca="false">IFERROR(INDEX(Requirements_Register!$D$6:$D$255,MATCH(ROWS($A$6:A107),Requirements_Register!$BB$6:$BB$255,0))&amp;"","")</f>
        <v/>
      </c>
      <c r="D107" s="22" t="str">
        <f aca="false">IFERROR(INDEX(Requirements_Register!$E$6:$E$255,MATCH(ROWS($A$6:A107),Requirements_Register!$BB$6:$BB$255,0))&amp;"","")</f>
        <v/>
      </c>
      <c r="E107" s="22" t="str">
        <f aca="false">IFERROR(INDEX(Requirements_Register!$G$6:$G$255,MATCH(ROWS($A$6:A107),Requirements_Register!$BB$6:$BB$255,0))&amp;"","")</f>
        <v/>
      </c>
      <c r="F107" s="22" t="str">
        <f aca="false">IFERROR(INDEX(Requirements_Register!$I$6:$I$255,MATCH(ROWS($A$6:A107),Requirements_Register!$BB$6:$BB$255,0))&amp;"","")</f>
        <v/>
      </c>
      <c r="G107" s="22" t="str">
        <f aca="false">IFERROR(INDEX(Requirements_Register!$Q$6:$Q$255,MATCH(ROWS($A$6:A107),Requirements_Register!$BB$6:$BB$255,0))&amp;"","")</f>
        <v/>
      </c>
      <c r="H107" s="22" t="str">
        <f aca="false">IFERROR(INDEX(Requirements_Register!$AA$6:$AA$255,MATCH(ROWS($A$6:A107),Requirements_Register!$BB$6:$BB$255,0)),"")</f>
        <v/>
      </c>
      <c r="I107" s="22" t="str">
        <f aca="false">IFERROR(INDEX(Requirements_Register!$AC$6:$AC$255,MATCH(ROWS($A$6:A107),Requirements_Register!$BB$6:$BB$255,0)),"")</f>
        <v/>
      </c>
      <c r="J107" s="22" t="str">
        <f aca="false">IFERROR(INDEX(Requirements_Register!$AG$6:$AG$255,MATCH(ROWS($A$6:A107),Requirements_Register!$BB$6:$BB$255,0))&amp;"","")</f>
        <v/>
      </c>
      <c r="K107" s="22" t="str">
        <f aca="false">IFERROR(INDEX(Requirements_Register!$AK$6:$AK$255,MATCH(ROWS($A$6:A107),Requirements_Register!$BB$6:$BB$255,0))&amp;"","")</f>
        <v/>
      </c>
      <c r="L107" s="22" t="str">
        <f aca="false">IFERROR(INDEX(Requirements_Register!$AT$6:$AT$255,MATCH(ROWS($A$6:A107),Requirements_Register!$BB$6:$BB$255,0))&amp;"","")</f>
        <v/>
      </c>
      <c r="M107" s="22" t="str">
        <f aca="false">IFERROR(INDEX(Requirements_Register!$AU$6:$AU$255,MATCH(ROWS($A$6:A107),Requirements_Register!$BB$6:$BB$255,0))&amp;"","")</f>
        <v/>
      </c>
    </row>
    <row r="108" customFormat="false" ht="15" hidden="false" customHeight="false" outlineLevel="0" collapsed="false">
      <c r="A108" s="22" t="str">
        <f aca="false">IFERROR(INDEX(Requirements_Register!$A$6:$A$255,MATCH(ROWS($A$6:A108),Requirements_Register!$BB$6:$BB$255,0))&amp;"","")</f>
        <v/>
      </c>
      <c r="B108" s="22" t="str">
        <f aca="false">IFERROR(INDEX(Requirements_Register!$B$6:$B$255,MATCH(ROWS($A$6:A108),Requirements_Register!$BB$6:$BB$255,0))&amp;"","")</f>
        <v/>
      </c>
      <c r="C108" s="22" t="str">
        <f aca="false">IFERROR(INDEX(Requirements_Register!$D$6:$D$255,MATCH(ROWS($A$6:A108),Requirements_Register!$BB$6:$BB$255,0))&amp;"","")</f>
        <v/>
      </c>
      <c r="D108" s="22" t="str">
        <f aca="false">IFERROR(INDEX(Requirements_Register!$E$6:$E$255,MATCH(ROWS($A$6:A108),Requirements_Register!$BB$6:$BB$255,0))&amp;"","")</f>
        <v/>
      </c>
      <c r="E108" s="22" t="str">
        <f aca="false">IFERROR(INDEX(Requirements_Register!$G$6:$G$255,MATCH(ROWS($A$6:A108),Requirements_Register!$BB$6:$BB$255,0))&amp;"","")</f>
        <v/>
      </c>
      <c r="F108" s="22" t="str">
        <f aca="false">IFERROR(INDEX(Requirements_Register!$I$6:$I$255,MATCH(ROWS($A$6:A108),Requirements_Register!$BB$6:$BB$255,0))&amp;"","")</f>
        <v/>
      </c>
      <c r="G108" s="22" t="str">
        <f aca="false">IFERROR(INDEX(Requirements_Register!$Q$6:$Q$255,MATCH(ROWS($A$6:A108),Requirements_Register!$BB$6:$BB$255,0))&amp;"","")</f>
        <v/>
      </c>
      <c r="H108" s="22" t="str">
        <f aca="false">IFERROR(INDEX(Requirements_Register!$AA$6:$AA$255,MATCH(ROWS($A$6:A108),Requirements_Register!$BB$6:$BB$255,0)),"")</f>
        <v/>
      </c>
      <c r="I108" s="22" t="str">
        <f aca="false">IFERROR(INDEX(Requirements_Register!$AC$6:$AC$255,MATCH(ROWS($A$6:A108),Requirements_Register!$BB$6:$BB$255,0)),"")</f>
        <v/>
      </c>
      <c r="J108" s="22" t="str">
        <f aca="false">IFERROR(INDEX(Requirements_Register!$AG$6:$AG$255,MATCH(ROWS($A$6:A108),Requirements_Register!$BB$6:$BB$255,0))&amp;"","")</f>
        <v/>
      </c>
      <c r="K108" s="22" t="str">
        <f aca="false">IFERROR(INDEX(Requirements_Register!$AK$6:$AK$255,MATCH(ROWS($A$6:A108),Requirements_Register!$BB$6:$BB$255,0))&amp;"","")</f>
        <v/>
      </c>
      <c r="L108" s="22" t="str">
        <f aca="false">IFERROR(INDEX(Requirements_Register!$AT$6:$AT$255,MATCH(ROWS($A$6:A108),Requirements_Register!$BB$6:$BB$255,0))&amp;"","")</f>
        <v/>
      </c>
      <c r="M108" s="22" t="str">
        <f aca="false">IFERROR(INDEX(Requirements_Register!$AU$6:$AU$255,MATCH(ROWS($A$6:A108),Requirements_Register!$BB$6:$BB$255,0))&amp;"","")</f>
        <v/>
      </c>
    </row>
    <row r="109" customFormat="false" ht="15" hidden="false" customHeight="false" outlineLevel="0" collapsed="false">
      <c r="A109" s="22" t="str">
        <f aca="false">IFERROR(INDEX(Requirements_Register!$A$6:$A$255,MATCH(ROWS($A$6:A109),Requirements_Register!$BB$6:$BB$255,0))&amp;"","")</f>
        <v/>
      </c>
      <c r="B109" s="22" t="str">
        <f aca="false">IFERROR(INDEX(Requirements_Register!$B$6:$B$255,MATCH(ROWS($A$6:A109),Requirements_Register!$BB$6:$BB$255,0))&amp;"","")</f>
        <v/>
      </c>
      <c r="C109" s="22" t="str">
        <f aca="false">IFERROR(INDEX(Requirements_Register!$D$6:$D$255,MATCH(ROWS($A$6:A109),Requirements_Register!$BB$6:$BB$255,0))&amp;"","")</f>
        <v/>
      </c>
      <c r="D109" s="22" t="str">
        <f aca="false">IFERROR(INDEX(Requirements_Register!$E$6:$E$255,MATCH(ROWS($A$6:A109),Requirements_Register!$BB$6:$BB$255,0))&amp;"","")</f>
        <v/>
      </c>
      <c r="E109" s="22" t="str">
        <f aca="false">IFERROR(INDEX(Requirements_Register!$G$6:$G$255,MATCH(ROWS($A$6:A109),Requirements_Register!$BB$6:$BB$255,0))&amp;"","")</f>
        <v/>
      </c>
      <c r="F109" s="22" t="str">
        <f aca="false">IFERROR(INDEX(Requirements_Register!$I$6:$I$255,MATCH(ROWS($A$6:A109),Requirements_Register!$BB$6:$BB$255,0))&amp;"","")</f>
        <v/>
      </c>
      <c r="G109" s="22" t="str">
        <f aca="false">IFERROR(INDEX(Requirements_Register!$Q$6:$Q$255,MATCH(ROWS($A$6:A109),Requirements_Register!$BB$6:$BB$255,0))&amp;"","")</f>
        <v/>
      </c>
      <c r="H109" s="22" t="str">
        <f aca="false">IFERROR(INDEX(Requirements_Register!$AA$6:$AA$255,MATCH(ROWS($A$6:A109),Requirements_Register!$BB$6:$BB$255,0)),"")</f>
        <v/>
      </c>
      <c r="I109" s="22" t="str">
        <f aca="false">IFERROR(INDEX(Requirements_Register!$AC$6:$AC$255,MATCH(ROWS($A$6:A109),Requirements_Register!$BB$6:$BB$255,0)),"")</f>
        <v/>
      </c>
      <c r="J109" s="22" t="str">
        <f aca="false">IFERROR(INDEX(Requirements_Register!$AG$6:$AG$255,MATCH(ROWS($A$6:A109),Requirements_Register!$BB$6:$BB$255,0))&amp;"","")</f>
        <v/>
      </c>
      <c r="K109" s="22" t="str">
        <f aca="false">IFERROR(INDEX(Requirements_Register!$AK$6:$AK$255,MATCH(ROWS($A$6:A109),Requirements_Register!$BB$6:$BB$255,0))&amp;"","")</f>
        <v/>
      </c>
      <c r="L109" s="22" t="str">
        <f aca="false">IFERROR(INDEX(Requirements_Register!$AT$6:$AT$255,MATCH(ROWS($A$6:A109),Requirements_Register!$BB$6:$BB$255,0))&amp;"","")</f>
        <v/>
      </c>
      <c r="M109" s="22" t="str">
        <f aca="false">IFERROR(INDEX(Requirements_Register!$AU$6:$AU$255,MATCH(ROWS($A$6:A109),Requirements_Register!$BB$6:$BB$255,0))&amp;"","")</f>
        <v/>
      </c>
    </row>
    <row r="110" customFormat="false" ht="15" hidden="false" customHeight="false" outlineLevel="0" collapsed="false">
      <c r="A110" s="22" t="str">
        <f aca="false">IFERROR(INDEX(Requirements_Register!$A$6:$A$255,MATCH(ROWS($A$6:A110),Requirements_Register!$BB$6:$BB$255,0))&amp;"","")</f>
        <v/>
      </c>
      <c r="B110" s="22" t="str">
        <f aca="false">IFERROR(INDEX(Requirements_Register!$B$6:$B$255,MATCH(ROWS($A$6:A110),Requirements_Register!$BB$6:$BB$255,0))&amp;"","")</f>
        <v/>
      </c>
      <c r="C110" s="22" t="str">
        <f aca="false">IFERROR(INDEX(Requirements_Register!$D$6:$D$255,MATCH(ROWS($A$6:A110),Requirements_Register!$BB$6:$BB$255,0))&amp;"","")</f>
        <v/>
      </c>
      <c r="D110" s="22" t="str">
        <f aca="false">IFERROR(INDEX(Requirements_Register!$E$6:$E$255,MATCH(ROWS($A$6:A110),Requirements_Register!$BB$6:$BB$255,0))&amp;"","")</f>
        <v/>
      </c>
      <c r="E110" s="22" t="str">
        <f aca="false">IFERROR(INDEX(Requirements_Register!$G$6:$G$255,MATCH(ROWS($A$6:A110),Requirements_Register!$BB$6:$BB$255,0))&amp;"","")</f>
        <v/>
      </c>
      <c r="F110" s="22" t="str">
        <f aca="false">IFERROR(INDEX(Requirements_Register!$I$6:$I$255,MATCH(ROWS($A$6:A110),Requirements_Register!$BB$6:$BB$255,0))&amp;"","")</f>
        <v/>
      </c>
      <c r="G110" s="22" t="str">
        <f aca="false">IFERROR(INDEX(Requirements_Register!$Q$6:$Q$255,MATCH(ROWS($A$6:A110),Requirements_Register!$BB$6:$BB$255,0))&amp;"","")</f>
        <v/>
      </c>
      <c r="H110" s="22" t="str">
        <f aca="false">IFERROR(INDEX(Requirements_Register!$AA$6:$AA$255,MATCH(ROWS($A$6:A110),Requirements_Register!$BB$6:$BB$255,0)),"")</f>
        <v/>
      </c>
      <c r="I110" s="22" t="str">
        <f aca="false">IFERROR(INDEX(Requirements_Register!$AC$6:$AC$255,MATCH(ROWS($A$6:A110),Requirements_Register!$BB$6:$BB$255,0)),"")</f>
        <v/>
      </c>
      <c r="J110" s="22" t="str">
        <f aca="false">IFERROR(INDEX(Requirements_Register!$AG$6:$AG$255,MATCH(ROWS($A$6:A110),Requirements_Register!$BB$6:$BB$255,0))&amp;"","")</f>
        <v/>
      </c>
      <c r="K110" s="22" t="str">
        <f aca="false">IFERROR(INDEX(Requirements_Register!$AK$6:$AK$255,MATCH(ROWS($A$6:A110),Requirements_Register!$BB$6:$BB$255,0))&amp;"","")</f>
        <v/>
      </c>
      <c r="L110" s="22" t="str">
        <f aca="false">IFERROR(INDEX(Requirements_Register!$AT$6:$AT$255,MATCH(ROWS($A$6:A110),Requirements_Register!$BB$6:$BB$255,0))&amp;"","")</f>
        <v/>
      </c>
      <c r="M110" s="22" t="str">
        <f aca="false">IFERROR(INDEX(Requirements_Register!$AU$6:$AU$255,MATCH(ROWS($A$6:A110),Requirements_Register!$BB$6:$BB$255,0))&amp;"","")</f>
        <v/>
      </c>
    </row>
    <row r="111" customFormat="false" ht="15" hidden="false" customHeight="false" outlineLevel="0" collapsed="false">
      <c r="A111" s="22" t="str">
        <f aca="false">IFERROR(INDEX(Requirements_Register!$A$6:$A$255,MATCH(ROWS($A$6:A111),Requirements_Register!$BB$6:$BB$255,0))&amp;"","")</f>
        <v/>
      </c>
      <c r="B111" s="22" t="str">
        <f aca="false">IFERROR(INDEX(Requirements_Register!$B$6:$B$255,MATCH(ROWS($A$6:A111),Requirements_Register!$BB$6:$BB$255,0))&amp;"","")</f>
        <v/>
      </c>
      <c r="C111" s="22" t="str">
        <f aca="false">IFERROR(INDEX(Requirements_Register!$D$6:$D$255,MATCH(ROWS($A$6:A111),Requirements_Register!$BB$6:$BB$255,0))&amp;"","")</f>
        <v/>
      </c>
      <c r="D111" s="22" t="str">
        <f aca="false">IFERROR(INDEX(Requirements_Register!$E$6:$E$255,MATCH(ROWS($A$6:A111),Requirements_Register!$BB$6:$BB$255,0))&amp;"","")</f>
        <v/>
      </c>
      <c r="E111" s="22" t="str">
        <f aca="false">IFERROR(INDEX(Requirements_Register!$G$6:$G$255,MATCH(ROWS($A$6:A111),Requirements_Register!$BB$6:$BB$255,0))&amp;"","")</f>
        <v/>
      </c>
      <c r="F111" s="22" t="str">
        <f aca="false">IFERROR(INDEX(Requirements_Register!$I$6:$I$255,MATCH(ROWS($A$6:A111),Requirements_Register!$BB$6:$BB$255,0))&amp;"","")</f>
        <v/>
      </c>
      <c r="G111" s="22" t="str">
        <f aca="false">IFERROR(INDEX(Requirements_Register!$Q$6:$Q$255,MATCH(ROWS($A$6:A111),Requirements_Register!$BB$6:$BB$255,0))&amp;"","")</f>
        <v/>
      </c>
      <c r="H111" s="22" t="str">
        <f aca="false">IFERROR(INDEX(Requirements_Register!$AA$6:$AA$255,MATCH(ROWS($A$6:A111),Requirements_Register!$BB$6:$BB$255,0)),"")</f>
        <v/>
      </c>
      <c r="I111" s="22" t="str">
        <f aca="false">IFERROR(INDEX(Requirements_Register!$AC$6:$AC$255,MATCH(ROWS($A$6:A111),Requirements_Register!$BB$6:$BB$255,0)),"")</f>
        <v/>
      </c>
      <c r="J111" s="22" t="str">
        <f aca="false">IFERROR(INDEX(Requirements_Register!$AG$6:$AG$255,MATCH(ROWS($A$6:A111),Requirements_Register!$BB$6:$BB$255,0))&amp;"","")</f>
        <v/>
      </c>
      <c r="K111" s="22" t="str">
        <f aca="false">IFERROR(INDEX(Requirements_Register!$AK$6:$AK$255,MATCH(ROWS($A$6:A111),Requirements_Register!$BB$6:$BB$255,0))&amp;"","")</f>
        <v/>
      </c>
      <c r="L111" s="22" t="str">
        <f aca="false">IFERROR(INDEX(Requirements_Register!$AT$6:$AT$255,MATCH(ROWS($A$6:A111),Requirements_Register!$BB$6:$BB$255,0))&amp;"","")</f>
        <v/>
      </c>
      <c r="M111" s="22" t="str">
        <f aca="false">IFERROR(INDEX(Requirements_Register!$AU$6:$AU$255,MATCH(ROWS($A$6:A111),Requirements_Register!$BB$6:$BB$255,0))&amp;"","")</f>
        <v/>
      </c>
    </row>
    <row r="112" customFormat="false" ht="15" hidden="false" customHeight="false" outlineLevel="0" collapsed="false">
      <c r="A112" s="22" t="str">
        <f aca="false">IFERROR(INDEX(Requirements_Register!$A$6:$A$255,MATCH(ROWS($A$6:A112),Requirements_Register!$BB$6:$BB$255,0))&amp;"","")</f>
        <v/>
      </c>
      <c r="B112" s="22" t="str">
        <f aca="false">IFERROR(INDEX(Requirements_Register!$B$6:$B$255,MATCH(ROWS($A$6:A112),Requirements_Register!$BB$6:$BB$255,0))&amp;"","")</f>
        <v/>
      </c>
      <c r="C112" s="22" t="str">
        <f aca="false">IFERROR(INDEX(Requirements_Register!$D$6:$D$255,MATCH(ROWS($A$6:A112),Requirements_Register!$BB$6:$BB$255,0))&amp;"","")</f>
        <v/>
      </c>
      <c r="D112" s="22" t="str">
        <f aca="false">IFERROR(INDEX(Requirements_Register!$E$6:$E$255,MATCH(ROWS($A$6:A112),Requirements_Register!$BB$6:$BB$255,0))&amp;"","")</f>
        <v/>
      </c>
      <c r="E112" s="22" t="str">
        <f aca="false">IFERROR(INDEX(Requirements_Register!$G$6:$G$255,MATCH(ROWS($A$6:A112),Requirements_Register!$BB$6:$BB$255,0))&amp;"","")</f>
        <v/>
      </c>
      <c r="F112" s="22" t="str">
        <f aca="false">IFERROR(INDEX(Requirements_Register!$I$6:$I$255,MATCH(ROWS($A$6:A112),Requirements_Register!$BB$6:$BB$255,0))&amp;"","")</f>
        <v/>
      </c>
      <c r="G112" s="22" t="str">
        <f aca="false">IFERROR(INDEX(Requirements_Register!$Q$6:$Q$255,MATCH(ROWS($A$6:A112),Requirements_Register!$BB$6:$BB$255,0))&amp;"","")</f>
        <v/>
      </c>
      <c r="H112" s="22" t="str">
        <f aca="false">IFERROR(INDEX(Requirements_Register!$AA$6:$AA$255,MATCH(ROWS($A$6:A112),Requirements_Register!$BB$6:$BB$255,0)),"")</f>
        <v/>
      </c>
      <c r="I112" s="22" t="str">
        <f aca="false">IFERROR(INDEX(Requirements_Register!$AC$6:$AC$255,MATCH(ROWS($A$6:A112),Requirements_Register!$BB$6:$BB$255,0)),"")</f>
        <v/>
      </c>
      <c r="J112" s="22" t="str">
        <f aca="false">IFERROR(INDEX(Requirements_Register!$AG$6:$AG$255,MATCH(ROWS($A$6:A112),Requirements_Register!$BB$6:$BB$255,0))&amp;"","")</f>
        <v/>
      </c>
      <c r="K112" s="22" t="str">
        <f aca="false">IFERROR(INDEX(Requirements_Register!$AK$6:$AK$255,MATCH(ROWS($A$6:A112),Requirements_Register!$BB$6:$BB$255,0))&amp;"","")</f>
        <v/>
      </c>
      <c r="L112" s="22" t="str">
        <f aca="false">IFERROR(INDEX(Requirements_Register!$AT$6:$AT$255,MATCH(ROWS($A$6:A112),Requirements_Register!$BB$6:$BB$255,0))&amp;"","")</f>
        <v/>
      </c>
      <c r="M112" s="22" t="str">
        <f aca="false">IFERROR(INDEX(Requirements_Register!$AU$6:$AU$255,MATCH(ROWS($A$6:A112),Requirements_Register!$BB$6:$BB$255,0))&amp;"","")</f>
        <v/>
      </c>
    </row>
    <row r="113" customFormat="false" ht="15" hidden="false" customHeight="false" outlineLevel="0" collapsed="false">
      <c r="A113" s="22" t="str">
        <f aca="false">IFERROR(INDEX(Requirements_Register!$A$6:$A$255,MATCH(ROWS($A$6:A113),Requirements_Register!$BB$6:$BB$255,0))&amp;"","")</f>
        <v/>
      </c>
      <c r="B113" s="22" t="str">
        <f aca="false">IFERROR(INDEX(Requirements_Register!$B$6:$B$255,MATCH(ROWS($A$6:A113),Requirements_Register!$BB$6:$BB$255,0))&amp;"","")</f>
        <v/>
      </c>
      <c r="C113" s="22" t="str">
        <f aca="false">IFERROR(INDEX(Requirements_Register!$D$6:$D$255,MATCH(ROWS($A$6:A113),Requirements_Register!$BB$6:$BB$255,0))&amp;"","")</f>
        <v/>
      </c>
      <c r="D113" s="22" t="str">
        <f aca="false">IFERROR(INDEX(Requirements_Register!$E$6:$E$255,MATCH(ROWS($A$6:A113),Requirements_Register!$BB$6:$BB$255,0))&amp;"","")</f>
        <v/>
      </c>
      <c r="E113" s="22" t="str">
        <f aca="false">IFERROR(INDEX(Requirements_Register!$G$6:$G$255,MATCH(ROWS($A$6:A113),Requirements_Register!$BB$6:$BB$255,0))&amp;"","")</f>
        <v/>
      </c>
      <c r="F113" s="22" t="str">
        <f aca="false">IFERROR(INDEX(Requirements_Register!$I$6:$I$255,MATCH(ROWS($A$6:A113),Requirements_Register!$BB$6:$BB$255,0))&amp;"","")</f>
        <v/>
      </c>
      <c r="G113" s="22" t="str">
        <f aca="false">IFERROR(INDEX(Requirements_Register!$Q$6:$Q$255,MATCH(ROWS($A$6:A113),Requirements_Register!$BB$6:$BB$255,0))&amp;"","")</f>
        <v/>
      </c>
      <c r="H113" s="22" t="str">
        <f aca="false">IFERROR(INDEX(Requirements_Register!$AA$6:$AA$255,MATCH(ROWS($A$6:A113),Requirements_Register!$BB$6:$BB$255,0)),"")</f>
        <v/>
      </c>
      <c r="I113" s="22" t="str">
        <f aca="false">IFERROR(INDEX(Requirements_Register!$AC$6:$AC$255,MATCH(ROWS($A$6:A113),Requirements_Register!$BB$6:$BB$255,0)),"")</f>
        <v/>
      </c>
      <c r="J113" s="22" t="str">
        <f aca="false">IFERROR(INDEX(Requirements_Register!$AG$6:$AG$255,MATCH(ROWS($A$6:A113),Requirements_Register!$BB$6:$BB$255,0))&amp;"","")</f>
        <v/>
      </c>
      <c r="K113" s="22" t="str">
        <f aca="false">IFERROR(INDEX(Requirements_Register!$AK$6:$AK$255,MATCH(ROWS($A$6:A113),Requirements_Register!$BB$6:$BB$255,0))&amp;"","")</f>
        <v/>
      </c>
      <c r="L113" s="22" t="str">
        <f aca="false">IFERROR(INDEX(Requirements_Register!$AT$6:$AT$255,MATCH(ROWS($A$6:A113),Requirements_Register!$BB$6:$BB$255,0))&amp;"","")</f>
        <v/>
      </c>
      <c r="M113" s="22" t="str">
        <f aca="false">IFERROR(INDEX(Requirements_Register!$AU$6:$AU$255,MATCH(ROWS($A$6:A113),Requirements_Register!$BB$6:$BB$255,0))&amp;"","")</f>
        <v/>
      </c>
    </row>
    <row r="114" customFormat="false" ht="15" hidden="false" customHeight="false" outlineLevel="0" collapsed="false">
      <c r="A114" s="22" t="str">
        <f aca="false">IFERROR(INDEX(Requirements_Register!$A$6:$A$255,MATCH(ROWS($A$6:A114),Requirements_Register!$BB$6:$BB$255,0))&amp;"","")</f>
        <v/>
      </c>
      <c r="B114" s="22" t="str">
        <f aca="false">IFERROR(INDEX(Requirements_Register!$B$6:$B$255,MATCH(ROWS($A$6:A114),Requirements_Register!$BB$6:$BB$255,0))&amp;"","")</f>
        <v/>
      </c>
      <c r="C114" s="22" t="str">
        <f aca="false">IFERROR(INDEX(Requirements_Register!$D$6:$D$255,MATCH(ROWS($A$6:A114),Requirements_Register!$BB$6:$BB$255,0))&amp;"","")</f>
        <v/>
      </c>
      <c r="D114" s="22" t="str">
        <f aca="false">IFERROR(INDEX(Requirements_Register!$E$6:$E$255,MATCH(ROWS($A$6:A114),Requirements_Register!$BB$6:$BB$255,0))&amp;"","")</f>
        <v/>
      </c>
      <c r="E114" s="22" t="str">
        <f aca="false">IFERROR(INDEX(Requirements_Register!$G$6:$G$255,MATCH(ROWS($A$6:A114),Requirements_Register!$BB$6:$BB$255,0))&amp;"","")</f>
        <v/>
      </c>
      <c r="F114" s="22" t="str">
        <f aca="false">IFERROR(INDEX(Requirements_Register!$I$6:$I$255,MATCH(ROWS($A$6:A114),Requirements_Register!$BB$6:$BB$255,0))&amp;"","")</f>
        <v/>
      </c>
      <c r="G114" s="22" t="str">
        <f aca="false">IFERROR(INDEX(Requirements_Register!$Q$6:$Q$255,MATCH(ROWS($A$6:A114),Requirements_Register!$BB$6:$BB$255,0))&amp;"","")</f>
        <v/>
      </c>
      <c r="H114" s="22" t="str">
        <f aca="false">IFERROR(INDEX(Requirements_Register!$AA$6:$AA$255,MATCH(ROWS($A$6:A114),Requirements_Register!$BB$6:$BB$255,0)),"")</f>
        <v/>
      </c>
      <c r="I114" s="22" t="str">
        <f aca="false">IFERROR(INDEX(Requirements_Register!$AC$6:$AC$255,MATCH(ROWS($A$6:A114),Requirements_Register!$BB$6:$BB$255,0)),"")</f>
        <v/>
      </c>
      <c r="J114" s="22" t="str">
        <f aca="false">IFERROR(INDEX(Requirements_Register!$AG$6:$AG$255,MATCH(ROWS($A$6:A114),Requirements_Register!$BB$6:$BB$255,0))&amp;"","")</f>
        <v/>
      </c>
      <c r="K114" s="22" t="str">
        <f aca="false">IFERROR(INDEX(Requirements_Register!$AK$6:$AK$255,MATCH(ROWS($A$6:A114),Requirements_Register!$BB$6:$BB$255,0))&amp;"","")</f>
        <v/>
      </c>
      <c r="L114" s="22" t="str">
        <f aca="false">IFERROR(INDEX(Requirements_Register!$AT$6:$AT$255,MATCH(ROWS($A$6:A114),Requirements_Register!$BB$6:$BB$255,0))&amp;"","")</f>
        <v/>
      </c>
      <c r="M114" s="22" t="str">
        <f aca="false">IFERROR(INDEX(Requirements_Register!$AU$6:$AU$255,MATCH(ROWS($A$6:A114),Requirements_Register!$BB$6:$BB$255,0))&amp;"","")</f>
        <v/>
      </c>
    </row>
    <row r="115" customFormat="false" ht="15" hidden="false" customHeight="false" outlineLevel="0" collapsed="false">
      <c r="A115" s="22" t="str">
        <f aca="false">IFERROR(INDEX(Requirements_Register!$A$6:$A$255,MATCH(ROWS($A$6:A115),Requirements_Register!$BB$6:$BB$255,0))&amp;"","")</f>
        <v/>
      </c>
      <c r="B115" s="22" t="str">
        <f aca="false">IFERROR(INDEX(Requirements_Register!$B$6:$B$255,MATCH(ROWS($A$6:A115),Requirements_Register!$BB$6:$BB$255,0))&amp;"","")</f>
        <v/>
      </c>
      <c r="C115" s="22" t="str">
        <f aca="false">IFERROR(INDEX(Requirements_Register!$D$6:$D$255,MATCH(ROWS($A$6:A115),Requirements_Register!$BB$6:$BB$255,0))&amp;"","")</f>
        <v/>
      </c>
      <c r="D115" s="22" t="str">
        <f aca="false">IFERROR(INDEX(Requirements_Register!$E$6:$E$255,MATCH(ROWS($A$6:A115),Requirements_Register!$BB$6:$BB$255,0))&amp;"","")</f>
        <v/>
      </c>
      <c r="E115" s="22" t="str">
        <f aca="false">IFERROR(INDEX(Requirements_Register!$G$6:$G$255,MATCH(ROWS($A$6:A115),Requirements_Register!$BB$6:$BB$255,0))&amp;"","")</f>
        <v/>
      </c>
      <c r="F115" s="22" t="str">
        <f aca="false">IFERROR(INDEX(Requirements_Register!$I$6:$I$255,MATCH(ROWS($A$6:A115),Requirements_Register!$BB$6:$BB$255,0))&amp;"","")</f>
        <v/>
      </c>
      <c r="G115" s="22" t="str">
        <f aca="false">IFERROR(INDEX(Requirements_Register!$Q$6:$Q$255,MATCH(ROWS($A$6:A115),Requirements_Register!$BB$6:$BB$255,0))&amp;"","")</f>
        <v/>
      </c>
      <c r="H115" s="22" t="str">
        <f aca="false">IFERROR(INDEX(Requirements_Register!$AA$6:$AA$255,MATCH(ROWS($A$6:A115),Requirements_Register!$BB$6:$BB$255,0)),"")</f>
        <v/>
      </c>
      <c r="I115" s="22" t="str">
        <f aca="false">IFERROR(INDEX(Requirements_Register!$AC$6:$AC$255,MATCH(ROWS($A$6:A115),Requirements_Register!$BB$6:$BB$255,0)),"")</f>
        <v/>
      </c>
      <c r="J115" s="22" t="str">
        <f aca="false">IFERROR(INDEX(Requirements_Register!$AG$6:$AG$255,MATCH(ROWS($A$6:A115),Requirements_Register!$BB$6:$BB$255,0))&amp;"","")</f>
        <v/>
      </c>
      <c r="K115" s="22" t="str">
        <f aca="false">IFERROR(INDEX(Requirements_Register!$AK$6:$AK$255,MATCH(ROWS($A$6:A115),Requirements_Register!$BB$6:$BB$255,0))&amp;"","")</f>
        <v/>
      </c>
      <c r="L115" s="22" t="str">
        <f aca="false">IFERROR(INDEX(Requirements_Register!$AT$6:$AT$255,MATCH(ROWS($A$6:A115),Requirements_Register!$BB$6:$BB$255,0))&amp;"","")</f>
        <v/>
      </c>
      <c r="M115" s="22" t="str">
        <f aca="false">IFERROR(INDEX(Requirements_Register!$AU$6:$AU$255,MATCH(ROWS($A$6:A115),Requirements_Register!$BB$6:$BB$255,0))&amp;"","")</f>
        <v/>
      </c>
    </row>
    <row r="116" customFormat="false" ht="15" hidden="false" customHeight="false" outlineLevel="0" collapsed="false">
      <c r="A116" s="22" t="str">
        <f aca="false">IFERROR(INDEX(Requirements_Register!$A$6:$A$255,MATCH(ROWS($A$6:A116),Requirements_Register!$BB$6:$BB$255,0))&amp;"","")</f>
        <v/>
      </c>
      <c r="B116" s="22" t="str">
        <f aca="false">IFERROR(INDEX(Requirements_Register!$B$6:$B$255,MATCH(ROWS($A$6:A116),Requirements_Register!$BB$6:$BB$255,0))&amp;"","")</f>
        <v/>
      </c>
      <c r="C116" s="22" t="str">
        <f aca="false">IFERROR(INDEX(Requirements_Register!$D$6:$D$255,MATCH(ROWS($A$6:A116),Requirements_Register!$BB$6:$BB$255,0))&amp;"","")</f>
        <v/>
      </c>
      <c r="D116" s="22" t="str">
        <f aca="false">IFERROR(INDEX(Requirements_Register!$E$6:$E$255,MATCH(ROWS($A$6:A116),Requirements_Register!$BB$6:$BB$255,0))&amp;"","")</f>
        <v/>
      </c>
      <c r="E116" s="22" t="str">
        <f aca="false">IFERROR(INDEX(Requirements_Register!$G$6:$G$255,MATCH(ROWS($A$6:A116),Requirements_Register!$BB$6:$BB$255,0))&amp;"","")</f>
        <v/>
      </c>
      <c r="F116" s="22" t="str">
        <f aca="false">IFERROR(INDEX(Requirements_Register!$I$6:$I$255,MATCH(ROWS($A$6:A116),Requirements_Register!$BB$6:$BB$255,0))&amp;"","")</f>
        <v/>
      </c>
      <c r="G116" s="22" t="str">
        <f aca="false">IFERROR(INDEX(Requirements_Register!$Q$6:$Q$255,MATCH(ROWS($A$6:A116),Requirements_Register!$BB$6:$BB$255,0))&amp;"","")</f>
        <v/>
      </c>
      <c r="H116" s="22" t="str">
        <f aca="false">IFERROR(INDEX(Requirements_Register!$AA$6:$AA$255,MATCH(ROWS($A$6:A116),Requirements_Register!$BB$6:$BB$255,0)),"")</f>
        <v/>
      </c>
      <c r="I116" s="22" t="str">
        <f aca="false">IFERROR(INDEX(Requirements_Register!$AC$6:$AC$255,MATCH(ROWS($A$6:A116),Requirements_Register!$BB$6:$BB$255,0)),"")</f>
        <v/>
      </c>
      <c r="J116" s="22" t="str">
        <f aca="false">IFERROR(INDEX(Requirements_Register!$AG$6:$AG$255,MATCH(ROWS($A$6:A116),Requirements_Register!$BB$6:$BB$255,0))&amp;"","")</f>
        <v/>
      </c>
      <c r="K116" s="22" t="str">
        <f aca="false">IFERROR(INDEX(Requirements_Register!$AK$6:$AK$255,MATCH(ROWS($A$6:A116),Requirements_Register!$BB$6:$BB$255,0))&amp;"","")</f>
        <v/>
      </c>
      <c r="L116" s="22" t="str">
        <f aca="false">IFERROR(INDEX(Requirements_Register!$AT$6:$AT$255,MATCH(ROWS($A$6:A116),Requirements_Register!$BB$6:$BB$255,0))&amp;"","")</f>
        <v/>
      </c>
      <c r="M116" s="22" t="str">
        <f aca="false">IFERROR(INDEX(Requirements_Register!$AU$6:$AU$255,MATCH(ROWS($A$6:A116),Requirements_Register!$BB$6:$BB$255,0))&amp;"","")</f>
        <v/>
      </c>
    </row>
    <row r="117" customFormat="false" ht="15" hidden="false" customHeight="false" outlineLevel="0" collapsed="false">
      <c r="A117" s="22" t="str">
        <f aca="false">IFERROR(INDEX(Requirements_Register!$A$6:$A$255,MATCH(ROWS($A$6:A117),Requirements_Register!$BB$6:$BB$255,0))&amp;"","")</f>
        <v/>
      </c>
      <c r="B117" s="22" t="str">
        <f aca="false">IFERROR(INDEX(Requirements_Register!$B$6:$B$255,MATCH(ROWS($A$6:A117),Requirements_Register!$BB$6:$BB$255,0))&amp;"","")</f>
        <v/>
      </c>
      <c r="C117" s="22" t="str">
        <f aca="false">IFERROR(INDEX(Requirements_Register!$D$6:$D$255,MATCH(ROWS($A$6:A117),Requirements_Register!$BB$6:$BB$255,0))&amp;"","")</f>
        <v/>
      </c>
      <c r="D117" s="22" t="str">
        <f aca="false">IFERROR(INDEX(Requirements_Register!$E$6:$E$255,MATCH(ROWS($A$6:A117),Requirements_Register!$BB$6:$BB$255,0))&amp;"","")</f>
        <v/>
      </c>
      <c r="E117" s="22" t="str">
        <f aca="false">IFERROR(INDEX(Requirements_Register!$G$6:$G$255,MATCH(ROWS($A$6:A117),Requirements_Register!$BB$6:$BB$255,0))&amp;"","")</f>
        <v/>
      </c>
      <c r="F117" s="22" t="str">
        <f aca="false">IFERROR(INDEX(Requirements_Register!$I$6:$I$255,MATCH(ROWS($A$6:A117),Requirements_Register!$BB$6:$BB$255,0))&amp;"","")</f>
        <v/>
      </c>
      <c r="G117" s="22" t="str">
        <f aca="false">IFERROR(INDEX(Requirements_Register!$Q$6:$Q$255,MATCH(ROWS($A$6:A117),Requirements_Register!$BB$6:$BB$255,0))&amp;"","")</f>
        <v/>
      </c>
      <c r="H117" s="22" t="str">
        <f aca="false">IFERROR(INDEX(Requirements_Register!$AA$6:$AA$255,MATCH(ROWS($A$6:A117),Requirements_Register!$BB$6:$BB$255,0)),"")</f>
        <v/>
      </c>
      <c r="I117" s="22" t="str">
        <f aca="false">IFERROR(INDEX(Requirements_Register!$AC$6:$AC$255,MATCH(ROWS($A$6:A117),Requirements_Register!$BB$6:$BB$255,0)),"")</f>
        <v/>
      </c>
      <c r="J117" s="22" t="str">
        <f aca="false">IFERROR(INDEX(Requirements_Register!$AG$6:$AG$255,MATCH(ROWS($A$6:A117),Requirements_Register!$BB$6:$BB$255,0))&amp;"","")</f>
        <v/>
      </c>
      <c r="K117" s="22" t="str">
        <f aca="false">IFERROR(INDEX(Requirements_Register!$AK$6:$AK$255,MATCH(ROWS($A$6:A117),Requirements_Register!$BB$6:$BB$255,0))&amp;"","")</f>
        <v/>
      </c>
      <c r="L117" s="22" t="str">
        <f aca="false">IFERROR(INDEX(Requirements_Register!$AT$6:$AT$255,MATCH(ROWS($A$6:A117),Requirements_Register!$BB$6:$BB$255,0))&amp;"","")</f>
        <v/>
      </c>
      <c r="M117" s="22" t="str">
        <f aca="false">IFERROR(INDEX(Requirements_Register!$AU$6:$AU$255,MATCH(ROWS($A$6:A117),Requirements_Register!$BB$6:$BB$255,0))&amp;"","")</f>
        <v/>
      </c>
    </row>
    <row r="118" customFormat="false" ht="15" hidden="false" customHeight="false" outlineLevel="0" collapsed="false">
      <c r="A118" s="22" t="str">
        <f aca="false">IFERROR(INDEX(Requirements_Register!$A$6:$A$255,MATCH(ROWS($A$6:A118),Requirements_Register!$BB$6:$BB$255,0))&amp;"","")</f>
        <v/>
      </c>
      <c r="B118" s="22" t="str">
        <f aca="false">IFERROR(INDEX(Requirements_Register!$B$6:$B$255,MATCH(ROWS($A$6:A118),Requirements_Register!$BB$6:$BB$255,0))&amp;"","")</f>
        <v/>
      </c>
      <c r="C118" s="22" t="str">
        <f aca="false">IFERROR(INDEX(Requirements_Register!$D$6:$D$255,MATCH(ROWS($A$6:A118),Requirements_Register!$BB$6:$BB$255,0))&amp;"","")</f>
        <v/>
      </c>
      <c r="D118" s="22" t="str">
        <f aca="false">IFERROR(INDEX(Requirements_Register!$E$6:$E$255,MATCH(ROWS($A$6:A118),Requirements_Register!$BB$6:$BB$255,0))&amp;"","")</f>
        <v/>
      </c>
      <c r="E118" s="22" t="str">
        <f aca="false">IFERROR(INDEX(Requirements_Register!$G$6:$G$255,MATCH(ROWS($A$6:A118),Requirements_Register!$BB$6:$BB$255,0))&amp;"","")</f>
        <v/>
      </c>
      <c r="F118" s="22" t="str">
        <f aca="false">IFERROR(INDEX(Requirements_Register!$I$6:$I$255,MATCH(ROWS($A$6:A118),Requirements_Register!$BB$6:$BB$255,0))&amp;"","")</f>
        <v/>
      </c>
      <c r="G118" s="22" t="str">
        <f aca="false">IFERROR(INDEX(Requirements_Register!$Q$6:$Q$255,MATCH(ROWS($A$6:A118),Requirements_Register!$BB$6:$BB$255,0))&amp;"","")</f>
        <v/>
      </c>
      <c r="H118" s="22" t="str">
        <f aca="false">IFERROR(INDEX(Requirements_Register!$AA$6:$AA$255,MATCH(ROWS($A$6:A118),Requirements_Register!$BB$6:$BB$255,0)),"")</f>
        <v/>
      </c>
      <c r="I118" s="22" t="str">
        <f aca="false">IFERROR(INDEX(Requirements_Register!$AC$6:$AC$255,MATCH(ROWS($A$6:A118),Requirements_Register!$BB$6:$BB$255,0)),"")</f>
        <v/>
      </c>
      <c r="J118" s="22" t="str">
        <f aca="false">IFERROR(INDEX(Requirements_Register!$AG$6:$AG$255,MATCH(ROWS($A$6:A118),Requirements_Register!$BB$6:$BB$255,0))&amp;"","")</f>
        <v/>
      </c>
      <c r="K118" s="22" t="str">
        <f aca="false">IFERROR(INDEX(Requirements_Register!$AK$6:$AK$255,MATCH(ROWS($A$6:A118),Requirements_Register!$BB$6:$BB$255,0))&amp;"","")</f>
        <v/>
      </c>
      <c r="L118" s="22" t="str">
        <f aca="false">IFERROR(INDEX(Requirements_Register!$AT$6:$AT$255,MATCH(ROWS($A$6:A118),Requirements_Register!$BB$6:$BB$255,0))&amp;"","")</f>
        <v/>
      </c>
      <c r="M118" s="22" t="str">
        <f aca="false">IFERROR(INDEX(Requirements_Register!$AU$6:$AU$255,MATCH(ROWS($A$6:A118),Requirements_Register!$BB$6:$BB$255,0))&amp;"","")</f>
        <v/>
      </c>
    </row>
    <row r="119" customFormat="false" ht="15" hidden="false" customHeight="false" outlineLevel="0" collapsed="false">
      <c r="A119" s="22" t="str">
        <f aca="false">IFERROR(INDEX(Requirements_Register!$A$6:$A$255,MATCH(ROWS($A$6:A119),Requirements_Register!$BB$6:$BB$255,0))&amp;"","")</f>
        <v/>
      </c>
      <c r="B119" s="22" t="str">
        <f aca="false">IFERROR(INDEX(Requirements_Register!$B$6:$B$255,MATCH(ROWS($A$6:A119),Requirements_Register!$BB$6:$BB$255,0))&amp;"","")</f>
        <v/>
      </c>
      <c r="C119" s="22" t="str">
        <f aca="false">IFERROR(INDEX(Requirements_Register!$D$6:$D$255,MATCH(ROWS($A$6:A119),Requirements_Register!$BB$6:$BB$255,0))&amp;"","")</f>
        <v/>
      </c>
      <c r="D119" s="22" t="str">
        <f aca="false">IFERROR(INDEX(Requirements_Register!$E$6:$E$255,MATCH(ROWS($A$6:A119),Requirements_Register!$BB$6:$BB$255,0))&amp;"","")</f>
        <v/>
      </c>
      <c r="E119" s="22" t="str">
        <f aca="false">IFERROR(INDEX(Requirements_Register!$G$6:$G$255,MATCH(ROWS($A$6:A119),Requirements_Register!$BB$6:$BB$255,0))&amp;"","")</f>
        <v/>
      </c>
      <c r="F119" s="22" t="str">
        <f aca="false">IFERROR(INDEX(Requirements_Register!$I$6:$I$255,MATCH(ROWS($A$6:A119),Requirements_Register!$BB$6:$BB$255,0))&amp;"","")</f>
        <v/>
      </c>
      <c r="G119" s="22" t="str">
        <f aca="false">IFERROR(INDEX(Requirements_Register!$Q$6:$Q$255,MATCH(ROWS($A$6:A119),Requirements_Register!$BB$6:$BB$255,0))&amp;"","")</f>
        <v/>
      </c>
      <c r="H119" s="22" t="str">
        <f aca="false">IFERROR(INDEX(Requirements_Register!$AA$6:$AA$255,MATCH(ROWS($A$6:A119),Requirements_Register!$BB$6:$BB$255,0)),"")</f>
        <v/>
      </c>
      <c r="I119" s="22" t="str">
        <f aca="false">IFERROR(INDEX(Requirements_Register!$AC$6:$AC$255,MATCH(ROWS($A$6:A119),Requirements_Register!$BB$6:$BB$255,0)),"")</f>
        <v/>
      </c>
      <c r="J119" s="22" t="str">
        <f aca="false">IFERROR(INDEX(Requirements_Register!$AG$6:$AG$255,MATCH(ROWS($A$6:A119),Requirements_Register!$BB$6:$BB$255,0))&amp;"","")</f>
        <v/>
      </c>
      <c r="K119" s="22" t="str">
        <f aca="false">IFERROR(INDEX(Requirements_Register!$AK$6:$AK$255,MATCH(ROWS($A$6:A119),Requirements_Register!$BB$6:$BB$255,0))&amp;"","")</f>
        <v/>
      </c>
      <c r="L119" s="22" t="str">
        <f aca="false">IFERROR(INDEX(Requirements_Register!$AT$6:$AT$255,MATCH(ROWS($A$6:A119),Requirements_Register!$BB$6:$BB$255,0))&amp;"","")</f>
        <v/>
      </c>
      <c r="M119" s="22" t="str">
        <f aca="false">IFERROR(INDEX(Requirements_Register!$AU$6:$AU$255,MATCH(ROWS($A$6:A119),Requirements_Register!$BB$6:$BB$255,0))&amp;"","")</f>
        <v/>
      </c>
    </row>
    <row r="120" customFormat="false" ht="15" hidden="false" customHeight="false" outlineLevel="0" collapsed="false">
      <c r="A120" s="22" t="str">
        <f aca="false">IFERROR(INDEX(Requirements_Register!$A$6:$A$255,MATCH(ROWS($A$6:A120),Requirements_Register!$BB$6:$BB$255,0))&amp;"","")</f>
        <v/>
      </c>
      <c r="B120" s="22" t="str">
        <f aca="false">IFERROR(INDEX(Requirements_Register!$B$6:$B$255,MATCH(ROWS($A$6:A120),Requirements_Register!$BB$6:$BB$255,0))&amp;"","")</f>
        <v/>
      </c>
      <c r="C120" s="22" t="str">
        <f aca="false">IFERROR(INDEX(Requirements_Register!$D$6:$D$255,MATCH(ROWS($A$6:A120),Requirements_Register!$BB$6:$BB$255,0))&amp;"","")</f>
        <v/>
      </c>
      <c r="D120" s="22" t="str">
        <f aca="false">IFERROR(INDEX(Requirements_Register!$E$6:$E$255,MATCH(ROWS($A$6:A120),Requirements_Register!$BB$6:$BB$255,0))&amp;"","")</f>
        <v/>
      </c>
      <c r="E120" s="22" t="str">
        <f aca="false">IFERROR(INDEX(Requirements_Register!$G$6:$G$255,MATCH(ROWS($A$6:A120),Requirements_Register!$BB$6:$BB$255,0))&amp;"","")</f>
        <v/>
      </c>
      <c r="F120" s="22" t="str">
        <f aca="false">IFERROR(INDEX(Requirements_Register!$I$6:$I$255,MATCH(ROWS($A$6:A120),Requirements_Register!$BB$6:$BB$255,0))&amp;"","")</f>
        <v/>
      </c>
      <c r="G120" s="22" t="str">
        <f aca="false">IFERROR(INDEX(Requirements_Register!$Q$6:$Q$255,MATCH(ROWS($A$6:A120),Requirements_Register!$BB$6:$BB$255,0))&amp;"","")</f>
        <v/>
      </c>
      <c r="H120" s="22" t="str">
        <f aca="false">IFERROR(INDEX(Requirements_Register!$AA$6:$AA$255,MATCH(ROWS($A$6:A120),Requirements_Register!$BB$6:$BB$255,0)),"")</f>
        <v/>
      </c>
      <c r="I120" s="22" t="str">
        <f aca="false">IFERROR(INDEX(Requirements_Register!$AC$6:$AC$255,MATCH(ROWS($A$6:A120),Requirements_Register!$BB$6:$BB$255,0)),"")</f>
        <v/>
      </c>
      <c r="J120" s="22" t="str">
        <f aca="false">IFERROR(INDEX(Requirements_Register!$AG$6:$AG$255,MATCH(ROWS($A$6:A120),Requirements_Register!$BB$6:$BB$255,0))&amp;"","")</f>
        <v/>
      </c>
      <c r="K120" s="22" t="str">
        <f aca="false">IFERROR(INDEX(Requirements_Register!$AK$6:$AK$255,MATCH(ROWS($A$6:A120),Requirements_Register!$BB$6:$BB$255,0))&amp;"","")</f>
        <v/>
      </c>
      <c r="L120" s="22" t="str">
        <f aca="false">IFERROR(INDEX(Requirements_Register!$AT$6:$AT$255,MATCH(ROWS($A$6:A120),Requirements_Register!$BB$6:$BB$255,0))&amp;"","")</f>
        <v/>
      </c>
      <c r="M120" s="22" t="str">
        <f aca="false">IFERROR(INDEX(Requirements_Register!$AU$6:$AU$255,MATCH(ROWS($A$6:A120),Requirements_Register!$BB$6:$BB$255,0))&amp;"","")</f>
        <v/>
      </c>
    </row>
    <row r="121" customFormat="false" ht="15" hidden="false" customHeight="false" outlineLevel="0" collapsed="false">
      <c r="A121" s="22" t="str">
        <f aca="false">IFERROR(INDEX(Requirements_Register!$A$6:$A$255,MATCH(ROWS($A$6:A121),Requirements_Register!$BB$6:$BB$255,0))&amp;"","")</f>
        <v/>
      </c>
      <c r="B121" s="22" t="str">
        <f aca="false">IFERROR(INDEX(Requirements_Register!$B$6:$B$255,MATCH(ROWS($A$6:A121),Requirements_Register!$BB$6:$BB$255,0))&amp;"","")</f>
        <v/>
      </c>
      <c r="C121" s="22" t="str">
        <f aca="false">IFERROR(INDEX(Requirements_Register!$D$6:$D$255,MATCH(ROWS($A$6:A121),Requirements_Register!$BB$6:$BB$255,0))&amp;"","")</f>
        <v/>
      </c>
      <c r="D121" s="22" t="str">
        <f aca="false">IFERROR(INDEX(Requirements_Register!$E$6:$E$255,MATCH(ROWS($A$6:A121),Requirements_Register!$BB$6:$BB$255,0))&amp;"","")</f>
        <v/>
      </c>
      <c r="E121" s="22" t="str">
        <f aca="false">IFERROR(INDEX(Requirements_Register!$G$6:$G$255,MATCH(ROWS($A$6:A121),Requirements_Register!$BB$6:$BB$255,0))&amp;"","")</f>
        <v/>
      </c>
      <c r="F121" s="22" t="str">
        <f aca="false">IFERROR(INDEX(Requirements_Register!$I$6:$I$255,MATCH(ROWS($A$6:A121),Requirements_Register!$BB$6:$BB$255,0))&amp;"","")</f>
        <v/>
      </c>
      <c r="G121" s="22" t="str">
        <f aca="false">IFERROR(INDEX(Requirements_Register!$Q$6:$Q$255,MATCH(ROWS($A$6:A121),Requirements_Register!$BB$6:$BB$255,0))&amp;"","")</f>
        <v/>
      </c>
      <c r="H121" s="22" t="str">
        <f aca="false">IFERROR(INDEX(Requirements_Register!$AA$6:$AA$255,MATCH(ROWS($A$6:A121),Requirements_Register!$BB$6:$BB$255,0)),"")</f>
        <v/>
      </c>
      <c r="I121" s="22" t="str">
        <f aca="false">IFERROR(INDEX(Requirements_Register!$AC$6:$AC$255,MATCH(ROWS($A$6:A121),Requirements_Register!$BB$6:$BB$255,0)),"")</f>
        <v/>
      </c>
      <c r="J121" s="22" t="str">
        <f aca="false">IFERROR(INDEX(Requirements_Register!$AG$6:$AG$255,MATCH(ROWS($A$6:A121),Requirements_Register!$BB$6:$BB$255,0))&amp;"","")</f>
        <v/>
      </c>
      <c r="K121" s="22" t="str">
        <f aca="false">IFERROR(INDEX(Requirements_Register!$AK$6:$AK$255,MATCH(ROWS($A$6:A121),Requirements_Register!$BB$6:$BB$255,0))&amp;"","")</f>
        <v/>
      </c>
      <c r="L121" s="22" t="str">
        <f aca="false">IFERROR(INDEX(Requirements_Register!$AT$6:$AT$255,MATCH(ROWS($A$6:A121),Requirements_Register!$BB$6:$BB$255,0))&amp;"","")</f>
        <v/>
      </c>
      <c r="M121" s="22" t="str">
        <f aca="false">IFERROR(INDEX(Requirements_Register!$AU$6:$AU$255,MATCH(ROWS($A$6:A121),Requirements_Register!$BB$6:$BB$255,0))&amp;"","")</f>
        <v/>
      </c>
    </row>
    <row r="122" customFormat="false" ht="15" hidden="false" customHeight="false" outlineLevel="0" collapsed="false">
      <c r="A122" s="22" t="str">
        <f aca="false">IFERROR(INDEX(Requirements_Register!$A$6:$A$255,MATCH(ROWS($A$6:A122),Requirements_Register!$BB$6:$BB$255,0))&amp;"","")</f>
        <v/>
      </c>
      <c r="B122" s="22" t="str">
        <f aca="false">IFERROR(INDEX(Requirements_Register!$B$6:$B$255,MATCH(ROWS($A$6:A122),Requirements_Register!$BB$6:$BB$255,0))&amp;"","")</f>
        <v/>
      </c>
      <c r="C122" s="22" t="str">
        <f aca="false">IFERROR(INDEX(Requirements_Register!$D$6:$D$255,MATCH(ROWS($A$6:A122),Requirements_Register!$BB$6:$BB$255,0))&amp;"","")</f>
        <v/>
      </c>
      <c r="D122" s="22" t="str">
        <f aca="false">IFERROR(INDEX(Requirements_Register!$E$6:$E$255,MATCH(ROWS($A$6:A122),Requirements_Register!$BB$6:$BB$255,0))&amp;"","")</f>
        <v/>
      </c>
      <c r="E122" s="22" t="str">
        <f aca="false">IFERROR(INDEX(Requirements_Register!$G$6:$G$255,MATCH(ROWS($A$6:A122),Requirements_Register!$BB$6:$BB$255,0))&amp;"","")</f>
        <v/>
      </c>
      <c r="F122" s="22" t="str">
        <f aca="false">IFERROR(INDEX(Requirements_Register!$I$6:$I$255,MATCH(ROWS($A$6:A122),Requirements_Register!$BB$6:$BB$255,0))&amp;"","")</f>
        <v/>
      </c>
      <c r="G122" s="22" t="str">
        <f aca="false">IFERROR(INDEX(Requirements_Register!$Q$6:$Q$255,MATCH(ROWS($A$6:A122),Requirements_Register!$BB$6:$BB$255,0))&amp;"","")</f>
        <v/>
      </c>
      <c r="H122" s="22" t="str">
        <f aca="false">IFERROR(INDEX(Requirements_Register!$AA$6:$AA$255,MATCH(ROWS($A$6:A122),Requirements_Register!$BB$6:$BB$255,0)),"")</f>
        <v/>
      </c>
      <c r="I122" s="22" t="str">
        <f aca="false">IFERROR(INDEX(Requirements_Register!$AC$6:$AC$255,MATCH(ROWS($A$6:A122),Requirements_Register!$BB$6:$BB$255,0)),"")</f>
        <v/>
      </c>
      <c r="J122" s="22" t="str">
        <f aca="false">IFERROR(INDEX(Requirements_Register!$AG$6:$AG$255,MATCH(ROWS($A$6:A122),Requirements_Register!$BB$6:$BB$255,0))&amp;"","")</f>
        <v/>
      </c>
      <c r="K122" s="22" t="str">
        <f aca="false">IFERROR(INDEX(Requirements_Register!$AK$6:$AK$255,MATCH(ROWS($A$6:A122),Requirements_Register!$BB$6:$BB$255,0))&amp;"","")</f>
        <v/>
      </c>
      <c r="L122" s="22" t="str">
        <f aca="false">IFERROR(INDEX(Requirements_Register!$AT$6:$AT$255,MATCH(ROWS($A$6:A122),Requirements_Register!$BB$6:$BB$255,0))&amp;"","")</f>
        <v/>
      </c>
      <c r="M122" s="22" t="str">
        <f aca="false">IFERROR(INDEX(Requirements_Register!$AU$6:$AU$255,MATCH(ROWS($A$6:A122),Requirements_Register!$BB$6:$BB$255,0))&amp;"","")</f>
        <v/>
      </c>
    </row>
    <row r="123" customFormat="false" ht="15" hidden="false" customHeight="false" outlineLevel="0" collapsed="false">
      <c r="A123" s="22" t="str">
        <f aca="false">IFERROR(INDEX(Requirements_Register!$A$6:$A$255,MATCH(ROWS($A$6:A123),Requirements_Register!$BB$6:$BB$255,0))&amp;"","")</f>
        <v/>
      </c>
      <c r="B123" s="22" t="str">
        <f aca="false">IFERROR(INDEX(Requirements_Register!$B$6:$B$255,MATCH(ROWS($A$6:A123),Requirements_Register!$BB$6:$BB$255,0))&amp;"","")</f>
        <v/>
      </c>
      <c r="C123" s="22" t="str">
        <f aca="false">IFERROR(INDEX(Requirements_Register!$D$6:$D$255,MATCH(ROWS($A$6:A123),Requirements_Register!$BB$6:$BB$255,0))&amp;"","")</f>
        <v/>
      </c>
      <c r="D123" s="22" t="str">
        <f aca="false">IFERROR(INDEX(Requirements_Register!$E$6:$E$255,MATCH(ROWS($A$6:A123),Requirements_Register!$BB$6:$BB$255,0))&amp;"","")</f>
        <v/>
      </c>
      <c r="E123" s="22" t="str">
        <f aca="false">IFERROR(INDEX(Requirements_Register!$G$6:$G$255,MATCH(ROWS($A$6:A123),Requirements_Register!$BB$6:$BB$255,0))&amp;"","")</f>
        <v/>
      </c>
      <c r="F123" s="22" t="str">
        <f aca="false">IFERROR(INDEX(Requirements_Register!$I$6:$I$255,MATCH(ROWS($A$6:A123),Requirements_Register!$BB$6:$BB$255,0))&amp;"","")</f>
        <v/>
      </c>
      <c r="G123" s="22" t="str">
        <f aca="false">IFERROR(INDEX(Requirements_Register!$Q$6:$Q$255,MATCH(ROWS($A$6:A123),Requirements_Register!$BB$6:$BB$255,0))&amp;"","")</f>
        <v/>
      </c>
      <c r="H123" s="22" t="str">
        <f aca="false">IFERROR(INDEX(Requirements_Register!$AA$6:$AA$255,MATCH(ROWS($A$6:A123),Requirements_Register!$BB$6:$BB$255,0)),"")</f>
        <v/>
      </c>
      <c r="I123" s="22" t="str">
        <f aca="false">IFERROR(INDEX(Requirements_Register!$AC$6:$AC$255,MATCH(ROWS($A$6:A123),Requirements_Register!$BB$6:$BB$255,0)),"")</f>
        <v/>
      </c>
      <c r="J123" s="22" t="str">
        <f aca="false">IFERROR(INDEX(Requirements_Register!$AG$6:$AG$255,MATCH(ROWS($A$6:A123),Requirements_Register!$BB$6:$BB$255,0))&amp;"","")</f>
        <v/>
      </c>
      <c r="K123" s="22" t="str">
        <f aca="false">IFERROR(INDEX(Requirements_Register!$AK$6:$AK$255,MATCH(ROWS($A$6:A123),Requirements_Register!$BB$6:$BB$255,0))&amp;"","")</f>
        <v/>
      </c>
      <c r="L123" s="22" t="str">
        <f aca="false">IFERROR(INDEX(Requirements_Register!$AT$6:$AT$255,MATCH(ROWS($A$6:A123),Requirements_Register!$BB$6:$BB$255,0))&amp;"","")</f>
        <v/>
      </c>
      <c r="M123" s="22" t="str">
        <f aca="false">IFERROR(INDEX(Requirements_Register!$AU$6:$AU$255,MATCH(ROWS($A$6:A123),Requirements_Register!$BB$6:$BB$255,0))&amp;"","")</f>
        <v/>
      </c>
    </row>
    <row r="124" customFormat="false" ht="15" hidden="false" customHeight="false" outlineLevel="0" collapsed="false">
      <c r="A124" s="22" t="str">
        <f aca="false">IFERROR(INDEX(Requirements_Register!$A$6:$A$255,MATCH(ROWS($A$6:A124),Requirements_Register!$BB$6:$BB$255,0))&amp;"","")</f>
        <v/>
      </c>
      <c r="B124" s="22" t="str">
        <f aca="false">IFERROR(INDEX(Requirements_Register!$B$6:$B$255,MATCH(ROWS($A$6:A124),Requirements_Register!$BB$6:$BB$255,0))&amp;"","")</f>
        <v/>
      </c>
      <c r="C124" s="22" t="str">
        <f aca="false">IFERROR(INDEX(Requirements_Register!$D$6:$D$255,MATCH(ROWS($A$6:A124),Requirements_Register!$BB$6:$BB$255,0))&amp;"","")</f>
        <v/>
      </c>
      <c r="D124" s="22" t="str">
        <f aca="false">IFERROR(INDEX(Requirements_Register!$E$6:$E$255,MATCH(ROWS($A$6:A124),Requirements_Register!$BB$6:$BB$255,0))&amp;"","")</f>
        <v/>
      </c>
      <c r="E124" s="22" t="str">
        <f aca="false">IFERROR(INDEX(Requirements_Register!$G$6:$G$255,MATCH(ROWS($A$6:A124),Requirements_Register!$BB$6:$BB$255,0))&amp;"","")</f>
        <v/>
      </c>
      <c r="F124" s="22" t="str">
        <f aca="false">IFERROR(INDEX(Requirements_Register!$I$6:$I$255,MATCH(ROWS($A$6:A124),Requirements_Register!$BB$6:$BB$255,0))&amp;"","")</f>
        <v/>
      </c>
      <c r="G124" s="22" t="str">
        <f aca="false">IFERROR(INDEX(Requirements_Register!$Q$6:$Q$255,MATCH(ROWS($A$6:A124),Requirements_Register!$BB$6:$BB$255,0))&amp;"","")</f>
        <v/>
      </c>
      <c r="H124" s="22" t="str">
        <f aca="false">IFERROR(INDEX(Requirements_Register!$AA$6:$AA$255,MATCH(ROWS($A$6:A124),Requirements_Register!$BB$6:$BB$255,0)),"")</f>
        <v/>
      </c>
      <c r="I124" s="22" t="str">
        <f aca="false">IFERROR(INDEX(Requirements_Register!$AC$6:$AC$255,MATCH(ROWS($A$6:A124),Requirements_Register!$BB$6:$BB$255,0)),"")</f>
        <v/>
      </c>
      <c r="J124" s="22" t="str">
        <f aca="false">IFERROR(INDEX(Requirements_Register!$AG$6:$AG$255,MATCH(ROWS($A$6:A124),Requirements_Register!$BB$6:$BB$255,0))&amp;"","")</f>
        <v/>
      </c>
      <c r="K124" s="22" t="str">
        <f aca="false">IFERROR(INDEX(Requirements_Register!$AK$6:$AK$255,MATCH(ROWS($A$6:A124),Requirements_Register!$BB$6:$BB$255,0))&amp;"","")</f>
        <v/>
      </c>
      <c r="L124" s="22" t="str">
        <f aca="false">IFERROR(INDEX(Requirements_Register!$AT$6:$AT$255,MATCH(ROWS($A$6:A124),Requirements_Register!$BB$6:$BB$255,0))&amp;"","")</f>
        <v/>
      </c>
      <c r="M124" s="22" t="str">
        <f aca="false">IFERROR(INDEX(Requirements_Register!$AU$6:$AU$255,MATCH(ROWS($A$6:A124),Requirements_Register!$BB$6:$BB$255,0))&amp;"","")</f>
        <v/>
      </c>
    </row>
    <row r="125" customFormat="false" ht="15" hidden="false" customHeight="false" outlineLevel="0" collapsed="false">
      <c r="A125" s="22" t="str">
        <f aca="false">IFERROR(INDEX(Requirements_Register!$A$6:$A$255,MATCH(ROWS($A$6:A125),Requirements_Register!$BB$6:$BB$255,0))&amp;"","")</f>
        <v/>
      </c>
      <c r="B125" s="22" t="str">
        <f aca="false">IFERROR(INDEX(Requirements_Register!$B$6:$B$255,MATCH(ROWS($A$6:A125),Requirements_Register!$BB$6:$BB$255,0))&amp;"","")</f>
        <v/>
      </c>
      <c r="C125" s="22" t="str">
        <f aca="false">IFERROR(INDEX(Requirements_Register!$D$6:$D$255,MATCH(ROWS($A$6:A125),Requirements_Register!$BB$6:$BB$255,0))&amp;"","")</f>
        <v/>
      </c>
      <c r="D125" s="22" t="str">
        <f aca="false">IFERROR(INDEX(Requirements_Register!$E$6:$E$255,MATCH(ROWS($A$6:A125),Requirements_Register!$BB$6:$BB$255,0))&amp;"","")</f>
        <v/>
      </c>
      <c r="E125" s="22" t="str">
        <f aca="false">IFERROR(INDEX(Requirements_Register!$G$6:$G$255,MATCH(ROWS($A$6:A125),Requirements_Register!$BB$6:$BB$255,0))&amp;"","")</f>
        <v/>
      </c>
      <c r="F125" s="22" t="str">
        <f aca="false">IFERROR(INDEX(Requirements_Register!$I$6:$I$255,MATCH(ROWS($A$6:A125),Requirements_Register!$BB$6:$BB$255,0))&amp;"","")</f>
        <v/>
      </c>
      <c r="G125" s="22" t="str">
        <f aca="false">IFERROR(INDEX(Requirements_Register!$Q$6:$Q$255,MATCH(ROWS($A$6:A125),Requirements_Register!$BB$6:$BB$255,0))&amp;"","")</f>
        <v/>
      </c>
      <c r="H125" s="22" t="str">
        <f aca="false">IFERROR(INDEX(Requirements_Register!$AA$6:$AA$255,MATCH(ROWS($A$6:A125),Requirements_Register!$BB$6:$BB$255,0)),"")</f>
        <v/>
      </c>
      <c r="I125" s="22" t="str">
        <f aca="false">IFERROR(INDEX(Requirements_Register!$AC$6:$AC$255,MATCH(ROWS($A$6:A125),Requirements_Register!$BB$6:$BB$255,0)),"")</f>
        <v/>
      </c>
      <c r="J125" s="22" t="str">
        <f aca="false">IFERROR(INDEX(Requirements_Register!$AG$6:$AG$255,MATCH(ROWS($A$6:A125),Requirements_Register!$BB$6:$BB$255,0))&amp;"","")</f>
        <v/>
      </c>
      <c r="K125" s="22" t="str">
        <f aca="false">IFERROR(INDEX(Requirements_Register!$AK$6:$AK$255,MATCH(ROWS($A$6:A125),Requirements_Register!$BB$6:$BB$255,0))&amp;"","")</f>
        <v/>
      </c>
      <c r="L125" s="22" t="str">
        <f aca="false">IFERROR(INDEX(Requirements_Register!$AT$6:$AT$255,MATCH(ROWS($A$6:A125),Requirements_Register!$BB$6:$BB$255,0))&amp;"","")</f>
        <v/>
      </c>
      <c r="M125" s="22" t="str">
        <f aca="false">IFERROR(INDEX(Requirements_Register!$AU$6:$AU$255,MATCH(ROWS($A$6:A125),Requirements_Register!$BB$6:$BB$255,0))&amp;"","")</f>
        <v/>
      </c>
    </row>
    <row r="126" customFormat="false" ht="15" hidden="false" customHeight="false" outlineLevel="0" collapsed="false">
      <c r="A126" s="22" t="str">
        <f aca="false">IFERROR(INDEX(Requirements_Register!$A$6:$A$255,MATCH(ROWS($A$6:A126),Requirements_Register!$BB$6:$BB$255,0))&amp;"","")</f>
        <v/>
      </c>
      <c r="B126" s="22" t="str">
        <f aca="false">IFERROR(INDEX(Requirements_Register!$B$6:$B$255,MATCH(ROWS($A$6:A126),Requirements_Register!$BB$6:$BB$255,0))&amp;"","")</f>
        <v/>
      </c>
      <c r="C126" s="22" t="str">
        <f aca="false">IFERROR(INDEX(Requirements_Register!$D$6:$D$255,MATCH(ROWS($A$6:A126),Requirements_Register!$BB$6:$BB$255,0))&amp;"","")</f>
        <v/>
      </c>
      <c r="D126" s="22" t="str">
        <f aca="false">IFERROR(INDEX(Requirements_Register!$E$6:$E$255,MATCH(ROWS($A$6:A126),Requirements_Register!$BB$6:$BB$255,0))&amp;"","")</f>
        <v/>
      </c>
      <c r="E126" s="22" t="str">
        <f aca="false">IFERROR(INDEX(Requirements_Register!$G$6:$G$255,MATCH(ROWS($A$6:A126),Requirements_Register!$BB$6:$BB$255,0))&amp;"","")</f>
        <v/>
      </c>
      <c r="F126" s="22" t="str">
        <f aca="false">IFERROR(INDEX(Requirements_Register!$I$6:$I$255,MATCH(ROWS($A$6:A126),Requirements_Register!$BB$6:$BB$255,0))&amp;"","")</f>
        <v/>
      </c>
      <c r="G126" s="22" t="str">
        <f aca="false">IFERROR(INDEX(Requirements_Register!$Q$6:$Q$255,MATCH(ROWS($A$6:A126),Requirements_Register!$BB$6:$BB$255,0))&amp;"","")</f>
        <v/>
      </c>
      <c r="H126" s="22" t="str">
        <f aca="false">IFERROR(INDEX(Requirements_Register!$AA$6:$AA$255,MATCH(ROWS($A$6:A126),Requirements_Register!$BB$6:$BB$255,0)),"")</f>
        <v/>
      </c>
      <c r="I126" s="22" t="str">
        <f aca="false">IFERROR(INDEX(Requirements_Register!$AC$6:$AC$255,MATCH(ROWS($A$6:A126),Requirements_Register!$BB$6:$BB$255,0)),"")</f>
        <v/>
      </c>
      <c r="J126" s="22" t="str">
        <f aca="false">IFERROR(INDEX(Requirements_Register!$AG$6:$AG$255,MATCH(ROWS($A$6:A126),Requirements_Register!$BB$6:$BB$255,0))&amp;"","")</f>
        <v/>
      </c>
      <c r="K126" s="22" t="str">
        <f aca="false">IFERROR(INDEX(Requirements_Register!$AK$6:$AK$255,MATCH(ROWS($A$6:A126),Requirements_Register!$BB$6:$BB$255,0))&amp;"","")</f>
        <v/>
      </c>
      <c r="L126" s="22" t="str">
        <f aca="false">IFERROR(INDEX(Requirements_Register!$AT$6:$AT$255,MATCH(ROWS($A$6:A126),Requirements_Register!$BB$6:$BB$255,0))&amp;"","")</f>
        <v/>
      </c>
      <c r="M126" s="22" t="str">
        <f aca="false">IFERROR(INDEX(Requirements_Register!$AU$6:$AU$255,MATCH(ROWS($A$6:A126),Requirements_Register!$BB$6:$BB$255,0))&amp;"","")</f>
        <v/>
      </c>
    </row>
    <row r="127" customFormat="false" ht="15" hidden="false" customHeight="false" outlineLevel="0" collapsed="false">
      <c r="A127" s="22" t="str">
        <f aca="false">IFERROR(INDEX(Requirements_Register!$A$6:$A$255,MATCH(ROWS($A$6:A127),Requirements_Register!$BB$6:$BB$255,0))&amp;"","")</f>
        <v/>
      </c>
      <c r="B127" s="22" t="str">
        <f aca="false">IFERROR(INDEX(Requirements_Register!$B$6:$B$255,MATCH(ROWS($A$6:A127),Requirements_Register!$BB$6:$BB$255,0))&amp;"","")</f>
        <v/>
      </c>
      <c r="C127" s="22" t="str">
        <f aca="false">IFERROR(INDEX(Requirements_Register!$D$6:$D$255,MATCH(ROWS($A$6:A127),Requirements_Register!$BB$6:$BB$255,0))&amp;"","")</f>
        <v/>
      </c>
      <c r="D127" s="22" t="str">
        <f aca="false">IFERROR(INDEX(Requirements_Register!$E$6:$E$255,MATCH(ROWS($A$6:A127),Requirements_Register!$BB$6:$BB$255,0))&amp;"","")</f>
        <v/>
      </c>
      <c r="E127" s="22" t="str">
        <f aca="false">IFERROR(INDEX(Requirements_Register!$G$6:$G$255,MATCH(ROWS($A$6:A127),Requirements_Register!$BB$6:$BB$255,0))&amp;"","")</f>
        <v/>
      </c>
      <c r="F127" s="22" t="str">
        <f aca="false">IFERROR(INDEX(Requirements_Register!$I$6:$I$255,MATCH(ROWS($A$6:A127),Requirements_Register!$BB$6:$BB$255,0))&amp;"","")</f>
        <v/>
      </c>
      <c r="G127" s="22" t="str">
        <f aca="false">IFERROR(INDEX(Requirements_Register!$Q$6:$Q$255,MATCH(ROWS($A$6:A127),Requirements_Register!$BB$6:$BB$255,0))&amp;"","")</f>
        <v/>
      </c>
      <c r="H127" s="22" t="str">
        <f aca="false">IFERROR(INDEX(Requirements_Register!$AA$6:$AA$255,MATCH(ROWS($A$6:A127),Requirements_Register!$BB$6:$BB$255,0)),"")</f>
        <v/>
      </c>
      <c r="I127" s="22" t="str">
        <f aca="false">IFERROR(INDEX(Requirements_Register!$AC$6:$AC$255,MATCH(ROWS($A$6:A127),Requirements_Register!$BB$6:$BB$255,0)),"")</f>
        <v/>
      </c>
      <c r="J127" s="22" t="str">
        <f aca="false">IFERROR(INDEX(Requirements_Register!$AG$6:$AG$255,MATCH(ROWS($A$6:A127),Requirements_Register!$BB$6:$BB$255,0))&amp;"","")</f>
        <v/>
      </c>
      <c r="K127" s="22" t="str">
        <f aca="false">IFERROR(INDEX(Requirements_Register!$AK$6:$AK$255,MATCH(ROWS($A$6:A127),Requirements_Register!$BB$6:$BB$255,0))&amp;"","")</f>
        <v/>
      </c>
      <c r="L127" s="22" t="str">
        <f aca="false">IFERROR(INDEX(Requirements_Register!$AT$6:$AT$255,MATCH(ROWS($A$6:A127),Requirements_Register!$BB$6:$BB$255,0))&amp;"","")</f>
        <v/>
      </c>
      <c r="M127" s="22" t="str">
        <f aca="false">IFERROR(INDEX(Requirements_Register!$AU$6:$AU$255,MATCH(ROWS($A$6:A127),Requirements_Register!$BB$6:$BB$255,0))&amp;"","")</f>
        <v/>
      </c>
    </row>
    <row r="128" customFormat="false" ht="15" hidden="false" customHeight="false" outlineLevel="0" collapsed="false">
      <c r="A128" s="22" t="str">
        <f aca="false">IFERROR(INDEX(Requirements_Register!$A$6:$A$255,MATCH(ROWS($A$6:A128),Requirements_Register!$BB$6:$BB$255,0))&amp;"","")</f>
        <v/>
      </c>
      <c r="B128" s="22" t="str">
        <f aca="false">IFERROR(INDEX(Requirements_Register!$B$6:$B$255,MATCH(ROWS($A$6:A128),Requirements_Register!$BB$6:$BB$255,0))&amp;"","")</f>
        <v/>
      </c>
      <c r="C128" s="22" t="str">
        <f aca="false">IFERROR(INDEX(Requirements_Register!$D$6:$D$255,MATCH(ROWS($A$6:A128),Requirements_Register!$BB$6:$BB$255,0))&amp;"","")</f>
        <v/>
      </c>
      <c r="D128" s="22" t="str">
        <f aca="false">IFERROR(INDEX(Requirements_Register!$E$6:$E$255,MATCH(ROWS($A$6:A128),Requirements_Register!$BB$6:$BB$255,0))&amp;"","")</f>
        <v/>
      </c>
      <c r="E128" s="22" t="str">
        <f aca="false">IFERROR(INDEX(Requirements_Register!$G$6:$G$255,MATCH(ROWS($A$6:A128),Requirements_Register!$BB$6:$BB$255,0))&amp;"","")</f>
        <v/>
      </c>
      <c r="F128" s="22" t="str">
        <f aca="false">IFERROR(INDEX(Requirements_Register!$I$6:$I$255,MATCH(ROWS($A$6:A128),Requirements_Register!$BB$6:$BB$255,0))&amp;"","")</f>
        <v/>
      </c>
      <c r="G128" s="22" t="str">
        <f aca="false">IFERROR(INDEX(Requirements_Register!$Q$6:$Q$255,MATCH(ROWS($A$6:A128),Requirements_Register!$BB$6:$BB$255,0))&amp;"","")</f>
        <v/>
      </c>
      <c r="H128" s="22" t="str">
        <f aca="false">IFERROR(INDEX(Requirements_Register!$AA$6:$AA$255,MATCH(ROWS($A$6:A128),Requirements_Register!$BB$6:$BB$255,0)),"")</f>
        <v/>
      </c>
      <c r="I128" s="22" t="str">
        <f aca="false">IFERROR(INDEX(Requirements_Register!$AC$6:$AC$255,MATCH(ROWS($A$6:A128),Requirements_Register!$BB$6:$BB$255,0)),"")</f>
        <v/>
      </c>
      <c r="J128" s="22" t="str">
        <f aca="false">IFERROR(INDEX(Requirements_Register!$AG$6:$AG$255,MATCH(ROWS($A$6:A128),Requirements_Register!$BB$6:$BB$255,0))&amp;"","")</f>
        <v/>
      </c>
      <c r="K128" s="22" t="str">
        <f aca="false">IFERROR(INDEX(Requirements_Register!$AK$6:$AK$255,MATCH(ROWS($A$6:A128),Requirements_Register!$BB$6:$BB$255,0))&amp;"","")</f>
        <v/>
      </c>
      <c r="L128" s="22" t="str">
        <f aca="false">IFERROR(INDEX(Requirements_Register!$AT$6:$AT$255,MATCH(ROWS($A$6:A128),Requirements_Register!$BB$6:$BB$255,0))&amp;"","")</f>
        <v/>
      </c>
      <c r="M128" s="22" t="str">
        <f aca="false">IFERROR(INDEX(Requirements_Register!$AU$6:$AU$255,MATCH(ROWS($A$6:A128),Requirements_Register!$BB$6:$BB$255,0))&amp;"","")</f>
        <v/>
      </c>
    </row>
    <row r="129" customFormat="false" ht="15" hidden="false" customHeight="false" outlineLevel="0" collapsed="false">
      <c r="A129" s="22" t="str">
        <f aca="false">IFERROR(INDEX(Requirements_Register!$A$6:$A$255,MATCH(ROWS($A$6:A129),Requirements_Register!$BB$6:$BB$255,0))&amp;"","")</f>
        <v/>
      </c>
      <c r="B129" s="22" t="str">
        <f aca="false">IFERROR(INDEX(Requirements_Register!$B$6:$B$255,MATCH(ROWS($A$6:A129),Requirements_Register!$BB$6:$BB$255,0))&amp;"","")</f>
        <v/>
      </c>
      <c r="C129" s="22" t="str">
        <f aca="false">IFERROR(INDEX(Requirements_Register!$D$6:$D$255,MATCH(ROWS($A$6:A129),Requirements_Register!$BB$6:$BB$255,0))&amp;"","")</f>
        <v/>
      </c>
      <c r="D129" s="22" t="str">
        <f aca="false">IFERROR(INDEX(Requirements_Register!$E$6:$E$255,MATCH(ROWS($A$6:A129),Requirements_Register!$BB$6:$BB$255,0))&amp;"","")</f>
        <v/>
      </c>
      <c r="E129" s="22" t="str">
        <f aca="false">IFERROR(INDEX(Requirements_Register!$G$6:$G$255,MATCH(ROWS($A$6:A129),Requirements_Register!$BB$6:$BB$255,0))&amp;"","")</f>
        <v/>
      </c>
      <c r="F129" s="22" t="str">
        <f aca="false">IFERROR(INDEX(Requirements_Register!$I$6:$I$255,MATCH(ROWS($A$6:A129),Requirements_Register!$BB$6:$BB$255,0))&amp;"","")</f>
        <v/>
      </c>
      <c r="G129" s="22" t="str">
        <f aca="false">IFERROR(INDEX(Requirements_Register!$Q$6:$Q$255,MATCH(ROWS($A$6:A129),Requirements_Register!$BB$6:$BB$255,0))&amp;"","")</f>
        <v/>
      </c>
      <c r="H129" s="22" t="str">
        <f aca="false">IFERROR(INDEX(Requirements_Register!$AA$6:$AA$255,MATCH(ROWS($A$6:A129),Requirements_Register!$BB$6:$BB$255,0)),"")</f>
        <v/>
      </c>
      <c r="I129" s="22" t="str">
        <f aca="false">IFERROR(INDEX(Requirements_Register!$AC$6:$AC$255,MATCH(ROWS($A$6:A129),Requirements_Register!$BB$6:$BB$255,0)),"")</f>
        <v/>
      </c>
      <c r="J129" s="22" t="str">
        <f aca="false">IFERROR(INDEX(Requirements_Register!$AG$6:$AG$255,MATCH(ROWS($A$6:A129),Requirements_Register!$BB$6:$BB$255,0))&amp;"","")</f>
        <v/>
      </c>
      <c r="K129" s="22" t="str">
        <f aca="false">IFERROR(INDEX(Requirements_Register!$AK$6:$AK$255,MATCH(ROWS($A$6:A129),Requirements_Register!$BB$6:$BB$255,0))&amp;"","")</f>
        <v/>
      </c>
      <c r="L129" s="22" t="str">
        <f aca="false">IFERROR(INDEX(Requirements_Register!$AT$6:$AT$255,MATCH(ROWS($A$6:A129),Requirements_Register!$BB$6:$BB$255,0))&amp;"","")</f>
        <v/>
      </c>
      <c r="M129" s="22" t="str">
        <f aca="false">IFERROR(INDEX(Requirements_Register!$AU$6:$AU$255,MATCH(ROWS($A$6:A129),Requirements_Register!$BB$6:$BB$255,0))&amp;"","")</f>
        <v/>
      </c>
    </row>
    <row r="130" customFormat="false" ht="15" hidden="false" customHeight="false" outlineLevel="0" collapsed="false">
      <c r="A130" s="22" t="str">
        <f aca="false">IFERROR(INDEX(Requirements_Register!$A$6:$A$255,MATCH(ROWS($A$6:A130),Requirements_Register!$BB$6:$BB$255,0))&amp;"","")</f>
        <v/>
      </c>
      <c r="B130" s="22" t="str">
        <f aca="false">IFERROR(INDEX(Requirements_Register!$B$6:$B$255,MATCH(ROWS($A$6:A130),Requirements_Register!$BB$6:$BB$255,0))&amp;"","")</f>
        <v/>
      </c>
      <c r="C130" s="22" t="str">
        <f aca="false">IFERROR(INDEX(Requirements_Register!$D$6:$D$255,MATCH(ROWS($A$6:A130),Requirements_Register!$BB$6:$BB$255,0))&amp;"","")</f>
        <v/>
      </c>
      <c r="D130" s="22" t="str">
        <f aca="false">IFERROR(INDEX(Requirements_Register!$E$6:$E$255,MATCH(ROWS($A$6:A130),Requirements_Register!$BB$6:$BB$255,0))&amp;"","")</f>
        <v/>
      </c>
      <c r="E130" s="22" t="str">
        <f aca="false">IFERROR(INDEX(Requirements_Register!$G$6:$G$255,MATCH(ROWS($A$6:A130),Requirements_Register!$BB$6:$BB$255,0))&amp;"","")</f>
        <v/>
      </c>
      <c r="F130" s="22" t="str">
        <f aca="false">IFERROR(INDEX(Requirements_Register!$I$6:$I$255,MATCH(ROWS($A$6:A130),Requirements_Register!$BB$6:$BB$255,0))&amp;"","")</f>
        <v/>
      </c>
      <c r="G130" s="22" t="str">
        <f aca="false">IFERROR(INDEX(Requirements_Register!$Q$6:$Q$255,MATCH(ROWS($A$6:A130),Requirements_Register!$BB$6:$BB$255,0))&amp;"","")</f>
        <v/>
      </c>
      <c r="H130" s="22" t="str">
        <f aca="false">IFERROR(INDEX(Requirements_Register!$AA$6:$AA$255,MATCH(ROWS($A$6:A130),Requirements_Register!$BB$6:$BB$255,0)),"")</f>
        <v/>
      </c>
      <c r="I130" s="22" t="str">
        <f aca="false">IFERROR(INDEX(Requirements_Register!$AC$6:$AC$255,MATCH(ROWS($A$6:A130),Requirements_Register!$BB$6:$BB$255,0)),"")</f>
        <v/>
      </c>
      <c r="J130" s="22" t="str">
        <f aca="false">IFERROR(INDEX(Requirements_Register!$AG$6:$AG$255,MATCH(ROWS($A$6:A130),Requirements_Register!$BB$6:$BB$255,0))&amp;"","")</f>
        <v/>
      </c>
      <c r="K130" s="22" t="str">
        <f aca="false">IFERROR(INDEX(Requirements_Register!$AK$6:$AK$255,MATCH(ROWS($A$6:A130),Requirements_Register!$BB$6:$BB$255,0))&amp;"","")</f>
        <v/>
      </c>
      <c r="L130" s="22" t="str">
        <f aca="false">IFERROR(INDEX(Requirements_Register!$AT$6:$AT$255,MATCH(ROWS($A$6:A130),Requirements_Register!$BB$6:$BB$255,0))&amp;"","")</f>
        <v/>
      </c>
      <c r="M130" s="22" t="str">
        <f aca="false">IFERROR(INDEX(Requirements_Register!$AU$6:$AU$255,MATCH(ROWS($A$6:A130),Requirements_Register!$BB$6:$BB$255,0))&amp;"","")</f>
        <v/>
      </c>
    </row>
    <row r="131" customFormat="false" ht="15" hidden="false" customHeight="false" outlineLevel="0" collapsed="false">
      <c r="A131" s="22" t="str">
        <f aca="false">IFERROR(INDEX(Requirements_Register!$A$6:$A$255,MATCH(ROWS($A$6:A131),Requirements_Register!$BB$6:$BB$255,0))&amp;"","")</f>
        <v/>
      </c>
      <c r="B131" s="22" t="str">
        <f aca="false">IFERROR(INDEX(Requirements_Register!$B$6:$B$255,MATCH(ROWS($A$6:A131),Requirements_Register!$BB$6:$BB$255,0))&amp;"","")</f>
        <v/>
      </c>
      <c r="C131" s="22" t="str">
        <f aca="false">IFERROR(INDEX(Requirements_Register!$D$6:$D$255,MATCH(ROWS($A$6:A131),Requirements_Register!$BB$6:$BB$255,0))&amp;"","")</f>
        <v/>
      </c>
      <c r="D131" s="22" t="str">
        <f aca="false">IFERROR(INDEX(Requirements_Register!$E$6:$E$255,MATCH(ROWS($A$6:A131),Requirements_Register!$BB$6:$BB$255,0))&amp;"","")</f>
        <v/>
      </c>
      <c r="E131" s="22" t="str">
        <f aca="false">IFERROR(INDEX(Requirements_Register!$G$6:$G$255,MATCH(ROWS($A$6:A131),Requirements_Register!$BB$6:$BB$255,0))&amp;"","")</f>
        <v/>
      </c>
      <c r="F131" s="22" t="str">
        <f aca="false">IFERROR(INDEX(Requirements_Register!$I$6:$I$255,MATCH(ROWS($A$6:A131),Requirements_Register!$BB$6:$BB$255,0))&amp;"","")</f>
        <v/>
      </c>
      <c r="G131" s="22" t="str">
        <f aca="false">IFERROR(INDEX(Requirements_Register!$Q$6:$Q$255,MATCH(ROWS($A$6:A131),Requirements_Register!$BB$6:$BB$255,0))&amp;"","")</f>
        <v/>
      </c>
      <c r="H131" s="22" t="str">
        <f aca="false">IFERROR(INDEX(Requirements_Register!$AA$6:$AA$255,MATCH(ROWS($A$6:A131),Requirements_Register!$BB$6:$BB$255,0)),"")</f>
        <v/>
      </c>
      <c r="I131" s="22" t="str">
        <f aca="false">IFERROR(INDEX(Requirements_Register!$AC$6:$AC$255,MATCH(ROWS($A$6:A131),Requirements_Register!$BB$6:$BB$255,0)),"")</f>
        <v/>
      </c>
      <c r="J131" s="22" t="str">
        <f aca="false">IFERROR(INDEX(Requirements_Register!$AG$6:$AG$255,MATCH(ROWS($A$6:A131),Requirements_Register!$BB$6:$BB$255,0))&amp;"","")</f>
        <v/>
      </c>
      <c r="K131" s="22" t="str">
        <f aca="false">IFERROR(INDEX(Requirements_Register!$AK$6:$AK$255,MATCH(ROWS($A$6:A131),Requirements_Register!$BB$6:$BB$255,0))&amp;"","")</f>
        <v/>
      </c>
      <c r="L131" s="22" t="str">
        <f aca="false">IFERROR(INDEX(Requirements_Register!$AT$6:$AT$255,MATCH(ROWS($A$6:A131),Requirements_Register!$BB$6:$BB$255,0))&amp;"","")</f>
        <v/>
      </c>
      <c r="M131" s="22" t="str">
        <f aca="false">IFERROR(INDEX(Requirements_Register!$AU$6:$AU$255,MATCH(ROWS($A$6:A131),Requirements_Register!$BB$6:$BB$255,0))&amp;"","")</f>
        <v/>
      </c>
    </row>
    <row r="132" customFormat="false" ht="15" hidden="false" customHeight="false" outlineLevel="0" collapsed="false">
      <c r="A132" s="22" t="str">
        <f aca="false">IFERROR(INDEX(Requirements_Register!$A$6:$A$255,MATCH(ROWS($A$6:A132),Requirements_Register!$BB$6:$BB$255,0))&amp;"","")</f>
        <v/>
      </c>
      <c r="B132" s="22" t="str">
        <f aca="false">IFERROR(INDEX(Requirements_Register!$B$6:$B$255,MATCH(ROWS($A$6:A132),Requirements_Register!$BB$6:$BB$255,0))&amp;"","")</f>
        <v/>
      </c>
      <c r="C132" s="22" t="str">
        <f aca="false">IFERROR(INDEX(Requirements_Register!$D$6:$D$255,MATCH(ROWS($A$6:A132),Requirements_Register!$BB$6:$BB$255,0))&amp;"","")</f>
        <v/>
      </c>
      <c r="D132" s="22" t="str">
        <f aca="false">IFERROR(INDEX(Requirements_Register!$E$6:$E$255,MATCH(ROWS($A$6:A132),Requirements_Register!$BB$6:$BB$255,0))&amp;"","")</f>
        <v/>
      </c>
      <c r="E132" s="22" t="str">
        <f aca="false">IFERROR(INDEX(Requirements_Register!$G$6:$G$255,MATCH(ROWS($A$6:A132),Requirements_Register!$BB$6:$BB$255,0))&amp;"","")</f>
        <v/>
      </c>
      <c r="F132" s="22" t="str">
        <f aca="false">IFERROR(INDEX(Requirements_Register!$I$6:$I$255,MATCH(ROWS($A$6:A132),Requirements_Register!$BB$6:$BB$255,0))&amp;"","")</f>
        <v/>
      </c>
      <c r="G132" s="22" t="str">
        <f aca="false">IFERROR(INDEX(Requirements_Register!$Q$6:$Q$255,MATCH(ROWS($A$6:A132),Requirements_Register!$BB$6:$BB$255,0))&amp;"","")</f>
        <v/>
      </c>
      <c r="H132" s="22" t="str">
        <f aca="false">IFERROR(INDEX(Requirements_Register!$AA$6:$AA$255,MATCH(ROWS($A$6:A132),Requirements_Register!$BB$6:$BB$255,0)),"")</f>
        <v/>
      </c>
      <c r="I132" s="22" t="str">
        <f aca="false">IFERROR(INDEX(Requirements_Register!$AC$6:$AC$255,MATCH(ROWS($A$6:A132),Requirements_Register!$BB$6:$BB$255,0)),"")</f>
        <v/>
      </c>
      <c r="J132" s="22" t="str">
        <f aca="false">IFERROR(INDEX(Requirements_Register!$AG$6:$AG$255,MATCH(ROWS($A$6:A132),Requirements_Register!$BB$6:$BB$255,0))&amp;"","")</f>
        <v/>
      </c>
      <c r="K132" s="22" t="str">
        <f aca="false">IFERROR(INDEX(Requirements_Register!$AK$6:$AK$255,MATCH(ROWS($A$6:A132),Requirements_Register!$BB$6:$BB$255,0))&amp;"","")</f>
        <v/>
      </c>
      <c r="L132" s="22" t="str">
        <f aca="false">IFERROR(INDEX(Requirements_Register!$AT$6:$AT$255,MATCH(ROWS($A$6:A132),Requirements_Register!$BB$6:$BB$255,0))&amp;"","")</f>
        <v/>
      </c>
      <c r="M132" s="22" t="str">
        <f aca="false">IFERROR(INDEX(Requirements_Register!$AU$6:$AU$255,MATCH(ROWS($A$6:A132),Requirements_Register!$BB$6:$BB$255,0))&amp;"","")</f>
        <v/>
      </c>
    </row>
    <row r="133" customFormat="false" ht="15" hidden="false" customHeight="false" outlineLevel="0" collapsed="false">
      <c r="A133" s="22" t="str">
        <f aca="false">IFERROR(INDEX(Requirements_Register!$A$6:$A$255,MATCH(ROWS($A$6:A133),Requirements_Register!$BB$6:$BB$255,0))&amp;"","")</f>
        <v/>
      </c>
      <c r="B133" s="22" t="str">
        <f aca="false">IFERROR(INDEX(Requirements_Register!$B$6:$B$255,MATCH(ROWS($A$6:A133),Requirements_Register!$BB$6:$BB$255,0))&amp;"","")</f>
        <v/>
      </c>
      <c r="C133" s="22" t="str">
        <f aca="false">IFERROR(INDEX(Requirements_Register!$D$6:$D$255,MATCH(ROWS($A$6:A133),Requirements_Register!$BB$6:$BB$255,0))&amp;"","")</f>
        <v/>
      </c>
      <c r="D133" s="22" t="str">
        <f aca="false">IFERROR(INDEX(Requirements_Register!$E$6:$E$255,MATCH(ROWS($A$6:A133),Requirements_Register!$BB$6:$BB$255,0))&amp;"","")</f>
        <v/>
      </c>
      <c r="E133" s="22" t="str">
        <f aca="false">IFERROR(INDEX(Requirements_Register!$G$6:$G$255,MATCH(ROWS($A$6:A133),Requirements_Register!$BB$6:$BB$255,0))&amp;"","")</f>
        <v/>
      </c>
      <c r="F133" s="22" t="str">
        <f aca="false">IFERROR(INDEX(Requirements_Register!$I$6:$I$255,MATCH(ROWS($A$6:A133),Requirements_Register!$BB$6:$BB$255,0))&amp;"","")</f>
        <v/>
      </c>
      <c r="G133" s="22" t="str">
        <f aca="false">IFERROR(INDEX(Requirements_Register!$Q$6:$Q$255,MATCH(ROWS($A$6:A133),Requirements_Register!$BB$6:$BB$255,0))&amp;"","")</f>
        <v/>
      </c>
      <c r="H133" s="22" t="str">
        <f aca="false">IFERROR(INDEX(Requirements_Register!$AA$6:$AA$255,MATCH(ROWS($A$6:A133),Requirements_Register!$BB$6:$BB$255,0)),"")</f>
        <v/>
      </c>
      <c r="I133" s="22" t="str">
        <f aca="false">IFERROR(INDEX(Requirements_Register!$AC$6:$AC$255,MATCH(ROWS($A$6:A133),Requirements_Register!$BB$6:$BB$255,0)),"")</f>
        <v/>
      </c>
      <c r="J133" s="22" t="str">
        <f aca="false">IFERROR(INDEX(Requirements_Register!$AG$6:$AG$255,MATCH(ROWS($A$6:A133),Requirements_Register!$BB$6:$BB$255,0))&amp;"","")</f>
        <v/>
      </c>
      <c r="K133" s="22" t="str">
        <f aca="false">IFERROR(INDEX(Requirements_Register!$AK$6:$AK$255,MATCH(ROWS($A$6:A133),Requirements_Register!$BB$6:$BB$255,0))&amp;"","")</f>
        <v/>
      </c>
      <c r="L133" s="22" t="str">
        <f aca="false">IFERROR(INDEX(Requirements_Register!$AT$6:$AT$255,MATCH(ROWS($A$6:A133),Requirements_Register!$BB$6:$BB$255,0))&amp;"","")</f>
        <v/>
      </c>
      <c r="M133" s="22" t="str">
        <f aca="false">IFERROR(INDEX(Requirements_Register!$AU$6:$AU$255,MATCH(ROWS($A$6:A133),Requirements_Register!$BB$6:$BB$255,0))&amp;"","")</f>
        <v/>
      </c>
    </row>
    <row r="134" customFormat="false" ht="15" hidden="false" customHeight="false" outlineLevel="0" collapsed="false">
      <c r="A134" s="22" t="str">
        <f aca="false">IFERROR(INDEX(Requirements_Register!$A$6:$A$255,MATCH(ROWS($A$6:A134),Requirements_Register!$BB$6:$BB$255,0))&amp;"","")</f>
        <v/>
      </c>
      <c r="B134" s="22" t="str">
        <f aca="false">IFERROR(INDEX(Requirements_Register!$B$6:$B$255,MATCH(ROWS($A$6:A134),Requirements_Register!$BB$6:$BB$255,0))&amp;"","")</f>
        <v/>
      </c>
      <c r="C134" s="22" t="str">
        <f aca="false">IFERROR(INDEX(Requirements_Register!$D$6:$D$255,MATCH(ROWS($A$6:A134),Requirements_Register!$BB$6:$BB$255,0))&amp;"","")</f>
        <v/>
      </c>
      <c r="D134" s="22" t="str">
        <f aca="false">IFERROR(INDEX(Requirements_Register!$E$6:$E$255,MATCH(ROWS($A$6:A134),Requirements_Register!$BB$6:$BB$255,0))&amp;"","")</f>
        <v/>
      </c>
      <c r="E134" s="22" t="str">
        <f aca="false">IFERROR(INDEX(Requirements_Register!$G$6:$G$255,MATCH(ROWS($A$6:A134),Requirements_Register!$BB$6:$BB$255,0))&amp;"","")</f>
        <v/>
      </c>
      <c r="F134" s="22" t="str">
        <f aca="false">IFERROR(INDEX(Requirements_Register!$I$6:$I$255,MATCH(ROWS($A$6:A134),Requirements_Register!$BB$6:$BB$255,0))&amp;"","")</f>
        <v/>
      </c>
      <c r="G134" s="22" t="str">
        <f aca="false">IFERROR(INDEX(Requirements_Register!$Q$6:$Q$255,MATCH(ROWS($A$6:A134),Requirements_Register!$BB$6:$BB$255,0))&amp;"","")</f>
        <v/>
      </c>
      <c r="H134" s="22" t="str">
        <f aca="false">IFERROR(INDEX(Requirements_Register!$AA$6:$AA$255,MATCH(ROWS($A$6:A134),Requirements_Register!$BB$6:$BB$255,0)),"")</f>
        <v/>
      </c>
      <c r="I134" s="22" t="str">
        <f aca="false">IFERROR(INDEX(Requirements_Register!$AC$6:$AC$255,MATCH(ROWS($A$6:A134),Requirements_Register!$BB$6:$BB$255,0)),"")</f>
        <v/>
      </c>
      <c r="J134" s="22" t="str">
        <f aca="false">IFERROR(INDEX(Requirements_Register!$AG$6:$AG$255,MATCH(ROWS($A$6:A134),Requirements_Register!$BB$6:$BB$255,0))&amp;"","")</f>
        <v/>
      </c>
      <c r="K134" s="22" t="str">
        <f aca="false">IFERROR(INDEX(Requirements_Register!$AK$6:$AK$255,MATCH(ROWS($A$6:A134),Requirements_Register!$BB$6:$BB$255,0))&amp;"","")</f>
        <v/>
      </c>
      <c r="L134" s="22" t="str">
        <f aca="false">IFERROR(INDEX(Requirements_Register!$AT$6:$AT$255,MATCH(ROWS($A$6:A134),Requirements_Register!$BB$6:$BB$255,0))&amp;"","")</f>
        <v/>
      </c>
      <c r="M134" s="22" t="str">
        <f aca="false">IFERROR(INDEX(Requirements_Register!$AU$6:$AU$255,MATCH(ROWS($A$6:A134),Requirements_Register!$BB$6:$BB$255,0))&amp;"","")</f>
        <v/>
      </c>
    </row>
    <row r="135" customFormat="false" ht="15" hidden="false" customHeight="false" outlineLevel="0" collapsed="false">
      <c r="A135" s="22" t="str">
        <f aca="false">IFERROR(INDEX(Requirements_Register!$A$6:$A$255,MATCH(ROWS($A$6:A135),Requirements_Register!$BB$6:$BB$255,0))&amp;"","")</f>
        <v/>
      </c>
      <c r="B135" s="22" t="str">
        <f aca="false">IFERROR(INDEX(Requirements_Register!$B$6:$B$255,MATCH(ROWS($A$6:A135),Requirements_Register!$BB$6:$BB$255,0))&amp;"","")</f>
        <v/>
      </c>
      <c r="C135" s="22" t="str">
        <f aca="false">IFERROR(INDEX(Requirements_Register!$D$6:$D$255,MATCH(ROWS($A$6:A135),Requirements_Register!$BB$6:$BB$255,0))&amp;"","")</f>
        <v/>
      </c>
      <c r="D135" s="22" t="str">
        <f aca="false">IFERROR(INDEX(Requirements_Register!$E$6:$E$255,MATCH(ROWS($A$6:A135),Requirements_Register!$BB$6:$BB$255,0))&amp;"","")</f>
        <v/>
      </c>
      <c r="E135" s="22" t="str">
        <f aca="false">IFERROR(INDEX(Requirements_Register!$G$6:$G$255,MATCH(ROWS($A$6:A135),Requirements_Register!$BB$6:$BB$255,0))&amp;"","")</f>
        <v/>
      </c>
      <c r="F135" s="22" t="str">
        <f aca="false">IFERROR(INDEX(Requirements_Register!$I$6:$I$255,MATCH(ROWS($A$6:A135),Requirements_Register!$BB$6:$BB$255,0))&amp;"","")</f>
        <v/>
      </c>
      <c r="G135" s="22" t="str">
        <f aca="false">IFERROR(INDEX(Requirements_Register!$Q$6:$Q$255,MATCH(ROWS($A$6:A135),Requirements_Register!$BB$6:$BB$255,0))&amp;"","")</f>
        <v/>
      </c>
      <c r="H135" s="22" t="str">
        <f aca="false">IFERROR(INDEX(Requirements_Register!$AA$6:$AA$255,MATCH(ROWS($A$6:A135),Requirements_Register!$BB$6:$BB$255,0)),"")</f>
        <v/>
      </c>
      <c r="I135" s="22" t="str">
        <f aca="false">IFERROR(INDEX(Requirements_Register!$AC$6:$AC$255,MATCH(ROWS($A$6:A135),Requirements_Register!$BB$6:$BB$255,0)),"")</f>
        <v/>
      </c>
      <c r="J135" s="22" t="str">
        <f aca="false">IFERROR(INDEX(Requirements_Register!$AG$6:$AG$255,MATCH(ROWS($A$6:A135),Requirements_Register!$BB$6:$BB$255,0))&amp;"","")</f>
        <v/>
      </c>
      <c r="K135" s="22" t="str">
        <f aca="false">IFERROR(INDEX(Requirements_Register!$AK$6:$AK$255,MATCH(ROWS($A$6:A135),Requirements_Register!$BB$6:$BB$255,0))&amp;"","")</f>
        <v/>
      </c>
      <c r="L135" s="22" t="str">
        <f aca="false">IFERROR(INDEX(Requirements_Register!$AT$6:$AT$255,MATCH(ROWS($A$6:A135),Requirements_Register!$BB$6:$BB$255,0))&amp;"","")</f>
        <v/>
      </c>
      <c r="M135" s="22" t="str">
        <f aca="false">IFERROR(INDEX(Requirements_Register!$AU$6:$AU$255,MATCH(ROWS($A$6:A135),Requirements_Register!$BB$6:$BB$255,0))&amp;"","")</f>
        <v/>
      </c>
    </row>
    <row r="136" customFormat="false" ht="15" hidden="false" customHeight="false" outlineLevel="0" collapsed="false">
      <c r="A136" s="22" t="str">
        <f aca="false">IFERROR(INDEX(Requirements_Register!$A$6:$A$255,MATCH(ROWS($A$6:A136),Requirements_Register!$BB$6:$BB$255,0))&amp;"","")</f>
        <v/>
      </c>
      <c r="B136" s="22" t="str">
        <f aca="false">IFERROR(INDEX(Requirements_Register!$B$6:$B$255,MATCH(ROWS($A$6:A136),Requirements_Register!$BB$6:$BB$255,0))&amp;"","")</f>
        <v/>
      </c>
      <c r="C136" s="22" t="str">
        <f aca="false">IFERROR(INDEX(Requirements_Register!$D$6:$D$255,MATCH(ROWS($A$6:A136),Requirements_Register!$BB$6:$BB$255,0))&amp;"","")</f>
        <v/>
      </c>
      <c r="D136" s="22" t="str">
        <f aca="false">IFERROR(INDEX(Requirements_Register!$E$6:$E$255,MATCH(ROWS($A$6:A136),Requirements_Register!$BB$6:$BB$255,0))&amp;"","")</f>
        <v/>
      </c>
      <c r="E136" s="22" t="str">
        <f aca="false">IFERROR(INDEX(Requirements_Register!$G$6:$G$255,MATCH(ROWS($A$6:A136),Requirements_Register!$BB$6:$BB$255,0))&amp;"","")</f>
        <v/>
      </c>
      <c r="F136" s="22" t="str">
        <f aca="false">IFERROR(INDEX(Requirements_Register!$I$6:$I$255,MATCH(ROWS($A$6:A136),Requirements_Register!$BB$6:$BB$255,0))&amp;"","")</f>
        <v/>
      </c>
      <c r="G136" s="22" t="str">
        <f aca="false">IFERROR(INDEX(Requirements_Register!$Q$6:$Q$255,MATCH(ROWS($A$6:A136),Requirements_Register!$BB$6:$BB$255,0))&amp;"","")</f>
        <v/>
      </c>
      <c r="H136" s="22" t="str">
        <f aca="false">IFERROR(INDEX(Requirements_Register!$AA$6:$AA$255,MATCH(ROWS($A$6:A136),Requirements_Register!$BB$6:$BB$255,0)),"")</f>
        <v/>
      </c>
      <c r="I136" s="22" t="str">
        <f aca="false">IFERROR(INDEX(Requirements_Register!$AC$6:$AC$255,MATCH(ROWS($A$6:A136),Requirements_Register!$BB$6:$BB$255,0)),"")</f>
        <v/>
      </c>
      <c r="J136" s="22" t="str">
        <f aca="false">IFERROR(INDEX(Requirements_Register!$AG$6:$AG$255,MATCH(ROWS($A$6:A136),Requirements_Register!$BB$6:$BB$255,0))&amp;"","")</f>
        <v/>
      </c>
      <c r="K136" s="22" t="str">
        <f aca="false">IFERROR(INDEX(Requirements_Register!$AK$6:$AK$255,MATCH(ROWS($A$6:A136),Requirements_Register!$BB$6:$BB$255,0))&amp;"","")</f>
        <v/>
      </c>
      <c r="L136" s="22" t="str">
        <f aca="false">IFERROR(INDEX(Requirements_Register!$AT$6:$AT$255,MATCH(ROWS($A$6:A136),Requirements_Register!$BB$6:$BB$255,0))&amp;"","")</f>
        <v/>
      </c>
      <c r="M136" s="22" t="str">
        <f aca="false">IFERROR(INDEX(Requirements_Register!$AU$6:$AU$255,MATCH(ROWS($A$6:A136),Requirements_Register!$BB$6:$BB$255,0))&amp;"","")</f>
        <v/>
      </c>
    </row>
    <row r="137" customFormat="false" ht="15" hidden="false" customHeight="false" outlineLevel="0" collapsed="false">
      <c r="A137" s="22" t="str">
        <f aca="false">IFERROR(INDEX(Requirements_Register!$A$6:$A$255,MATCH(ROWS($A$6:A137),Requirements_Register!$BB$6:$BB$255,0))&amp;"","")</f>
        <v/>
      </c>
      <c r="B137" s="22" t="str">
        <f aca="false">IFERROR(INDEX(Requirements_Register!$B$6:$B$255,MATCH(ROWS($A$6:A137),Requirements_Register!$BB$6:$BB$255,0))&amp;"","")</f>
        <v/>
      </c>
      <c r="C137" s="22" t="str">
        <f aca="false">IFERROR(INDEX(Requirements_Register!$D$6:$D$255,MATCH(ROWS($A$6:A137),Requirements_Register!$BB$6:$BB$255,0))&amp;"","")</f>
        <v/>
      </c>
      <c r="D137" s="22" t="str">
        <f aca="false">IFERROR(INDEX(Requirements_Register!$E$6:$E$255,MATCH(ROWS($A$6:A137),Requirements_Register!$BB$6:$BB$255,0))&amp;"","")</f>
        <v/>
      </c>
      <c r="E137" s="22" t="str">
        <f aca="false">IFERROR(INDEX(Requirements_Register!$G$6:$G$255,MATCH(ROWS($A$6:A137),Requirements_Register!$BB$6:$BB$255,0))&amp;"","")</f>
        <v/>
      </c>
      <c r="F137" s="22" t="str">
        <f aca="false">IFERROR(INDEX(Requirements_Register!$I$6:$I$255,MATCH(ROWS($A$6:A137),Requirements_Register!$BB$6:$BB$255,0))&amp;"","")</f>
        <v/>
      </c>
      <c r="G137" s="22" t="str">
        <f aca="false">IFERROR(INDEX(Requirements_Register!$Q$6:$Q$255,MATCH(ROWS($A$6:A137),Requirements_Register!$BB$6:$BB$255,0))&amp;"","")</f>
        <v/>
      </c>
      <c r="H137" s="22" t="str">
        <f aca="false">IFERROR(INDEX(Requirements_Register!$AA$6:$AA$255,MATCH(ROWS($A$6:A137),Requirements_Register!$BB$6:$BB$255,0)),"")</f>
        <v/>
      </c>
      <c r="I137" s="22" t="str">
        <f aca="false">IFERROR(INDEX(Requirements_Register!$AC$6:$AC$255,MATCH(ROWS($A$6:A137),Requirements_Register!$BB$6:$BB$255,0)),"")</f>
        <v/>
      </c>
      <c r="J137" s="22" t="str">
        <f aca="false">IFERROR(INDEX(Requirements_Register!$AG$6:$AG$255,MATCH(ROWS($A$6:A137),Requirements_Register!$BB$6:$BB$255,0))&amp;"","")</f>
        <v/>
      </c>
      <c r="K137" s="22" t="str">
        <f aca="false">IFERROR(INDEX(Requirements_Register!$AK$6:$AK$255,MATCH(ROWS($A$6:A137),Requirements_Register!$BB$6:$BB$255,0))&amp;"","")</f>
        <v/>
      </c>
      <c r="L137" s="22" t="str">
        <f aca="false">IFERROR(INDEX(Requirements_Register!$AT$6:$AT$255,MATCH(ROWS($A$6:A137),Requirements_Register!$BB$6:$BB$255,0))&amp;"","")</f>
        <v/>
      </c>
      <c r="M137" s="22" t="str">
        <f aca="false">IFERROR(INDEX(Requirements_Register!$AU$6:$AU$255,MATCH(ROWS($A$6:A137),Requirements_Register!$BB$6:$BB$255,0))&amp;"","")</f>
        <v/>
      </c>
    </row>
    <row r="138" customFormat="false" ht="15" hidden="false" customHeight="false" outlineLevel="0" collapsed="false">
      <c r="A138" s="22" t="str">
        <f aca="false">IFERROR(INDEX(Requirements_Register!$A$6:$A$255,MATCH(ROWS($A$6:A138),Requirements_Register!$BB$6:$BB$255,0))&amp;"","")</f>
        <v/>
      </c>
      <c r="B138" s="22" t="str">
        <f aca="false">IFERROR(INDEX(Requirements_Register!$B$6:$B$255,MATCH(ROWS($A$6:A138),Requirements_Register!$BB$6:$BB$255,0))&amp;"","")</f>
        <v/>
      </c>
      <c r="C138" s="22" t="str">
        <f aca="false">IFERROR(INDEX(Requirements_Register!$D$6:$D$255,MATCH(ROWS($A$6:A138),Requirements_Register!$BB$6:$BB$255,0))&amp;"","")</f>
        <v/>
      </c>
      <c r="D138" s="22" t="str">
        <f aca="false">IFERROR(INDEX(Requirements_Register!$E$6:$E$255,MATCH(ROWS($A$6:A138),Requirements_Register!$BB$6:$BB$255,0))&amp;"","")</f>
        <v/>
      </c>
      <c r="E138" s="22" t="str">
        <f aca="false">IFERROR(INDEX(Requirements_Register!$G$6:$G$255,MATCH(ROWS($A$6:A138),Requirements_Register!$BB$6:$BB$255,0))&amp;"","")</f>
        <v/>
      </c>
      <c r="F138" s="22" t="str">
        <f aca="false">IFERROR(INDEX(Requirements_Register!$I$6:$I$255,MATCH(ROWS($A$6:A138),Requirements_Register!$BB$6:$BB$255,0))&amp;"","")</f>
        <v/>
      </c>
      <c r="G138" s="22" t="str">
        <f aca="false">IFERROR(INDEX(Requirements_Register!$Q$6:$Q$255,MATCH(ROWS($A$6:A138),Requirements_Register!$BB$6:$BB$255,0))&amp;"","")</f>
        <v/>
      </c>
      <c r="H138" s="22" t="str">
        <f aca="false">IFERROR(INDEX(Requirements_Register!$AA$6:$AA$255,MATCH(ROWS($A$6:A138),Requirements_Register!$BB$6:$BB$255,0)),"")</f>
        <v/>
      </c>
      <c r="I138" s="22" t="str">
        <f aca="false">IFERROR(INDEX(Requirements_Register!$AC$6:$AC$255,MATCH(ROWS($A$6:A138),Requirements_Register!$BB$6:$BB$255,0)),"")</f>
        <v/>
      </c>
      <c r="J138" s="22" t="str">
        <f aca="false">IFERROR(INDEX(Requirements_Register!$AG$6:$AG$255,MATCH(ROWS($A$6:A138),Requirements_Register!$BB$6:$BB$255,0))&amp;"","")</f>
        <v/>
      </c>
      <c r="K138" s="22" t="str">
        <f aca="false">IFERROR(INDEX(Requirements_Register!$AK$6:$AK$255,MATCH(ROWS($A$6:A138),Requirements_Register!$BB$6:$BB$255,0))&amp;"","")</f>
        <v/>
      </c>
      <c r="L138" s="22" t="str">
        <f aca="false">IFERROR(INDEX(Requirements_Register!$AT$6:$AT$255,MATCH(ROWS($A$6:A138),Requirements_Register!$BB$6:$BB$255,0))&amp;"","")</f>
        <v/>
      </c>
      <c r="M138" s="22" t="str">
        <f aca="false">IFERROR(INDEX(Requirements_Register!$AU$6:$AU$255,MATCH(ROWS($A$6:A138),Requirements_Register!$BB$6:$BB$255,0))&amp;"","")</f>
        <v/>
      </c>
    </row>
    <row r="139" customFormat="false" ht="15" hidden="false" customHeight="false" outlineLevel="0" collapsed="false">
      <c r="A139" s="22" t="str">
        <f aca="false">IFERROR(INDEX(Requirements_Register!$A$6:$A$255,MATCH(ROWS($A$6:A139),Requirements_Register!$BB$6:$BB$255,0))&amp;"","")</f>
        <v/>
      </c>
      <c r="B139" s="22" t="str">
        <f aca="false">IFERROR(INDEX(Requirements_Register!$B$6:$B$255,MATCH(ROWS($A$6:A139),Requirements_Register!$BB$6:$BB$255,0))&amp;"","")</f>
        <v/>
      </c>
      <c r="C139" s="22" t="str">
        <f aca="false">IFERROR(INDEX(Requirements_Register!$D$6:$D$255,MATCH(ROWS($A$6:A139),Requirements_Register!$BB$6:$BB$255,0))&amp;"","")</f>
        <v/>
      </c>
      <c r="D139" s="22" t="str">
        <f aca="false">IFERROR(INDEX(Requirements_Register!$E$6:$E$255,MATCH(ROWS($A$6:A139),Requirements_Register!$BB$6:$BB$255,0))&amp;"","")</f>
        <v/>
      </c>
      <c r="E139" s="22" t="str">
        <f aca="false">IFERROR(INDEX(Requirements_Register!$G$6:$G$255,MATCH(ROWS($A$6:A139),Requirements_Register!$BB$6:$BB$255,0))&amp;"","")</f>
        <v/>
      </c>
      <c r="F139" s="22" t="str">
        <f aca="false">IFERROR(INDEX(Requirements_Register!$I$6:$I$255,MATCH(ROWS($A$6:A139),Requirements_Register!$BB$6:$BB$255,0))&amp;"","")</f>
        <v/>
      </c>
      <c r="G139" s="22" t="str">
        <f aca="false">IFERROR(INDEX(Requirements_Register!$Q$6:$Q$255,MATCH(ROWS($A$6:A139),Requirements_Register!$BB$6:$BB$255,0))&amp;"","")</f>
        <v/>
      </c>
      <c r="H139" s="22" t="str">
        <f aca="false">IFERROR(INDEX(Requirements_Register!$AA$6:$AA$255,MATCH(ROWS($A$6:A139),Requirements_Register!$BB$6:$BB$255,0)),"")</f>
        <v/>
      </c>
      <c r="I139" s="22" t="str">
        <f aca="false">IFERROR(INDEX(Requirements_Register!$AC$6:$AC$255,MATCH(ROWS($A$6:A139),Requirements_Register!$BB$6:$BB$255,0)),"")</f>
        <v/>
      </c>
      <c r="J139" s="22" t="str">
        <f aca="false">IFERROR(INDEX(Requirements_Register!$AG$6:$AG$255,MATCH(ROWS($A$6:A139),Requirements_Register!$BB$6:$BB$255,0))&amp;"","")</f>
        <v/>
      </c>
      <c r="K139" s="22" t="str">
        <f aca="false">IFERROR(INDEX(Requirements_Register!$AK$6:$AK$255,MATCH(ROWS($A$6:A139),Requirements_Register!$BB$6:$BB$255,0))&amp;"","")</f>
        <v/>
      </c>
      <c r="L139" s="22" t="str">
        <f aca="false">IFERROR(INDEX(Requirements_Register!$AT$6:$AT$255,MATCH(ROWS($A$6:A139),Requirements_Register!$BB$6:$BB$255,0))&amp;"","")</f>
        <v/>
      </c>
      <c r="M139" s="22" t="str">
        <f aca="false">IFERROR(INDEX(Requirements_Register!$AU$6:$AU$255,MATCH(ROWS($A$6:A139),Requirements_Register!$BB$6:$BB$255,0))&amp;"","")</f>
        <v/>
      </c>
    </row>
    <row r="140" customFormat="false" ht="15" hidden="false" customHeight="false" outlineLevel="0" collapsed="false">
      <c r="A140" s="22" t="str">
        <f aca="false">IFERROR(INDEX(Requirements_Register!$A$6:$A$255,MATCH(ROWS($A$6:A140),Requirements_Register!$BB$6:$BB$255,0))&amp;"","")</f>
        <v/>
      </c>
      <c r="B140" s="22" t="str">
        <f aca="false">IFERROR(INDEX(Requirements_Register!$B$6:$B$255,MATCH(ROWS($A$6:A140),Requirements_Register!$BB$6:$BB$255,0))&amp;"","")</f>
        <v/>
      </c>
      <c r="C140" s="22" t="str">
        <f aca="false">IFERROR(INDEX(Requirements_Register!$D$6:$D$255,MATCH(ROWS($A$6:A140),Requirements_Register!$BB$6:$BB$255,0))&amp;"","")</f>
        <v/>
      </c>
      <c r="D140" s="22" t="str">
        <f aca="false">IFERROR(INDEX(Requirements_Register!$E$6:$E$255,MATCH(ROWS($A$6:A140),Requirements_Register!$BB$6:$BB$255,0))&amp;"","")</f>
        <v/>
      </c>
      <c r="E140" s="22" t="str">
        <f aca="false">IFERROR(INDEX(Requirements_Register!$G$6:$G$255,MATCH(ROWS($A$6:A140),Requirements_Register!$BB$6:$BB$255,0))&amp;"","")</f>
        <v/>
      </c>
      <c r="F140" s="22" t="str">
        <f aca="false">IFERROR(INDEX(Requirements_Register!$I$6:$I$255,MATCH(ROWS($A$6:A140),Requirements_Register!$BB$6:$BB$255,0))&amp;"","")</f>
        <v/>
      </c>
      <c r="G140" s="22" t="str">
        <f aca="false">IFERROR(INDEX(Requirements_Register!$Q$6:$Q$255,MATCH(ROWS($A$6:A140),Requirements_Register!$BB$6:$BB$255,0))&amp;"","")</f>
        <v/>
      </c>
      <c r="H140" s="22" t="str">
        <f aca="false">IFERROR(INDEX(Requirements_Register!$AA$6:$AA$255,MATCH(ROWS($A$6:A140),Requirements_Register!$BB$6:$BB$255,0)),"")</f>
        <v/>
      </c>
      <c r="I140" s="22" t="str">
        <f aca="false">IFERROR(INDEX(Requirements_Register!$AC$6:$AC$255,MATCH(ROWS($A$6:A140),Requirements_Register!$BB$6:$BB$255,0)),"")</f>
        <v/>
      </c>
      <c r="J140" s="22" t="str">
        <f aca="false">IFERROR(INDEX(Requirements_Register!$AG$6:$AG$255,MATCH(ROWS($A$6:A140),Requirements_Register!$BB$6:$BB$255,0))&amp;"","")</f>
        <v/>
      </c>
      <c r="K140" s="22" t="str">
        <f aca="false">IFERROR(INDEX(Requirements_Register!$AK$6:$AK$255,MATCH(ROWS($A$6:A140),Requirements_Register!$BB$6:$BB$255,0))&amp;"","")</f>
        <v/>
      </c>
      <c r="L140" s="22" t="str">
        <f aca="false">IFERROR(INDEX(Requirements_Register!$AT$6:$AT$255,MATCH(ROWS($A$6:A140),Requirements_Register!$BB$6:$BB$255,0))&amp;"","")</f>
        <v/>
      </c>
      <c r="M140" s="22" t="str">
        <f aca="false">IFERROR(INDEX(Requirements_Register!$AU$6:$AU$255,MATCH(ROWS($A$6:A140),Requirements_Register!$BB$6:$BB$255,0))&amp;"","")</f>
        <v/>
      </c>
    </row>
    <row r="141" customFormat="false" ht="15" hidden="false" customHeight="false" outlineLevel="0" collapsed="false">
      <c r="A141" s="22" t="str">
        <f aca="false">IFERROR(INDEX(Requirements_Register!$A$6:$A$255,MATCH(ROWS($A$6:A141),Requirements_Register!$BB$6:$BB$255,0))&amp;"","")</f>
        <v/>
      </c>
      <c r="B141" s="22" t="str">
        <f aca="false">IFERROR(INDEX(Requirements_Register!$B$6:$B$255,MATCH(ROWS($A$6:A141),Requirements_Register!$BB$6:$BB$255,0))&amp;"","")</f>
        <v/>
      </c>
      <c r="C141" s="22" t="str">
        <f aca="false">IFERROR(INDEX(Requirements_Register!$D$6:$D$255,MATCH(ROWS($A$6:A141),Requirements_Register!$BB$6:$BB$255,0))&amp;"","")</f>
        <v/>
      </c>
      <c r="D141" s="22" t="str">
        <f aca="false">IFERROR(INDEX(Requirements_Register!$E$6:$E$255,MATCH(ROWS($A$6:A141),Requirements_Register!$BB$6:$BB$255,0))&amp;"","")</f>
        <v/>
      </c>
      <c r="E141" s="22" t="str">
        <f aca="false">IFERROR(INDEX(Requirements_Register!$G$6:$G$255,MATCH(ROWS($A$6:A141),Requirements_Register!$BB$6:$BB$255,0))&amp;"","")</f>
        <v/>
      </c>
      <c r="F141" s="22" t="str">
        <f aca="false">IFERROR(INDEX(Requirements_Register!$I$6:$I$255,MATCH(ROWS($A$6:A141),Requirements_Register!$BB$6:$BB$255,0))&amp;"","")</f>
        <v/>
      </c>
      <c r="G141" s="22" t="str">
        <f aca="false">IFERROR(INDEX(Requirements_Register!$Q$6:$Q$255,MATCH(ROWS($A$6:A141),Requirements_Register!$BB$6:$BB$255,0))&amp;"","")</f>
        <v/>
      </c>
      <c r="H141" s="22" t="str">
        <f aca="false">IFERROR(INDEX(Requirements_Register!$AA$6:$AA$255,MATCH(ROWS($A$6:A141),Requirements_Register!$BB$6:$BB$255,0)),"")</f>
        <v/>
      </c>
      <c r="I141" s="22" t="str">
        <f aca="false">IFERROR(INDEX(Requirements_Register!$AC$6:$AC$255,MATCH(ROWS($A$6:A141),Requirements_Register!$BB$6:$BB$255,0)),"")</f>
        <v/>
      </c>
      <c r="J141" s="22" t="str">
        <f aca="false">IFERROR(INDEX(Requirements_Register!$AG$6:$AG$255,MATCH(ROWS($A$6:A141),Requirements_Register!$BB$6:$BB$255,0))&amp;"","")</f>
        <v/>
      </c>
      <c r="K141" s="22" t="str">
        <f aca="false">IFERROR(INDEX(Requirements_Register!$AK$6:$AK$255,MATCH(ROWS($A$6:A141),Requirements_Register!$BB$6:$BB$255,0))&amp;"","")</f>
        <v/>
      </c>
      <c r="L141" s="22" t="str">
        <f aca="false">IFERROR(INDEX(Requirements_Register!$AT$6:$AT$255,MATCH(ROWS($A$6:A141),Requirements_Register!$BB$6:$BB$255,0))&amp;"","")</f>
        <v/>
      </c>
      <c r="M141" s="22" t="str">
        <f aca="false">IFERROR(INDEX(Requirements_Register!$AU$6:$AU$255,MATCH(ROWS($A$6:A141),Requirements_Register!$BB$6:$BB$255,0))&amp;"","")</f>
        <v/>
      </c>
    </row>
    <row r="142" customFormat="false" ht="15" hidden="false" customHeight="false" outlineLevel="0" collapsed="false">
      <c r="A142" s="22" t="str">
        <f aca="false">IFERROR(INDEX(Requirements_Register!$A$6:$A$255,MATCH(ROWS($A$6:A142),Requirements_Register!$BB$6:$BB$255,0))&amp;"","")</f>
        <v/>
      </c>
      <c r="B142" s="22" t="str">
        <f aca="false">IFERROR(INDEX(Requirements_Register!$B$6:$B$255,MATCH(ROWS($A$6:A142),Requirements_Register!$BB$6:$BB$255,0))&amp;"","")</f>
        <v/>
      </c>
      <c r="C142" s="22" t="str">
        <f aca="false">IFERROR(INDEX(Requirements_Register!$D$6:$D$255,MATCH(ROWS($A$6:A142),Requirements_Register!$BB$6:$BB$255,0))&amp;"","")</f>
        <v/>
      </c>
      <c r="D142" s="22" t="str">
        <f aca="false">IFERROR(INDEX(Requirements_Register!$E$6:$E$255,MATCH(ROWS($A$6:A142),Requirements_Register!$BB$6:$BB$255,0))&amp;"","")</f>
        <v/>
      </c>
      <c r="E142" s="22" t="str">
        <f aca="false">IFERROR(INDEX(Requirements_Register!$G$6:$G$255,MATCH(ROWS($A$6:A142),Requirements_Register!$BB$6:$BB$255,0))&amp;"","")</f>
        <v/>
      </c>
      <c r="F142" s="22" t="str">
        <f aca="false">IFERROR(INDEX(Requirements_Register!$I$6:$I$255,MATCH(ROWS($A$6:A142),Requirements_Register!$BB$6:$BB$255,0))&amp;"","")</f>
        <v/>
      </c>
      <c r="G142" s="22" t="str">
        <f aca="false">IFERROR(INDEX(Requirements_Register!$Q$6:$Q$255,MATCH(ROWS($A$6:A142),Requirements_Register!$BB$6:$BB$255,0))&amp;"","")</f>
        <v/>
      </c>
      <c r="H142" s="22" t="str">
        <f aca="false">IFERROR(INDEX(Requirements_Register!$AA$6:$AA$255,MATCH(ROWS($A$6:A142),Requirements_Register!$BB$6:$BB$255,0)),"")</f>
        <v/>
      </c>
      <c r="I142" s="22" t="str">
        <f aca="false">IFERROR(INDEX(Requirements_Register!$AC$6:$AC$255,MATCH(ROWS($A$6:A142),Requirements_Register!$BB$6:$BB$255,0)),"")</f>
        <v/>
      </c>
      <c r="J142" s="22" t="str">
        <f aca="false">IFERROR(INDEX(Requirements_Register!$AG$6:$AG$255,MATCH(ROWS($A$6:A142),Requirements_Register!$BB$6:$BB$255,0))&amp;"","")</f>
        <v/>
      </c>
      <c r="K142" s="22" t="str">
        <f aca="false">IFERROR(INDEX(Requirements_Register!$AK$6:$AK$255,MATCH(ROWS($A$6:A142),Requirements_Register!$BB$6:$BB$255,0))&amp;"","")</f>
        <v/>
      </c>
      <c r="L142" s="22" t="str">
        <f aca="false">IFERROR(INDEX(Requirements_Register!$AT$6:$AT$255,MATCH(ROWS($A$6:A142),Requirements_Register!$BB$6:$BB$255,0))&amp;"","")</f>
        <v/>
      </c>
      <c r="M142" s="22" t="str">
        <f aca="false">IFERROR(INDEX(Requirements_Register!$AU$6:$AU$255,MATCH(ROWS($A$6:A142),Requirements_Register!$BB$6:$BB$255,0))&amp;"","")</f>
        <v/>
      </c>
    </row>
    <row r="143" customFormat="false" ht="15" hidden="false" customHeight="false" outlineLevel="0" collapsed="false">
      <c r="A143" s="22" t="str">
        <f aca="false">IFERROR(INDEX(Requirements_Register!$A$6:$A$255,MATCH(ROWS($A$6:A143),Requirements_Register!$BB$6:$BB$255,0))&amp;"","")</f>
        <v/>
      </c>
      <c r="B143" s="22" t="str">
        <f aca="false">IFERROR(INDEX(Requirements_Register!$B$6:$B$255,MATCH(ROWS($A$6:A143),Requirements_Register!$BB$6:$BB$255,0))&amp;"","")</f>
        <v/>
      </c>
      <c r="C143" s="22" t="str">
        <f aca="false">IFERROR(INDEX(Requirements_Register!$D$6:$D$255,MATCH(ROWS($A$6:A143),Requirements_Register!$BB$6:$BB$255,0))&amp;"","")</f>
        <v/>
      </c>
      <c r="D143" s="22" t="str">
        <f aca="false">IFERROR(INDEX(Requirements_Register!$E$6:$E$255,MATCH(ROWS($A$6:A143),Requirements_Register!$BB$6:$BB$255,0))&amp;"","")</f>
        <v/>
      </c>
      <c r="E143" s="22" t="str">
        <f aca="false">IFERROR(INDEX(Requirements_Register!$G$6:$G$255,MATCH(ROWS($A$6:A143),Requirements_Register!$BB$6:$BB$255,0))&amp;"","")</f>
        <v/>
      </c>
      <c r="F143" s="22" t="str">
        <f aca="false">IFERROR(INDEX(Requirements_Register!$I$6:$I$255,MATCH(ROWS($A$6:A143),Requirements_Register!$BB$6:$BB$255,0))&amp;"","")</f>
        <v/>
      </c>
      <c r="G143" s="22" t="str">
        <f aca="false">IFERROR(INDEX(Requirements_Register!$Q$6:$Q$255,MATCH(ROWS($A$6:A143),Requirements_Register!$BB$6:$BB$255,0))&amp;"","")</f>
        <v/>
      </c>
      <c r="H143" s="22" t="str">
        <f aca="false">IFERROR(INDEX(Requirements_Register!$AA$6:$AA$255,MATCH(ROWS($A$6:A143),Requirements_Register!$BB$6:$BB$255,0)),"")</f>
        <v/>
      </c>
      <c r="I143" s="22" t="str">
        <f aca="false">IFERROR(INDEX(Requirements_Register!$AC$6:$AC$255,MATCH(ROWS($A$6:A143),Requirements_Register!$BB$6:$BB$255,0)),"")</f>
        <v/>
      </c>
      <c r="J143" s="22" t="str">
        <f aca="false">IFERROR(INDEX(Requirements_Register!$AG$6:$AG$255,MATCH(ROWS($A$6:A143),Requirements_Register!$BB$6:$BB$255,0))&amp;"","")</f>
        <v/>
      </c>
      <c r="K143" s="22" t="str">
        <f aca="false">IFERROR(INDEX(Requirements_Register!$AK$6:$AK$255,MATCH(ROWS($A$6:A143),Requirements_Register!$BB$6:$BB$255,0))&amp;"","")</f>
        <v/>
      </c>
      <c r="L143" s="22" t="str">
        <f aca="false">IFERROR(INDEX(Requirements_Register!$AT$6:$AT$255,MATCH(ROWS($A$6:A143),Requirements_Register!$BB$6:$BB$255,0))&amp;"","")</f>
        <v/>
      </c>
      <c r="M143" s="22" t="str">
        <f aca="false">IFERROR(INDEX(Requirements_Register!$AU$6:$AU$255,MATCH(ROWS($A$6:A143),Requirements_Register!$BB$6:$BB$255,0))&amp;"","")</f>
        <v/>
      </c>
    </row>
    <row r="144" customFormat="false" ht="15" hidden="false" customHeight="false" outlineLevel="0" collapsed="false">
      <c r="A144" s="22" t="str">
        <f aca="false">IFERROR(INDEX(Requirements_Register!$A$6:$A$255,MATCH(ROWS($A$6:A144),Requirements_Register!$BB$6:$BB$255,0))&amp;"","")</f>
        <v/>
      </c>
      <c r="B144" s="22" t="str">
        <f aca="false">IFERROR(INDEX(Requirements_Register!$B$6:$B$255,MATCH(ROWS($A$6:A144),Requirements_Register!$BB$6:$BB$255,0))&amp;"","")</f>
        <v/>
      </c>
      <c r="C144" s="22" t="str">
        <f aca="false">IFERROR(INDEX(Requirements_Register!$D$6:$D$255,MATCH(ROWS($A$6:A144),Requirements_Register!$BB$6:$BB$255,0))&amp;"","")</f>
        <v/>
      </c>
      <c r="D144" s="22" t="str">
        <f aca="false">IFERROR(INDEX(Requirements_Register!$E$6:$E$255,MATCH(ROWS($A$6:A144),Requirements_Register!$BB$6:$BB$255,0))&amp;"","")</f>
        <v/>
      </c>
      <c r="E144" s="22" t="str">
        <f aca="false">IFERROR(INDEX(Requirements_Register!$G$6:$G$255,MATCH(ROWS($A$6:A144),Requirements_Register!$BB$6:$BB$255,0))&amp;"","")</f>
        <v/>
      </c>
      <c r="F144" s="22" t="str">
        <f aca="false">IFERROR(INDEX(Requirements_Register!$I$6:$I$255,MATCH(ROWS($A$6:A144),Requirements_Register!$BB$6:$BB$255,0))&amp;"","")</f>
        <v/>
      </c>
      <c r="G144" s="22" t="str">
        <f aca="false">IFERROR(INDEX(Requirements_Register!$Q$6:$Q$255,MATCH(ROWS($A$6:A144),Requirements_Register!$BB$6:$BB$255,0))&amp;"","")</f>
        <v/>
      </c>
      <c r="H144" s="22" t="str">
        <f aca="false">IFERROR(INDEX(Requirements_Register!$AA$6:$AA$255,MATCH(ROWS($A$6:A144),Requirements_Register!$BB$6:$BB$255,0)),"")</f>
        <v/>
      </c>
      <c r="I144" s="22" t="str">
        <f aca="false">IFERROR(INDEX(Requirements_Register!$AC$6:$AC$255,MATCH(ROWS($A$6:A144),Requirements_Register!$BB$6:$BB$255,0)),"")</f>
        <v/>
      </c>
      <c r="J144" s="22" t="str">
        <f aca="false">IFERROR(INDEX(Requirements_Register!$AG$6:$AG$255,MATCH(ROWS($A$6:A144),Requirements_Register!$BB$6:$BB$255,0))&amp;"","")</f>
        <v/>
      </c>
      <c r="K144" s="22" t="str">
        <f aca="false">IFERROR(INDEX(Requirements_Register!$AK$6:$AK$255,MATCH(ROWS($A$6:A144),Requirements_Register!$BB$6:$BB$255,0))&amp;"","")</f>
        <v/>
      </c>
      <c r="L144" s="22" t="str">
        <f aca="false">IFERROR(INDEX(Requirements_Register!$AT$6:$AT$255,MATCH(ROWS($A$6:A144),Requirements_Register!$BB$6:$BB$255,0))&amp;"","")</f>
        <v/>
      </c>
      <c r="M144" s="22" t="str">
        <f aca="false">IFERROR(INDEX(Requirements_Register!$AU$6:$AU$255,MATCH(ROWS($A$6:A144),Requirements_Register!$BB$6:$BB$255,0))&amp;"","")</f>
        <v/>
      </c>
    </row>
    <row r="145" customFormat="false" ht="15" hidden="false" customHeight="false" outlineLevel="0" collapsed="false">
      <c r="A145" s="22" t="str">
        <f aca="false">IFERROR(INDEX(Requirements_Register!$A$6:$A$255,MATCH(ROWS($A$6:A145),Requirements_Register!$BB$6:$BB$255,0))&amp;"","")</f>
        <v/>
      </c>
      <c r="B145" s="22" t="str">
        <f aca="false">IFERROR(INDEX(Requirements_Register!$B$6:$B$255,MATCH(ROWS($A$6:A145),Requirements_Register!$BB$6:$BB$255,0))&amp;"","")</f>
        <v/>
      </c>
      <c r="C145" s="22" t="str">
        <f aca="false">IFERROR(INDEX(Requirements_Register!$D$6:$D$255,MATCH(ROWS($A$6:A145),Requirements_Register!$BB$6:$BB$255,0))&amp;"","")</f>
        <v/>
      </c>
      <c r="D145" s="22" t="str">
        <f aca="false">IFERROR(INDEX(Requirements_Register!$E$6:$E$255,MATCH(ROWS($A$6:A145),Requirements_Register!$BB$6:$BB$255,0))&amp;"","")</f>
        <v/>
      </c>
      <c r="E145" s="22" t="str">
        <f aca="false">IFERROR(INDEX(Requirements_Register!$G$6:$G$255,MATCH(ROWS($A$6:A145),Requirements_Register!$BB$6:$BB$255,0))&amp;"","")</f>
        <v/>
      </c>
      <c r="F145" s="22" t="str">
        <f aca="false">IFERROR(INDEX(Requirements_Register!$I$6:$I$255,MATCH(ROWS($A$6:A145),Requirements_Register!$BB$6:$BB$255,0))&amp;"","")</f>
        <v/>
      </c>
      <c r="G145" s="22" t="str">
        <f aca="false">IFERROR(INDEX(Requirements_Register!$Q$6:$Q$255,MATCH(ROWS($A$6:A145),Requirements_Register!$BB$6:$BB$255,0))&amp;"","")</f>
        <v/>
      </c>
      <c r="H145" s="22" t="str">
        <f aca="false">IFERROR(INDEX(Requirements_Register!$AA$6:$AA$255,MATCH(ROWS($A$6:A145),Requirements_Register!$BB$6:$BB$255,0)),"")</f>
        <v/>
      </c>
      <c r="I145" s="22" t="str">
        <f aca="false">IFERROR(INDEX(Requirements_Register!$AC$6:$AC$255,MATCH(ROWS($A$6:A145),Requirements_Register!$BB$6:$BB$255,0)),"")</f>
        <v/>
      </c>
      <c r="J145" s="22" t="str">
        <f aca="false">IFERROR(INDEX(Requirements_Register!$AG$6:$AG$255,MATCH(ROWS($A$6:A145),Requirements_Register!$BB$6:$BB$255,0))&amp;"","")</f>
        <v/>
      </c>
      <c r="K145" s="22" t="str">
        <f aca="false">IFERROR(INDEX(Requirements_Register!$AK$6:$AK$255,MATCH(ROWS($A$6:A145),Requirements_Register!$BB$6:$BB$255,0))&amp;"","")</f>
        <v/>
      </c>
      <c r="L145" s="22" t="str">
        <f aca="false">IFERROR(INDEX(Requirements_Register!$AT$6:$AT$255,MATCH(ROWS($A$6:A145),Requirements_Register!$BB$6:$BB$255,0))&amp;"","")</f>
        <v/>
      </c>
      <c r="M145" s="22" t="str">
        <f aca="false">IFERROR(INDEX(Requirements_Register!$AU$6:$AU$255,MATCH(ROWS($A$6:A145),Requirements_Register!$BB$6:$BB$255,0))&amp;"","")</f>
        <v/>
      </c>
    </row>
    <row r="146" customFormat="false" ht="15" hidden="false" customHeight="false" outlineLevel="0" collapsed="false">
      <c r="A146" s="22" t="str">
        <f aca="false">IFERROR(INDEX(Requirements_Register!$A$6:$A$255,MATCH(ROWS($A$6:A146),Requirements_Register!$BB$6:$BB$255,0))&amp;"","")</f>
        <v/>
      </c>
      <c r="B146" s="22" t="str">
        <f aca="false">IFERROR(INDEX(Requirements_Register!$B$6:$B$255,MATCH(ROWS($A$6:A146),Requirements_Register!$BB$6:$BB$255,0))&amp;"","")</f>
        <v/>
      </c>
      <c r="C146" s="22" t="str">
        <f aca="false">IFERROR(INDEX(Requirements_Register!$D$6:$D$255,MATCH(ROWS($A$6:A146),Requirements_Register!$BB$6:$BB$255,0))&amp;"","")</f>
        <v/>
      </c>
      <c r="D146" s="22" t="str">
        <f aca="false">IFERROR(INDEX(Requirements_Register!$E$6:$E$255,MATCH(ROWS($A$6:A146),Requirements_Register!$BB$6:$BB$255,0))&amp;"","")</f>
        <v/>
      </c>
      <c r="E146" s="22" t="str">
        <f aca="false">IFERROR(INDEX(Requirements_Register!$G$6:$G$255,MATCH(ROWS($A$6:A146),Requirements_Register!$BB$6:$BB$255,0))&amp;"","")</f>
        <v/>
      </c>
      <c r="F146" s="22" t="str">
        <f aca="false">IFERROR(INDEX(Requirements_Register!$I$6:$I$255,MATCH(ROWS($A$6:A146),Requirements_Register!$BB$6:$BB$255,0))&amp;"","")</f>
        <v/>
      </c>
      <c r="G146" s="22" t="str">
        <f aca="false">IFERROR(INDEX(Requirements_Register!$Q$6:$Q$255,MATCH(ROWS($A$6:A146),Requirements_Register!$BB$6:$BB$255,0))&amp;"","")</f>
        <v/>
      </c>
      <c r="H146" s="22" t="str">
        <f aca="false">IFERROR(INDEX(Requirements_Register!$AA$6:$AA$255,MATCH(ROWS($A$6:A146),Requirements_Register!$BB$6:$BB$255,0)),"")</f>
        <v/>
      </c>
      <c r="I146" s="22" t="str">
        <f aca="false">IFERROR(INDEX(Requirements_Register!$AC$6:$AC$255,MATCH(ROWS($A$6:A146),Requirements_Register!$BB$6:$BB$255,0)),"")</f>
        <v/>
      </c>
      <c r="J146" s="22" t="str">
        <f aca="false">IFERROR(INDEX(Requirements_Register!$AG$6:$AG$255,MATCH(ROWS($A$6:A146),Requirements_Register!$BB$6:$BB$255,0))&amp;"","")</f>
        <v/>
      </c>
      <c r="K146" s="22" t="str">
        <f aca="false">IFERROR(INDEX(Requirements_Register!$AK$6:$AK$255,MATCH(ROWS($A$6:A146),Requirements_Register!$BB$6:$BB$255,0))&amp;"","")</f>
        <v/>
      </c>
      <c r="L146" s="22" t="str">
        <f aca="false">IFERROR(INDEX(Requirements_Register!$AT$6:$AT$255,MATCH(ROWS($A$6:A146),Requirements_Register!$BB$6:$BB$255,0))&amp;"","")</f>
        <v/>
      </c>
      <c r="M146" s="22" t="str">
        <f aca="false">IFERROR(INDEX(Requirements_Register!$AU$6:$AU$255,MATCH(ROWS($A$6:A146),Requirements_Register!$BB$6:$BB$255,0))&amp;"","")</f>
        <v/>
      </c>
    </row>
    <row r="147" customFormat="false" ht="15" hidden="false" customHeight="false" outlineLevel="0" collapsed="false">
      <c r="A147" s="22" t="str">
        <f aca="false">IFERROR(INDEX(Requirements_Register!$A$6:$A$255,MATCH(ROWS($A$6:A147),Requirements_Register!$BB$6:$BB$255,0))&amp;"","")</f>
        <v/>
      </c>
      <c r="B147" s="22" t="str">
        <f aca="false">IFERROR(INDEX(Requirements_Register!$B$6:$B$255,MATCH(ROWS($A$6:A147),Requirements_Register!$BB$6:$BB$255,0))&amp;"","")</f>
        <v/>
      </c>
      <c r="C147" s="22" t="str">
        <f aca="false">IFERROR(INDEX(Requirements_Register!$D$6:$D$255,MATCH(ROWS($A$6:A147),Requirements_Register!$BB$6:$BB$255,0))&amp;"","")</f>
        <v/>
      </c>
      <c r="D147" s="22" t="str">
        <f aca="false">IFERROR(INDEX(Requirements_Register!$E$6:$E$255,MATCH(ROWS($A$6:A147),Requirements_Register!$BB$6:$BB$255,0))&amp;"","")</f>
        <v/>
      </c>
      <c r="E147" s="22" t="str">
        <f aca="false">IFERROR(INDEX(Requirements_Register!$G$6:$G$255,MATCH(ROWS($A$6:A147),Requirements_Register!$BB$6:$BB$255,0))&amp;"","")</f>
        <v/>
      </c>
      <c r="F147" s="22" t="str">
        <f aca="false">IFERROR(INDEX(Requirements_Register!$I$6:$I$255,MATCH(ROWS($A$6:A147),Requirements_Register!$BB$6:$BB$255,0))&amp;"","")</f>
        <v/>
      </c>
      <c r="G147" s="22" t="str">
        <f aca="false">IFERROR(INDEX(Requirements_Register!$Q$6:$Q$255,MATCH(ROWS($A$6:A147),Requirements_Register!$BB$6:$BB$255,0))&amp;"","")</f>
        <v/>
      </c>
      <c r="H147" s="22" t="str">
        <f aca="false">IFERROR(INDEX(Requirements_Register!$AA$6:$AA$255,MATCH(ROWS($A$6:A147),Requirements_Register!$BB$6:$BB$255,0)),"")</f>
        <v/>
      </c>
      <c r="I147" s="22" t="str">
        <f aca="false">IFERROR(INDEX(Requirements_Register!$AC$6:$AC$255,MATCH(ROWS($A$6:A147),Requirements_Register!$BB$6:$BB$255,0)),"")</f>
        <v/>
      </c>
      <c r="J147" s="22" t="str">
        <f aca="false">IFERROR(INDEX(Requirements_Register!$AG$6:$AG$255,MATCH(ROWS($A$6:A147),Requirements_Register!$BB$6:$BB$255,0))&amp;"","")</f>
        <v/>
      </c>
      <c r="K147" s="22" t="str">
        <f aca="false">IFERROR(INDEX(Requirements_Register!$AK$6:$AK$255,MATCH(ROWS($A$6:A147),Requirements_Register!$BB$6:$BB$255,0))&amp;"","")</f>
        <v/>
      </c>
      <c r="L147" s="22" t="str">
        <f aca="false">IFERROR(INDEX(Requirements_Register!$AT$6:$AT$255,MATCH(ROWS($A$6:A147),Requirements_Register!$BB$6:$BB$255,0))&amp;"","")</f>
        <v/>
      </c>
      <c r="M147" s="22" t="str">
        <f aca="false">IFERROR(INDEX(Requirements_Register!$AU$6:$AU$255,MATCH(ROWS($A$6:A147),Requirements_Register!$BB$6:$BB$255,0))&amp;"","")</f>
        <v/>
      </c>
    </row>
    <row r="148" customFormat="false" ht="15" hidden="false" customHeight="false" outlineLevel="0" collapsed="false">
      <c r="A148" s="22" t="str">
        <f aca="false">IFERROR(INDEX(Requirements_Register!$A$6:$A$255,MATCH(ROWS($A$6:A148),Requirements_Register!$BB$6:$BB$255,0))&amp;"","")</f>
        <v/>
      </c>
      <c r="B148" s="22" t="str">
        <f aca="false">IFERROR(INDEX(Requirements_Register!$B$6:$B$255,MATCH(ROWS($A$6:A148),Requirements_Register!$BB$6:$BB$255,0))&amp;"","")</f>
        <v/>
      </c>
      <c r="C148" s="22" t="str">
        <f aca="false">IFERROR(INDEX(Requirements_Register!$D$6:$D$255,MATCH(ROWS($A$6:A148),Requirements_Register!$BB$6:$BB$255,0))&amp;"","")</f>
        <v/>
      </c>
      <c r="D148" s="22" t="str">
        <f aca="false">IFERROR(INDEX(Requirements_Register!$E$6:$E$255,MATCH(ROWS($A$6:A148),Requirements_Register!$BB$6:$BB$255,0))&amp;"","")</f>
        <v/>
      </c>
      <c r="E148" s="22" t="str">
        <f aca="false">IFERROR(INDEX(Requirements_Register!$G$6:$G$255,MATCH(ROWS($A$6:A148),Requirements_Register!$BB$6:$BB$255,0))&amp;"","")</f>
        <v/>
      </c>
      <c r="F148" s="22" t="str">
        <f aca="false">IFERROR(INDEX(Requirements_Register!$I$6:$I$255,MATCH(ROWS($A$6:A148),Requirements_Register!$BB$6:$BB$255,0))&amp;"","")</f>
        <v/>
      </c>
      <c r="G148" s="22" t="str">
        <f aca="false">IFERROR(INDEX(Requirements_Register!$Q$6:$Q$255,MATCH(ROWS($A$6:A148),Requirements_Register!$BB$6:$BB$255,0))&amp;"","")</f>
        <v/>
      </c>
      <c r="H148" s="22" t="str">
        <f aca="false">IFERROR(INDEX(Requirements_Register!$AA$6:$AA$255,MATCH(ROWS($A$6:A148),Requirements_Register!$BB$6:$BB$255,0)),"")</f>
        <v/>
      </c>
      <c r="I148" s="22" t="str">
        <f aca="false">IFERROR(INDEX(Requirements_Register!$AC$6:$AC$255,MATCH(ROWS($A$6:A148),Requirements_Register!$BB$6:$BB$255,0)),"")</f>
        <v/>
      </c>
      <c r="J148" s="22" t="str">
        <f aca="false">IFERROR(INDEX(Requirements_Register!$AG$6:$AG$255,MATCH(ROWS($A$6:A148),Requirements_Register!$BB$6:$BB$255,0))&amp;"","")</f>
        <v/>
      </c>
      <c r="K148" s="22" t="str">
        <f aca="false">IFERROR(INDEX(Requirements_Register!$AK$6:$AK$255,MATCH(ROWS($A$6:A148),Requirements_Register!$BB$6:$BB$255,0))&amp;"","")</f>
        <v/>
      </c>
      <c r="L148" s="22" t="str">
        <f aca="false">IFERROR(INDEX(Requirements_Register!$AT$6:$AT$255,MATCH(ROWS($A$6:A148),Requirements_Register!$BB$6:$BB$255,0))&amp;"","")</f>
        <v/>
      </c>
      <c r="M148" s="22" t="str">
        <f aca="false">IFERROR(INDEX(Requirements_Register!$AU$6:$AU$255,MATCH(ROWS($A$6:A148),Requirements_Register!$BB$6:$BB$255,0))&amp;"","")</f>
        <v/>
      </c>
    </row>
    <row r="149" customFormat="false" ht="15" hidden="false" customHeight="false" outlineLevel="0" collapsed="false">
      <c r="A149" s="22" t="str">
        <f aca="false">IFERROR(INDEX(Requirements_Register!$A$6:$A$255,MATCH(ROWS($A$6:A149),Requirements_Register!$BB$6:$BB$255,0))&amp;"","")</f>
        <v/>
      </c>
      <c r="B149" s="22" t="str">
        <f aca="false">IFERROR(INDEX(Requirements_Register!$B$6:$B$255,MATCH(ROWS($A$6:A149),Requirements_Register!$BB$6:$BB$255,0))&amp;"","")</f>
        <v/>
      </c>
      <c r="C149" s="22" t="str">
        <f aca="false">IFERROR(INDEX(Requirements_Register!$D$6:$D$255,MATCH(ROWS($A$6:A149),Requirements_Register!$BB$6:$BB$255,0))&amp;"","")</f>
        <v/>
      </c>
      <c r="D149" s="22" t="str">
        <f aca="false">IFERROR(INDEX(Requirements_Register!$E$6:$E$255,MATCH(ROWS($A$6:A149),Requirements_Register!$BB$6:$BB$255,0))&amp;"","")</f>
        <v/>
      </c>
      <c r="E149" s="22" t="str">
        <f aca="false">IFERROR(INDEX(Requirements_Register!$G$6:$G$255,MATCH(ROWS($A$6:A149),Requirements_Register!$BB$6:$BB$255,0))&amp;"","")</f>
        <v/>
      </c>
      <c r="F149" s="22" t="str">
        <f aca="false">IFERROR(INDEX(Requirements_Register!$I$6:$I$255,MATCH(ROWS($A$6:A149),Requirements_Register!$BB$6:$BB$255,0))&amp;"","")</f>
        <v/>
      </c>
      <c r="G149" s="22" t="str">
        <f aca="false">IFERROR(INDEX(Requirements_Register!$Q$6:$Q$255,MATCH(ROWS($A$6:A149),Requirements_Register!$BB$6:$BB$255,0))&amp;"","")</f>
        <v/>
      </c>
      <c r="H149" s="22" t="str">
        <f aca="false">IFERROR(INDEX(Requirements_Register!$AA$6:$AA$255,MATCH(ROWS($A$6:A149),Requirements_Register!$BB$6:$BB$255,0)),"")</f>
        <v/>
      </c>
      <c r="I149" s="22" t="str">
        <f aca="false">IFERROR(INDEX(Requirements_Register!$AC$6:$AC$255,MATCH(ROWS($A$6:A149),Requirements_Register!$BB$6:$BB$255,0)),"")</f>
        <v/>
      </c>
      <c r="J149" s="22" t="str">
        <f aca="false">IFERROR(INDEX(Requirements_Register!$AG$6:$AG$255,MATCH(ROWS($A$6:A149),Requirements_Register!$BB$6:$BB$255,0))&amp;"","")</f>
        <v/>
      </c>
      <c r="K149" s="22" t="str">
        <f aca="false">IFERROR(INDEX(Requirements_Register!$AK$6:$AK$255,MATCH(ROWS($A$6:A149),Requirements_Register!$BB$6:$BB$255,0))&amp;"","")</f>
        <v/>
      </c>
      <c r="L149" s="22" t="str">
        <f aca="false">IFERROR(INDEX(Requirements_Register!$AT$6:$AT$255,MATCH(ROWS($A$6:A149),Requirements_Register!$BB$6:$BB$255,0))&amp;"","")</f>
        <v/>
      </c>
      <c r="M149" s="22" t="str">
        <f aca="false">IFERROR(INDEX(Requirements_Register!$AU$6:$AU$255,MATCH(ROWS($A$6:A149),Requirements_Register!$BB$6:$BB$255,0))&amp;"","")</f>
        <v/>
      </c>
    </row>
    <row r="150" customFormat="false" ht="15" hidden="false" customHeight="false" outlineLevel="0" collapsed="false">
      <c r="A150" s="22" t="str">
        <f aca="false">IFERROR(INDEX(Requirements_Register!$A$6:$A$255,MATCH(ROWS($A$6:A150),Requirements_Register!$BB$6:$BB$255,0))&amp;"","")</f>
        <v/>
      </c>
      <c r="B150" s="22" t="str">
        <f aca="false">IFERROR(INDEX(Requirements_Register!$B$6:$B$255,MATCH(ROWS($A$6:A150),Requirements_Register!$BB$6:$BB$255,0))&amp;"","")</f>
        <v/>
      </c>
      <c r="C150" s="22" t="str">
        <f aca="false">IFERROR(INDEX(Requirements_Register!$D$6:$D$255,MATCH(ROWS($A$6:A150),Requirements_Register!$BB$6:$BB$255,0))&amp;"","")</f>
        <v/>
      </c>
      <c r="D150" s="22" t="str">
        <f aca="false">IFERROR(INDEX(Requirements_Register!$E$6:$E$255,MATCH(ROWS($A$6:A150),Requirements_Register!$BB$6:$BB$255,0))&amp;"","")</f>
        <v/>
      </c>
      <c r="E150" s="22" t="str">
        <f aca="false">IFERROR(INDEX(Requirements_Register!$G$6:$G$255,MATCH(ROWS($A$6:A150),Requirements_Register!$BB$6:$BB$255,0))&amp;"","")</f>
        <v/>
      </c>
      <c r="F150" s="22" t="str">
        <f aca="false">IFERROR(INDEX(Requirements_Register!$I$6:$I$255,MATCH(ROWS($A$6:A150),Requirements_Register!$BB$6:$BB$255,0))&amp;"","")</f>
        <v/>
      </c>
      <c r="G150" s="22" t="str">
        <f aca="false">IFERROR(INDEX(Requirements_Register!$Q$6:$Q$255,MATCH(ROWS($A$6:A150),Requirements_Register!$BB$6:$BB$255,0))&amp;"","")</f>
        <v/>
      </c>
      <c r="H150" s="22" t="str">
        <f aca="false">IFERROR(INDEX(Requirements_Register!$AA$6:$AA$255,MATCH(ROWS($A$6:A150),Requirements_Register!$BB$6:$BB$255,0)),"")</f>
        <v/>
      </c>
      <c r="I150" s="22" t="str">
        <f aca="false">IFERROR(INDEX(Requirements_Register!$AC$6:$AC$255,MATCH(ROWS($A$6:A150),Requirements_Register!$BB$6:$BB$255,0)),"")</f>
        <v/>
      </c>
      <c r="J150" s="22" t="str">
        <f aca="false">IFERROR(INDEX(Requirements_Register!$AG$6:$AG$255,MATCH(ROWS($A$6:A150),Requirements_Register!$BB$6:$BB$255,0))&amp;"","")</f>
        <v/>
      </c>
      <c r="K150" s="22" t="str">
        <f aca="false">IFERROR(INDEX(Requirements_Register!$AK$6:$AK$255,MATCH(ROWS($A$6:A150),Requirements_Register!$BB$6:$BB$255,0))&amp;"","")</f>
        <v/>
      </c>
      <c r="L150" s="22" t="str">
        <f aca="false">IFERROR(INDEX(Requirements_Register!$AT$6:$AT$255,MATCH(ROWS($A$6:A150),Requirements_Register!$BB$6:$BB$255,0))&amp;"","")</f>
        <v/>
      </c>
      <c r="M150" s="22" t="str">
        <f aca="false">IFERROR(INDEX(Requirements_Register!$AU$6:$AU$255,MATCH(ROWS($A$6:A150),Requirements_Register!$BB$6:$BB$255,0))&amp;"","")</f>
        <v/>
      </c>
    </row>
    <row r="151" customFormat="false" ht="15" hidden="false" customHeight="false" outlineLevel="0" collapsed="false">
      <c r="A151" s="22" t="str">
        <f aca="false">IFERROR(INDEX(Requirements_Register!$A$6:$A$255,MATCH(ROWS($A$6:A151),Requirements_Register!$BB$6:$BB$255,0))&amp;"","")</f>
        <v/>
      </c>
      <c r="B151" s="22" t="str">
        <f aca="false">IFERROR(INDEX(Requirements_Register!$B$6:$B$255,MATCH(ROWS($A$6:A151),Requirements_Register!$BB$6:$BB$255,0))&amp;"","")</f>
        <v/>
      </c>
      <c r="C151" s="22" t="str">
        <f aca="false">IFERROR(INDEX(Requirements_Register!$D$6:$D$255,MATCH(ROWS($A$6:A151),Requirements_Register!$BB$6:$BB$255,0))&amp;"","")</f>
        <v/>
      </c>
      <c r="D151" s="22" t="str">
        <f aca="false">IFERROR(INDEX(Requirements_Register!$E$6:$E$255,MATCH(ROWS($A$6:A151),Requirements_Register!$BB$6:$BB$255,0))&amp;"","")</f>
        <v/>
      </c>
      <c r="E151" s="22" t="str">
        <f aca="false">IFERROR(INDEX(Requirements_Register!$G$6:$G$255,MATCH(ROWS($A$6:A151),Requirements_Register!$BB$6:$BB$255,0))&amp;"","")</f>
        <v/>
      </c>
      <c r="F151" s="22" t="str">
        <f aca="false">IFERROR(INDEX(Requirements_Register!$I$6:$I$255,MATCH(ROWS($A$6:A151),Requirements_Register!$BB$6:$BB$255,0))&amp;"","")</f>
        <v/>
      </c>
      <c r="G151" s="22" t="str">
        <f aca="false">IFERROR(INDEX(Requirements_Register!$Q$6:$Q$255,MATCH(ROWS($A$6:A151),Requirements_Register!$BB$6:$BB$255,0))&amp;"","")</f>
        <v/>
      </c>
      <c r="H151" s="22" t="str">
        <f aca="false">IFERROR(INDEX(Requirements_Register!$AA$6:$AA$255,MATCH(ROWS($A$6:A151),Requirements_Register!$BB$6:$BB$255,0)),"")</f>
        <v/>
      </c>
      <c r="I151" s="22" t="str">
        <f aca="false">IFERROR(INDEX(Requirements_Register!$AC$6:$AC$255,MATCH(ROWS($A$6:A151),Requirements_Register!$BB$6:$BB$255,0)),"")</f>
        <v/>
      </c>
      <c r="J151" s="22" t="str">
        <f aca="false">IFERROR(INDEX(Requirements_Register!$AG$6:$AG$255,MATCH(ROWS($A$6:A151),Requirements_Register!$BB$6:$BB$255,0))&amp;"","")</f>
        <v/>
      </c>
      <c r="K151" s="22" t="str">
        <f aca="false">IFERROR(INDEX(Requirements_Register!$AK$6:$AK$255,MATCH(ROWS($A$6:A151),Requirements_Register!$BB$6:$BB$255,0))&amp;"","")</f>
        <v/>
      </c>
      <c r="L151" s="22" t="str">
        <f aca="false">IFERROR(INDEX(Requirements_Register!$AT$6:$AT$255,MATCH(ROWS($A$6:A151),Requirements_Register!$BB$6:$BB$255,0))&amp;"","")</f>
        <v/>
      </c>
      <c r="M151" s="22" t="str">
        <f aca="false">IFERROR(INDEX(Requirements_Register!$AU$6:$AU$255,MATCH(ROWS($A$6:A151),Requirements_Register!$BB$6:$BB$255,0))&amp;"","")</f>
        <v/>
      </c>
    </row>
    <row r="152" customFormat="false" ht="15" hidden="false" customHeight="false" outlineLevel="0" collapsed="false">
      <c r="A152" s="22" t="str">
        <f aca="false">IFERROR(INDEX(Requirements_Register!$A$6:$A$255,MATCH(ROWS($A$6:A152),Requirements_Register!$BB$6:$BB$255,0))&amp;"","")</f>
        <v/>
      </c>
      <c r="B152" s="22" t="str">
        <f aca="false">IFERROR(INDEX(Requirements_Register!$B$6:$B$255,MATCH(ROWS($A$6:A152),Requirements_Register!$BB$6:$BB$255,0))&amp;"","")</f>
        <v/>
      </c>
      <c r="C152" s="22" t="str">
        <f aca="false">IFERROR(INDEX(Requirements_Register!$D$6:$D$255,MATCH(ROWS($A$6:A152),Requirements_Register!$BB$6:$BB$255,0))&amp;"","")</f>
        <v/>
      </c>
      <c r="D152" s="22" t="str">
        <f aca="false">IFERROR(INDEX(Requirements_Register!$E$6:$E$255,MATCH(ROWS($A$6:A152),Requirements_Register!$BB$6:$BB$255,0))&amp;"","")</f>
        <v/>
      </c>
      <c r="E152" s="22" t="str">
        <f aca="false">IFERROR(INDEX(Requirements_Register!$G$6:$G$255,MATCH(ROWS($A$6:A152),Requirements_Register!$BB$6:$BB$255,0))&amp;"","")</f>
        <v/>
      </c>
      <c r="F152" s="22" t="str">
        <f aca="false">IFERROR(INDEX(Requirements_Register!$I$6:$I$255,MATCH(ROWS($A$6:A152),Requirements_Register!$BB$6:$BB$255,0))&amp;"","")</f>
        <v/>
      </c>
      <c r="G152" s="22" t="str">
        <f aca="false">IFERROR(INDEX(Requirements_Register!$Q$6:$Q$255,MATCH(ROWS($A$6:A152),Requirements_Register!$BB$6:$BB$255,0))&amp;"","")</f>
        <v/>
      </c>
      <c r="H152" s="22" t="str">
        <f aca="false">IFERROR(INDEX(Requirements_Register!$AA$6:$AA$255,MATCH(ROWS($A$6:A152),Requirements_Register!$BB$6:$BB$255,0)),"")</f>
        <v/>
      </c>
      <c r="I152" s="22" t="str">
        <f aca="false">IFERROR(INDEX(Requirements_Register!$AC$6:$AC$255,MATCH(ROWS($A$6:A152),Requirements_Register!$BB$6:$BB$255,0)),"")</f>
        <v/>
      </c>
      <c r="J152" s="22" t="str">
        <f aca="false">IFERROR(INDEX(Requirements_Register!$AG$6:$AG$255,MATCH(ROWS($A$6:A152),Requirements_Register!$BB$6:$BB$255,0))&amp;"","")</f>
        <v/>
      </c>
      <c r="K152" s="22" t="str">
        <f aca="false">IFERROR(INDEX(Requirements_Register!$AK$6:$AK$255,MATCH(ROWS($A$6:A152),Requirements_Register!$BB$6:$BB$255,0))&amp;"","")</f>
        <v/>
      </c>
      <c r="L152" s="22" t="str">
        <f aca="false">IFERROR(INDEX(Requirements_Register!$AT$6:$AT$255,MATCH(ROWS($A$6:A152),Requirements_Register!$BB$6:$BB$255,0))&amp;"","")</f>
        <v/>
      </c>
      <c r="M152" s="22" t="str">
        <f aca="false">IFERROR(INDEX(Requirements_Register!$AU$6:$AU$255,MATCH(ROWS($A$6:A152),Requirements_Register!$BB$6:$BB$255,0))&amp;"","")</f>
        <v/>
      </c>
    </row>
    <row r="153" customFormat="false" ht="15" hidden="false" customHeight="false" outlineLevel="0" collapsed="false">
      <c r="A153" s="22" t="str">
        <f aca="false">IFERROR(INDEX(Requirements_Register!$A$6:$A$255,MATCH(ROWS($A$6:A153),Requirements_Register!$BB$6:$BB$255,0))&amp;"","")</f>
        <v/>
      </c>
      <c r="B153" s="22" t="str">
        <f aca="false">IFERROR(INDEX(Requirements_Register!$B$6:$B$255,MATCH(ROWS($A$6:A153),Requirements_Register!$BB$6:$BB$255,0))&amp;"","")</f>
        <v/>
      </c>
      <c r="C153" s="22" t="str">
        <f aca="false">IFERROR(INDEX(Requirements_Register!$D$6:$D$255,MATCH(ROWS($A$6:A153),Requirements_Register!$BB$6:$BB$255,0))&amp;"","")</f>
        <v/>
      </c>
      <c r="D153" s="22" t="str">
        <f aca="false">IFERROR(INDEX(Requirements_Register!$E$6:$E$255,MATCH(ROWS($A$6:A153),Requirements_Register!$BB$6:$BB$255,0))&amp;"","")</f>
        <v/>
      </c>
      <c r="E153" s="22" t="str">
        <f aca="false">IFERROR(INDEX(Requirements_Register!$G$6:$G$255,MATCH(ROWS($A$6:A153),Requirements_Register!$BB$6:$BB$255,0))&amp;"","")</f>
        <v/>
      </c>
      <c r="F153" s="22" t="str">
        <f aca="false">IFERROR(INDEX(Requirements_Register!$I$6:$I$255,MATCH(ROWS($A$6:A153),Requirements_Register!$BB$6:$BB$255,0))&amp;"","")</f>
        <v/>
      </c>
      <c r="G153" s="22" t="str">
        <f aca="false">IFERROR(INDEX(Requirements_Register!$Q$6:$Q$255,MATCH(ROWS($A$6:A153),Requirements_Register!$BB$6:$BB$255,0))&amp;"","")</f>
        <v/>
      </c>
      <c r="H153" s="22" t="str">
        <f aca="false">IFERROR(INDEX(Requirements_Register!$AA$6:$AA$255,MATCH(ROWS($A$6:A153),Requirements_Register!$BB$6:$BB$255,0)),"")</f>
        <v/>
      </c>
      <c r="I153" s="22" t="str">
        <f aca="false">IFERROR(INDEX(Requirements_Register!$AC$6:$AC$255,MATCH(ROWS($A$6:A153),Requirements_Register!$BB$6:$BB$255,0)),"")</f>
        <v/>
      </c>
      <c r="J153" s="22" t="str">
        <f aca="false">IFERROR(INDEX(Requirements_Register!$AG$6:$AG$255,MATCH(ROWS($A$6:A153),Requirements_Register!$BB$6:$BB$255,0))&amp;"","")</f>
        <v/>
      </c>
      <c r="K153" s="22" t="str">
        <f aca="false">IFERROR(INDEX(Requirements_Register!$AK$6:$AK$255,MATCH(ROWS($A$6:A153),Requirements_Register!$BB$6:$BB$255,0))&amp;"","")</f>
        <v/>
      </c>
      <c r="L153" s="22" t="str">
        <f aca="false">IFERROR(INDEX(Requirements_Register!$AT$6:$AT$255,MATCH(ROWS($A$6:A153),Requirements_Register!$BB$6:$BB$255,0))&amp;"","")</f>
        <v/>
      </c>
      <c r="M153" s="22" t="str">
        <f aca="false">IFERROR(INDEX(Requirements_Register!$AU$6:$AU$255,MATCH(ROWS($A$6:A153),Requirements_Register!$BB$6:$BB$255,0))&amp;"","")</f>
        <v/>
      </c>
    </row>
    <row r="154" customFormat="false" ht="15" hidden="false" customHeight="false" outlineLevel="0" collapsed="false">
      <c r="A154" s="22" t="str">
        <f aca="false">IFERROR(INDEX(Requirements_Register!$A$6:$A$255,MATCH(ROWS($A$6:A154),Requirements_Register!$BB$6:$BB$255,0))&amp;"","")</f>
        <v/>
      </c>
      <c r="B154" s="22" t="str">
        <f aca="false">IFERROR(INDEX(Requirements_Register!$B$6:$B$255,MATCH(ROWS($A$6:A154),Requirements_Register!$BB$6:$BB$255,0))&amp;"","")</f>
        <v/>
      </c>
      <c r="C154" s="22" t="str">
        <f aca="false">IFERROR(INDEX(Requirements_Register!$D$6:$D$255,MATCH(ROWS($A$6:A154),Requirements_Register!$BB$6:$BB$255,0))&amp;"","")</f>
        <v/>
      </c>
      <c r="D154" s="22" t="str">
        <f aca="false">IFERROR(INDEX(Requirements_Register!$E$6:$E$255,MATCH(ROWS($A$6:A154),Requirements_Register!$BB$6:$BB$255,0))&amp;"","")</f>
        <v/>
      </c>
      <c r="E154" s="22" t="str">
        <f aca="false">IFERROR(INDEX(Requirements_Register!$G$6:$G$255,MATCH(ROWS($A$6:A154),Requirements_Register!$BB$6:$BB$255,0))&amp;"","")</f>
        <v/>
      </c>
      <c r="F154" s="22" t="str">
        <f aca="false">IFERROR(INDEX(Requirements_Register!$I$6:$I$255,MATCH(ROWS($A$6:A154),Requirements_Register!$BB$6:$BB$255,0))&amp;"","")</f>
        <v/>
      </c>
      <c r="G154" s="22" t="str">
        <f aca="false">IFERROR(INDEX(Requirements_Register!$Q$6:$Q$255,MATCH(ROWS($A$6:A154),Requirements_Register!$BB$6:$BB$255,0))&amp;"","")</f>
        <v/>
      </c>
      <c r="H154" s="22" t="str">
        <f aca="false">IFERROR(INDEX(Requirements_Register!$AA$6:$AA$255,MATCH(ROWS($A$6:A154),Requirements_Register!$BB$6:$BB$255,0)),"")</f>
        <v/>
      </c>
      <c r="I154" s="22" t="str">
        <f aca="false">IFERROR(INDEX(Requirements_Register!$AC$6:$AC$255,MATCH(ROWS($A$6:A154),Requirements_Register!$BB$6:$BB$255,0)),"")</f>
        <v/>
      </c>
      <c r="J154" s="22" t="str">
        <f aca="false">IFERROR(INDEX(Requirements_Register!$AG$6:$AG$255,MATCH(ROWS($A$6:A154),Requirements_Register!$BB$6:$BB$255,0))&amp;"","")</f>
        <v/>
      </c>
      <c r="K154" s="22" t="str">
        <f aca="false">IFERROR(INDEX(Requirements_Register!$AK$6:$AK$255,MATCH(ROWS($A$6:A154),Requirements_Register!$BB$6:$BB$255,0))&amp;"","")</f>
        <v/>
      </c>
      <c r="L154" s="22" t="str">
        <f aca="false">IFERROR(INDEX(Requirements_Register!$AT$6:$AT$255,MATCH(ROWS($A$6:A154),Requirements_Register!$BB$6:$BB$255,0))&amp;"","")</f>
        <v/>
      </c>
      <c r="M154" s="22" t="str">
        <f aca="false">IFERROR(INDEX(Requirements_Register!$AU$6:$AU$255,MATCH(ROWS($A$6:A154),Requirements_Register!$BB$6:$BB$255,0))&amp;"","")</f>
        <v/>
      </c>
    </row>
    <row r="155" customFormat="false" ht="15" hidden="false" customHeight="false" outlineLevel="0" collapsed="false">
      <c r="A155" s="22" t="str">
        <f aca="false">IFERROR(INDEX(Requirements_Register!$A$6:$A$255,MATCH(ROWS($A$6:A155),Requirements_Register!$BB$6:$BB$255,0))&amp;"","")</f>
        <v/>
      </c>
      <c r="B155" s="22" t="str">
        <f aca="false">IFERROR(INDEX(Requirements_Register!$B$6:$B$255,MATCH(ROWS($A$6:A155),Requirements_Register!$BB$6:$BB$255,0))&amp;"","")</f>
        <v/>
      </c>
      <c r="C155" s="22" t="str">
        <f aca="false">IFERROR(INDEX(Requirements_Register!$D$6:$D$255,MATCH(ROWS($A$6:A155),Requirements_Register!$BB$6:$BB$255,0))&amp;"","")</f>
        <v/>
      </c>
      <c r="D155" s="22" t="str">
        <f aca="false">IFERROR(INDEX(Requirements_Register!$E$6:$E$255,MATCH(ROWS($A$6:A155),Requirements_Register!$BB$6:$BB$255,0))&amp;"","")</f>
        <v/>
      </c>
      <c r="E155" s="22" t="str">
        <f aca="false">IFERROR(INDEX(Requirements_Register!$G$6:$G$255,MATCH(ROWS($A$6:A155),Requirements_Register!$BB$6:$BB$255,0))&amp;"","")</f>
        <v/>
      </c>
      <c r="F155" s="22" t="str">
        <f aca="false">IFERROR(INDEX(Requirements_Register!$I$6:$I$255,MATCH(ROWS($A$6:A155),Requirements_Register!$BB$6:$BB$255,0))&amp;"","")</f>
        <v/>
      </c>
      <c r="G155" s="22" t="str">
        <f aca="false">IFERROR(INDEX(Requirements_Register!$Q$6:$Q$255,MATCH(ROWS($A$6:A155),Requirements_Register!$BB$6:$BB$255,0))&amp;"","")</f>
        <v/>
      </c>
      <c r="H155" s="22" t="str">
        <f aca="false">IFERROR(INDEX(Requirements_Register!$AA$6:$AA$255,MATCH(ROWS($A$6:A155),Requirements_Register!$BB$6:$BB$255,0)),"")</f>
        <v/>
      </c>
      <c r="I155" s="22" t="str">
        <f aca="false">IFERROR(INDEX(Requirements_Register!$AC$6:$AC$255,MATCH(ROWS($A$6:A155),Requirements_Register!$BB$6:$BB$255,0)),"")</f>
        <v/>
      </c>
      <c r="J155" s="22" t="str">
        <f aca="false">IFERROR(INDEX(Requirements_Register!$AG$6:$AG$255,MATCH(ROWS($A$6:A155),Requirements_Register!$BB$6:$BB$255,0))&amp;"","")</f>
        <v/>
      </c>
      <c r="K155" s="22" t="str">
        <f aca="false">IFERROR(INDEX(Requirements_Register!$AK$6:$AK$255,MATCH(ROWS($A$6:A155),Requirements_Register!$BB$6:$BB$255,0))&amp;"","")</f>
        <v/>
      </c>
      <c r="L155" s="22" t="str">
        <f aca="false">IFERROR(INDEX(Requirements_Register!$AT$6:$AT$255,MATCH(ROWS($A$6:A155),Requirements_Register!$BB$6:$BB$255,0))&amp;"","")</f>
        <v/>
      </c>
      <c r="M155" s="22" t="str">
        <f aca="false">IFERROR(INDEX(Requirements_Register!$AU$6:$AU$255,MATCH(ROWS($A$6:A155),Requirements_Register!$BB$6:$BB$255,0))&amp;"","")</f>
        <v/>
      </c>
    </row>
    <row r="156" customFormat="false" ht="15" hidden="false" customHeight="false" outlineLevel="0" collapsed="false">
      <c r="A156" s="22" t="str">
        <f aca="false">IFERROR(INDEX(Requirements_Register!$A$6:$A$255,MATCH(ROWS($A$6:A156),Requirements_Register!$BB$6:$BB$255,0))&amp;"","")</f>
        <v/>
      </c>
      <c r="B156" s="22" t="str">
        <f aca="false">IFERROR(INDEX(Requirements_Register!$B$6:$B$255,MATCH(ROWS($A$6:A156),Requirements_Register!$BB$6:$BB$255,0))&amp;"","")</f>
        <v/>
      </c>
      <c r="C156" s="22" t="str">
        <f aca="false">IFERROR(INDEX(Requirements_Register!$D$6:$D$255,MATCH(ROWS($A$6:A156),Requirements_Register!$BB$6:$BB$255,0))&amp;"","")</f>
        <v/>
      </c>
      <c r="D156" s="22" t="str">
        <f aca="false">IFERROR(INDEX(Requirements_Register!$E$6:$E$255,MATCH(ROWS($A$6:A156),Requirements_Register!$BB$6:$BB$255,0))&amp;"","")</f>
        <v/>
      </c>
      <c r="E156" s="22" t="str">
        <f aca="false">IFERROR(INDEX(Requirements_Register!$G$6:$G$255,MATCH(ROWS($A$6:A156),Requirements_Register!$BB$6:$BB$255,0))&amp;"","")</f>
        <v/>
      </c>
      <c r="F156" s="22" t="str">
        <f aca="false">IFERROR(INDEX(Requirements_Register!$I$6:$I$255,MATCH(ROWS($A$6:A156),Requirements_Register!$BB$6:$BB$255,0))&amp;"","")</f>
        <v/>
      </c>
      <c r="G156" s="22" t="str">
        <f aca="false">IFERROR(INDEX(Requirements_Register!$Q$6:$Q$255,MATCH(ROWS($A$6:A156),Requirements_Register!$BB$6:$BB$255,0))&amp;"","")</f>
        <v/>
      </c>
      <c r="H156" s="22" t="str">
        <f aca="false">IFERROR(INDEX(Requirements_Register!$AA$6:$AA$255,MATCH(ROWS($A$6:A156),Requirements_Register!$BB$6:$BB$255,0)),"")</f>
        <v/>
      </c>
      <c r="I156" s="22" t="str">
        <f aca="false">IFERROR(INDEX(Requirements_Register!$AC$6:$AC$255,MATCH(ROWS($A$6:A156),Requirements_Register!$BB$6:$BB$255,0)),"")</f>
        <v/>
      </c>
      <c r="J156" s="22" t="str">
        <f aca="false">IFERROR(INDEX(Requirements_Register!$AG$6:$AG$255,MATCH(ROWS($A$6:A156),Requirements_Register!$BB$6:$BB$255,0))&amp;"","")</f>
        <v/>
      </c>
      <c r="K156" s="22" t="str">
        <f aca="false">IFERROR(INDEX(Requirements_Register!$AK$6:$AK$255,MATCH(ROWS($A$6:A156),Requirements_Register!$BB$6:$BB$255,0))&amp;"","")</f>
        <v/>
      </c>
      <c r="L156" s="22" t="str">
        <f aca="false">IFERROR(INDEX(Requirements_Register!$AT$6:$AT$255,MATCH(ROWS($A$6:A156),Requirements_Register!$BB$6:$BB$255,0))&amp;"","")</f>
        <v/>
      </c>
      <c r="M156" s="22" t="str">
        <f aca="false">IFERROR(INDEX(Requirements_Register!$AU$6:$AU$255,MATCH(ROWS($A$6:A156),Requirements_Register!$BB$6:$BB$255,0))&amp;"","")</f>
        <v/>
      </c>
    </row>
    <row r="157" customFormat="false" ht="15" hidden="false" customHeight="false" outlineLevel="0" collapsed="false">
      <c r="A157" s="22" t="str">
        <f aca="false">IFERROR(INDEX(Requirements_Register!$A$6:$A$255,MATCH(ROWS($A$6:A157),Requirements_Register!$BB$6:$BB$255,0))&amp;"","")</f>
        <v/>
      </c>
      <c r="B157" s="22" t="str">
        <f aca="false">IFERROR(INDEX(Requirements_Register!$B$6:$B$255,MATCH(ROWS($A$6:A157),Requirements_Register!$BB$6:$BB$255,0))&amp;"","")</f>
        <v/>
      </c>
      <c r="C157" s="22" t="str">
        <f aca="false">IFERROR(INDEX(Requirements_Register!$D$6:$D$255,MATCH(ROWS($A$6:A157),Requirements_Register!$BB$6:$BB$255,0))&amp;"","")</f>
        <v/>
      </c>
      <c r="D157" s="22" t="str">
        <f aca="false">IFERROR(INDEX(Requirements_Register!$E$6:$E$255,MATCH(ROWS($A$6:A157),Requirements_Register!$BB$6:$BB$255,0))&amp;"","")</f>
        <v/>
      </c>
      <c r="E157" s="22" t="str">
        <f aca="false">IFERROR(INDEX(Requirements_Register!$G$6:$G$255,MATCH(ROWS($A$6:A157),Requirements_Register!$BB$6:$BB$255,0))&amp;"","")</f>
        <v/>
      </c>
      <c r="F157" s="22" t="str">
        <f aca="false">IFERROR(INDEX(Requirements_Register!$I$6:$I$255,MATCH(ROWS($A$6:A157),Requirements_Register!$BB$6:$BB$255,0))&amp;"","")</f>
        <v/>
      </c>
      <c r="G157" s="22" t="str">
        <f aca="false">IFERROR(INDEX(Requirements_Register!$Q$6:$Q$255,MATCH(ROWS($A$6:A157),Requirements_Register!$BB$6:$BB$255,0))&amp;"","")</f>
        <v/>
      </c>
      <c r="H157" s="22" t="str">
        <f aca="false">IFERROR(INDEX(Requirements_Register!$AA$6:$AA$255,MATCH(ROWS($A$6:A157),Requirements_Register!$BB$6:$BB$255,0)),"")</f>
        <v/>
      </c>
      <c r="I157" s="22" t="str">
        <f aca="false">IFERROR(INDEX(Requirements_Register!$AC$6:$AC$255,MATCH(ROWS($A$6:A157),Requirements_Register!$BB$6:$BB$255,0)),"")</f>
        <v/>
      </c>
      <c r="J157" s="22" t="str">
        <f aca="false">IFERROR(INDEX(Requirements_Register!$AG$6:$AG$255,MATCH(ROWS($A$6:A157),Requirements_Register!$BB$6:$BB$255,0))&amp;"","")</f>
        <v/>
      </c>
      <c r="K157" s="22" t="str">
        <f aca="false">IFERROR(INDEX(Requirements_Register!$AK$6:$AK$255,MATCH(ROWS($A$6:A157),Requirements_Register!$BB$6:$BB$255,0))&amp;"","")</f>
        <v/>
      </c>
      <c r="L157" s="22" t="str">
        <f aca="false">IFERROR(INDEX(Requirements_Register!$AT$6:$AT$255,MATCH(ROWS($A$6:A157),Requirements_Register!$BB$6:$BB$255,0))&amp;"","")</f>
        <v/>
      </c>
      <c r="M157" s="22" t="str">
        <f aca="false">IFERROR(INDEX(Requirements_Register!$AU$6:$AU$255,MATCH(ROWS($A$6:A157),Requirements_Register!$BB$6:$BB$255,0))&amp;"","")</f>
        <v/>
      </c>
    </row>
    <row r="158" customFormat="false" ht="15" hidden="false" customHeight="false" outlineLevel="0" collapsed="false">
      <c r="A158" s="22" t="str">
        <f aca="false">IFERROR(INDEX(Requirements_Register!$A$6:$A$255,MATCH(ROWS($A$6:A158),Requirements_Register!$BB$6:$BB$255,0))&amp;"","")</f>
        <v/>
      </c>
      <c r="B158" s="22" t="str">
        <f aca="false">IFERROR(INDEX(Requirements_Register!$B$6:$B$255,MATCH(ROWS($A$6:A158),Requirements_Register!$BB$6:$BB$255,0))&amp;"","")</f>
        <v/>
      </c>
      <c r="C158" s="22" t="str">
        <f aca="false">IFERROR(INDEX(Requirements_Register!$D$6:$D$255,MATCH(ROWS($A$6:A158),Requirements_Register!$BB$6:$BB$255,0))&amp;"","")</f>
        <v/>
      </c>
      <c r="D158" s="22" t="str">
        <f aca="false">IFERROR(INDEX(Requirements_Register!$E$6:$E$255,MATCH(ROWS($A$6:A158),Requirements_Register!$BB$6:$BB$255,0))&amp;"","")</f>
        <v/>
      </c>
      <c r="E158" s="22" t="str">
        <f aca="false">IFERROR(INDEX(Requirements_Register!$G$6:$G$255,MATCH(ROWS($A$6:A158),Requirements_Register!$BB$6:$BB$255,0))&amp;"","")</f>
        <v/>
      </c>
      <c r="F158" s="22" t="str">
        <f aca="false">IFERROR(INDEX(Requirements_Register!$I$6:$I$255,MATCH(ROWS($A$6:A158),Requirements_Register!$BB$6:$BB$255,0))&amp;"","")</f>
        <v/>
      </c>
      <c r="G158" s="22" t="str">
        <f aca="false">IFERROR(INDEX(Requirements_Register!$Q$6:$Q$255,MATCH(ROWS($A$6:A158),Requirements_Register!$BB$6:$BB$255,0))&amp;"","")</f>
        <v/>
      </c>
      <c r="H158" s="22" t="str">
        <f aca="false">IFERROR(INDEX(Requirements_Register!$AA$6:$AA$255,MATCH(ROWS($A$6:A158),Requirements_Register!$BB$6:$BB$255,0)),"")</f>
        <v/>
      </c>
      <c r="I158" s="22" t="str">
        <f aca="false">IFERROR(INDEX(Requirements_Register!$AC$6:$AC$255,MATCH(ROWS($A$6:A158),Requirements_Register!$BB$6:$BB$255,0)),"")</f>
        <v/>
      </c>
      <c r="J158" s="22" t="str">
        <f aca="false">IFERROR(INDEX(Requirements_Register!$AG$6:$AG$255,MATCH(ROWS($A$6:A158),Requirements_Register!$BB$6:$BB$255,0))&amp;"","")</f>
        <v/>
      </c>
      <c r="K158" s="22" t="str">
        <f aca="false">IFERROR(INDEX(Requirements_Register!$AK$6:$AK$255,MATCH(ROWS($A$6:A158),Requirements_Register!$BB$6:$BB$255,0))&amp;"","")</f>
        <v/>
      </c>
      <c r="L158" s="22" t="str">
        <f aca="false">IFERROR(INDEX(Requirements_Register!$AT$6:$AT$255,MATCH(ROWS($A$6:A158),Requirements_Register!$BB$6:$BB$255,0))&amp;"","")</f>
        <v/>
      </c>
      <c r="M158" s="22" t="str">
        <f aca="false">IFERROR(INDEX(Requirements_Register!$AU$6:$AU$255,MATCH(ROWS($A$6:A158),Requirements_Register!$BB$6:$BB$255,0))&amp;"","")</f>
        <v/>
      </c>
    </row>
    <row r="159" customFormat="false" ht="15" hidden="false" customHeight="false" outlineLevel="0" collapsed="false">
      <c r="A159" s="22" t="str">
        <f aca="false">IFERROR(INDEX(Requirements_Register!$A$6:$A$255,MATCH(ROWS($A$6:A159),Requirements_Register!$BB$6:$BB$255,0))&amp;"","")</f>
        <v/>
      </c>
      <c r="B159" s="22" t="str">
        <f aca="false">IFERROR(INDEX(Requirements_Register!$B$6:$B$255,MATCH(ROWS($A$6:A159),Requirements_Register!$BB$6:$BB$255,0))&amp;"","")</f>
        <v/>
      </c>
      <c r="C159" s="22" t="str">
        <f aca="false">IFERROR(INDEX(Requirements_Register!$D$6:$D$255,MATCH(ROWS($A$6:A159),Requirements_Register!$BB$6:$BB$255,0))&amp;"","")</f>
        <v/>
      </c>
      <c r="D159" s="22" t="str">
        <f aca="false">IFERROR(INDEX(Requirements_Register!$E$6:$E$255,MATCH(ROWS($A$6:A159),Requirements_Register!$BB$6:$BB$255,0))&amp;"","")</f>
        <v/>
      </c>
      <c r="E159" s="22" t="str">
        <f aca="false">IFERROR(INDEX(Requirements_Register!$G$6:$G$255,MATCH(ROWS($A$6:A159),Requirements_Register!$BB$6:$BB$255,0))&amp;"","")</f>
        <v/>
      </c>
      <c r="F159" s="22" t="str">
        <f aca="false">IFERROR(INDEX(Requirements_Register!$I$6:$I$255,MATCH(ROWS($A$6:A159),Requirements_Register!$BB$6:$BB$255,0))&amp;"","")</f>
        <v/>
      </c>
      <c r="G159" s="22" t="str">
        <f aca="false">IFERROR(INDEX(Requirements_Register!$Q$6:$Q$255,MATCH(ROWS($A$6:A159),Requirements_Register!$BB$6:$BB$255,0))&amp;"","")</f>
        <v/>
      </c>
      <c r="H159" s="22" t="str">
        <f aca="false">IFERROR(INDEX(Requirements_Register!$AA$6:$AA$255,MATCH(ROWS($A$6:A159),Requirements_Register!$BB$6:$BB$255,0)),"")</f>
        <v/>
      </c>
      <c r="I159" s="22" t="str">
        <f aca="false">IFERROR(INDEX(Requirements_Register!$AC$6:$AC$255,MATCH(ROWS($A$6:A159),Requirements_Register!$BB$6:$BB$255,0)),"")</f>
        <v/>
      </c>
      <c r="J159" s="22" t="str">
        <f aca="false">IFERROR(INDEX(Requirements_Register!$AG$6:$AG$255,MATCH(ROWS($A$6:A159),Requirements_Register!$BB$6:$BB$255,0))&amp;"","")</f>
        <v/>
      </c>
      <c r="K159" s="22" t="str">
        <f aca="false">IFERROR(INDEX(Requirements_Register!$AK$6:$AK$255,MATCH(ROWS($A$6:A159),Requirements_Register!$BB$6:$BB$255,0))&amp;"","")</f>
        <v/>
      </c>
      <c r="L159" s="22" t="str">
        <f aca="false">IFERROR(INDEX(Requirements_Register!$AT$6:$AT$255,MATCH(ROWS($A$6:A159),Requirements_Register!$BB$6:$BB$255,0))&amp;"","")</f>
        <v/>
      </c>
      <c r="M159" s="22" t="str">
        <f aca="false">IFERROR(INDEX(Requirements_Register!$AU$6:$AU$255,MATCH(ROWS($A$6:A159),Requirements_Register!$BB$6:$BB$255,0))&amp;"","")</f>
        <v/>
      </c>
    </row>
    <row r="160" customFormat="false" ht="15" hidden="false" customHeight="false" outlineLevel="0" collapsed="false">
      <c r="A160" s="22" t="str">
        <f aca="false">IFERROR(INDEX(Requirements_Register!$A$6:$A$255,MATCH(ROWS($A$6:A160),Requirements_Register!$BB$6:$BB$255,0))&amp;"","")</f>
        <v/>
      </c>
      <c r="B160" s="22" t="str">
        <f aca="false">IFERROR(INDEX(Requirements_Register!$B$6:$B$255,MATCH(ROWS($A$6:A160),Requirements_Register!$BB$6:$BB$255,0))&amp;"","")</f>
        <v/>
      </c>
      <c r="C160" s="22" t="str">
        <f aca="false">IFERROR(INDEX(Requirements_Register!$D$6:$D$255,MATCH(ROWS($A$6:A160),Requirements_Register!$BB$6:$BB$255,0))&amp;"","")</f>
        <v/>
      </c>
      <c r="D160" s="22" t="str">
        <f aca="false">IFERROR(INDEX(Requirements_Register!$E$6:$E$255,MATCH(ROWS($A$6:A160),Requirements_Register!$BB$6:$BB$255,0))&amp;"","")</f>
        <v/>
      </c>
      <c r="E160" s="22" t="str">
        <f aca="false">IFERROR(INDEX(Requirements_Register!$G$6:$G$255,MATCH(ROWS($A$6:A160),Requirements_Register!$BB$6:$BB$255,0))&amp;"","")</f>
        <v/>
      </c>
      <c r="F160" s="22" t="str">
        <f aca="false">IFERROR(INDEX(Requirements_Register!$I$6:$I$255,MATCH(ROWS($A$6:A160),Requirements_Register!$BB$6:$BB$255,0))&amp;"","")</f>
        <v/>
      </c>
      <c r="G160" s="22" t="str">
        <f aca="false">IFERROR(INDEX(Requirements_Register!$Q$6:$Q$255,MATCH(ROWS($A$6:A160),Requirements_Register!$BB$6:$BB$255,0))&amp;"","")</f>
        <v/>
      </c>
      <c r="H160" s="22" t="str">
        <f aca="false">IFERROR(INDEX(Requirements_Register!$AA$6:$AA$255,MATCH(ROWS($A$6:A160),Requirements_Register!$BB$6:$BB$255,0)),"")</f>
        <v/>
      </c>
      <c r="I160" s="22" t="str">
        <f aca="false">IFERROR(INDEX(Requirements_Register!$AC$6:$AC$255,MATCH(ROWS($A$6:A160),Requirements_Register!$BB$6:$BB$255,0)),"")</f>
        <v/>
      </c>
      <c r="J160" s="22" t="str">
        <f aca="false">IFERROR(INDEX(Requirements_Register!$AG$6:$AG$255,MATCH(ROWS($A$6:A160),Requirements_Register!$BB$6:$BB$255,0))&amp;"","")</f>
        <v/>
      </c>
      <c r="K160" s="22" t="str">
        <f aca="false">IFERROR(INDEX(Requirements_Register!$AK$6:$AK$255,MATCH(ROWS($A$6:A160),Requirements_Register!$BB$6:$BB$255,0))&amp;"","")</f>
        <v/>
      </c>
      <c r="L160" s="22" t="str">
        <f aca="false">IFERROR(INDEX(Requirements_Register!$AT$6:$AT$255,MATCH(ROWS($A$6:A160),Requirements_Register!$BB$6:$BB$255,0))&amp;"","")</f>
        <v/>
      </c>
      <c r="M160" s="22" t="str">
        <f aca="false">IFERROR(INDEX(Requirements_Register!$AU$6:$AU$255,MATCH(ROWS($A$6:A160),Requirements_Register!$BB$6:$BB$255,0))&amp;"","")</f>
        <v/>
      </c>
    </row>
    <row r="161" customFormat="false" ht="15" hidden="false" customHeight="false" outlineLevel="0" collapsed="false">
      <c r="A161" s="22" t="str">
        <f aca="false">IFERROR(INDEX(Requirements_Register!$A$6:$A$255,MATCH(ROWS($A$6:A161),Requirements_Register!$BB$6:$BB$255,0))&amp;"","")</f>
        <v/>
      </c>
      <c r="B161" s="22" t="str">
        <f aca="false">IFERROR(INDEX(Requirements_Register!$B$6:$B$255,MATCH(ROWS($A$6:A161),Requirements_Register!$BB$6:$BB$255,0))&amp;"","")</f>
        <v/>
      </c>
      <c r="C161" s="22" t="str">
        <f aca="false">IFERROR(INDEX(Requirements_Register!$D$6:$D$255,MATCH(ROWS($A$6:A161),Requirements_Register!$BB$6:$BB$255,0))&amp;"","")</f>
        <v/>
      </c>
      <c r="D161" s="22" t="str">
        <f aca="false">IFERROR(INDEX(Requirements_Register!$E$6:$E$255,MATCH(ROWS($A$6:A161),Requirements_Register!$BB$6:$BB$255,0))&amp;"","")</f>
        <v/>
      </c>
      <c r="E161" s="22" t="str">
        <f aca="false">IFERROR(INDEX(Requirements_Register!$G$6:$G$255,MATCH(ROWS($A$6:A161),Requirements_Register!$BB$6:$BB$255,0))&amp;"","")</f>
        <v/>
      </c>
      <c r="F161" s="22" t="str">
        <f aca="false">IFERROR(INDEX(Requirements_Register!$I$6:$I$255,MATCH(ROWS($A$6:A161),Requirements_Register!$BB$6:$BB$255,0))&amp;"","")</f>
        <v/>
      </c>
      <c r="G161" s="22" t="str">
        <f aca="false">IFERROR(INDEX(Requirements_Register!$Q$6:$Q$255,MATCH(ROWS($A$6:A161),Requirements_Register!$BB$6:$BB$255,0))&amp;"","")</f>
        <v/>
      </c>
      <c r="H161" s="22" t="str">
        <f aca="false">IFERROR(INDEX(Requirements_Register!$AA$6:$AA$255,MATCH(ROWS($A$6:A161),Requirements_Register!$BB$6:$BB$255,0)),"")</f>
        <v/>
      </c>
      <c r="I161" s="22" t="str">
        <f aca="false">IFERROR(INDEX(Requirements_Register!$AC$6:$AC$255,MATCH(ROWS($A$6:A161),Requirements_Register!$BB$6:$BB$255,0)),"")</f>
        <v/>
      </c>
      <c r="J161" s="22" t="str">
        <f aca="false">IFERROR(INDEX(Requirements_Register!$AG$6:$AG$255,MATCH(ROWS($A$6:A161),Requirements_Register!$BB$6:$BB$255,0))&amp;"","")</f>
        <v/>
      </c>
      <c r="K161" s="22" t="str">
        <f aca="false">IFERROR(INDEX(Requirements_Register!$AK$6:$AK$255,MATCH(ROWS($A$6:A161),Requirements_Register!$BB$6:$BB$255,0))&amp;"","")</f>
        <v/>
      </c>
      <c r="L161" s="22" t="str">
        <f aca="false">IFERROR(INDEX(Requirements_Register!$AT$6:$AT$255,MATCH(ROWS($A$6:A161),Requirements_Register!$BB$6:$BB$255,0))&amp;"","")</f>
        <v/>
      </c>
      <c r="M161" s="22" t="str">
        <f aca="false">IFERROR(INDEX(Requirements_Register!$AU$6:$AU$255,MATCH(ROWS($A$6:A161),Requirements_Register!$BB$6:$BB$255,0))&amp;"","")</f>
        <v/>
      </c>
    </row>
    <row r="162" customFormat="false" ht="15" hidden="false" customHeight="false" outlineLevel="0" collapsed="false">
      <c r="A162" s="22" t="str">
        <f aca="false">IFERROR(INDEX(Requirements_Register!$A$6:$A$255,MATCH(ROWS($A$6:A162),Requirements_Register!$BB$6:$BB$255,0))&amp;"","")</f>
        <v/>
      </c>
      <c r="B162" s="22" t="str">
        <f aca="false">IFERROR(INDEX(Requirements_Register!$B$6:$B$255,MATCH(ROWS($A$6:A162),Requirements_Register!$BB$6:$BB$255,0))&amp;"","")</f>
        <v/>
      </c>
      <c r="C162" s="22" t="str">
        <f aca="false">IFERROR(INDEX(Requirements_Register!$D$6:$D$255,MATCH(ROWS($A$6:A162),Requirements_Register!$BB$6:$BB$255,0))&amp;"","")</f>
        <v/>
      </c>
      <c r="D162" s="22" t="str">
        <f aca="false">IFERROR(INDEX(Requirements_Register!$E$6:$E$255,MATCH(ROWS($A$6:A162),Requirements_Register!$BB$6:$BB$255,0))&amp;"","")</f>
        <v/>
      </c>
      <c r="E162" s="22" t="str">
        <f aca="false">IFERROR(INDEX(Requirements_Register!$G$6:$G$255,MATCH(ROWS($A$6:A162),Requirements_Register!$BB$6:$BB$255,0))&amp;"","")</f>
        <v/>
      </c>
      <c r="F162" s="22" t="str">
        <f aca="false">IFERROR(INDEX(Requirements_Register!$I$6:$I$255,MATCH(ROWS($A$6:A162),Requirements_Register!$BB$6:$BB$255,0))&amp;"","")</f>
        <v/>
      </c>
      <c r="G162" s="22" t="str">
        <f aca="false">IFERROR(INDEX(Requirements_Register!$Q$6:$Q$255,MATCH(ROWS($A$6:A162),Requirements_Register!$BB$6:$BB$255,0))&amp;"","")</f>
        <v/>
      </c>
      <c r="H162" s="22" t="str">
        <f aca="false">IFERROR(INDEX(Requirements_Register!$AA$6:$AA$255,MATCH(ROWS($A$6:A162),Requirements_Register!$BB$6:$BB$255,0)),"")</f>
        <v/>
      </c>
      <c r="I162" s="22" t="str">
        <f aca="false">IFERROR(INDEX(Requirements_Register!$AC$6:$AC$255,MATCH(ROWS($A$6:A162),Requirements_Register!$BB$6:$BB$255,0)),"")</f>
        <v/>
      </c>
      <c r="J162" s="22" t="str">
        <f aca="false">IFERROR(INDEX(Requirements_Register!$AG$6:$AG$255,MATCH(ROWS($A$6:A162),Requirements_Register!$BB$6:$BB$255,0))&amp;"","")</f>
        <v/>
      </c>
      <c r="K162" s="22" t="str">
        <f aca="false">IFERROR(INDEX(Requirements_Register!$AK$6:$AK$255,MATCH(ROWS($A$6:A162),Requirements_Register!$BB$6:$BB$255,0))&amp;"","")</f>
        <v/>
      </c>
      <c r="L162" s="22" t="str">
        <f aca="false">IFERROR(INDEX(Requirements_Register!$AT$6:$AT$255,MATCH(ROWS($A$6:A162),Requirements_Register!$BB$6:$BB$255,0))&amp;"","")</f>
        <v/>
      </c>
      <c r="M162" s="22" t="str">
        <f aca="false">IFERROR(INDEX(Requirements_Register!$AU$6:$AU$255,MATCH(ROWS($A$6:A162),Requirements_Register!$BB$6:$BB$255,0))&amp;"","")</f>
        <v/>
      </c>
    </row>
    <row r="163" customFormat="false" ht="15" hidden="false" customHeight="false" outlineLevel="0" collapsed="false">
      <c r="A163" s="22" t="str">
        <f aca="false">IFERROR(INDEX(Requirements_Register!$A$6:$A$255,MATCH(ROWS($A$6:A163),Requirements_Register!$BB$6:$BB$255,0))&amp;"","")</f>
        <v/>
      </c>
      <c r="B163" s="22" t="str">
        <f aca="false">IFERROR(INDEX(Requirements_Register!$B$6:$B$255,MATCH(ROWS($A$6:A163),Requirements_Register!$BB$6:$BB$255,0))&amp;"","")</f>
        <v/>
      </c>
      <c r="C163" s="22" t="str">
        <f aca="false">IFERROR(INDEX(Requirements_Register!$D$6:$D$255,MATCH(ROWS($A$6:A163),Requirements_Register!$BB$6:$BB$255,0))&amp;"","")</f>
        <v/>
      </c>
      <c r="D163" s="22" t="str">
        <f aca="false">IFERROR(INDEX(Requirements_Register!$E$6:$E$255,MATCH(ROWS($A$6:A163),Requirements_Register!$BB$6:$BB$255,0))&amp;"","")</f>
        <v/>
      </c>
      <c r="E163" s="22" t="str">
        <f aca="false">IFERROR(INDEX(Requirements_Register!$G$6:$G$255,MATCH(ROWS($A$6:A163),Requirements_Register!$BB$6:$BB$255,0))&amp;"","")</f>
        <v/>
      </c>
      <c r="F163" s="22" t="str">
        <f aca="false">IFERROR(INDEX(Requirements_Register!$I$6:$I$255,MATCH(ROWS($A$6:A163),Requirements_Register!$BB$6:$BB$255,0))&amp;"","")</f>
        <v/>
      </c>
      <c r="G163" s="22" t="str">
        <f aca="false">IFERROR(INDEX(Requirements_Register!$Q$6:$Q$255,MATCH(ROWS($A$6:A163),Requirements_Register!$BB$6:$BB$255,0))&amp;"","")</f>
        <v/>
      </c>
      <c r="H163" s="22" t="str">
        <f aca="false">IFERROR(INDEX(Requirements_Register!$AA$6:$AA$255,MATCH(ROWS($A$6:A163),Requirements_Register!$BB$6:$BB$255,0)),"")</f>
        <v/>
      </c>
      <c r="I163" s="22" t="str">
        <f aca="false">IFERROR(INDEX(Requirements_Register!$AC$6:$AC$255,MATCH(ROWS($A$6:A163),Requirements_Register!$BB$6:$BB$255,0)),"")</f>
        <v/>
      </c>
      <c r="J163" s="22" t="str">
        <f aca="false">IFERROR(INDEX(Requirements_Register!$AG$6:$AG$255,MATCH(ROWS($A$6:A163),Requirements_Register!$BB$6:$BB$255,0))&amp;"","")</f>
        <v/>
      </c>
      <c r="K163" s="22" t="str">
        <f aca="false">IFERROR(INDEX(Requirements_Register!$AK$6:$AK$255,MATCH(ROWS($A$6:A163),Requirements_Register!$BB$6:$BB$255,0))&amp;"","")</f>
        <v/>
      </c>
      <c r="L163" s="22" t="str">
        <f aca="false">IFERROR(INDEX(Requirements_Register!$AT$6:$AT$255,MATCH(ROWS($A$6:A163),Requirements_Register!$BB$6:$BB$255,0))&amp;"","")</f>
        <v/>
      </c>
      <c r="M163" s="22" t="str">
        <f aca="false">IFERROR(INDEX(Requirements_Register!$AU$6:$AU$255,MATCH(ROWS($A$6:A163),Requirements_Register!$BB$6:$BB$255,0))&amp;"","")</f>
        <v/>
      </c>
    </row>
    <row r="164" customFormat="false" ht="15" hidden="false" customHeight="false" outlineLevel="0" collapsed="false">
      <c r="A164" s="22" t="str">
        <f aca="false">IFERROR(INDEX(Requirements_Register!$A$6:$A$255,MATCH(ROWS($A$6:A164),Requirements_Register!$BB$6:$BB$255,0))&amp;"","")</f>
        <v/>
      </c>
      <c r="B164" s="22" t="str">
        <f aca="false">IFERROR(INDEX(Requirements_Register!$B$6:$B$255,MATCH(ROWS($A$6:A164),Requirements_Register!$BB$6:$BB$255,0))&amp;"","")</f>
        <v/>
      </c>
      <c r="C164" s="22" t="str">
        <f aca="false">IFERROR(INDEX(Requirements_Register!$D$6:$D$255,MATCH(ROWS($A$6:A164),Requirements_Register!$BB$6:$BB$255,0))&amp;"","")</f>
        <v/>
      </c>
      <c r="D164" s="22" t="str">
        <f aca="false">IFERROR(INDEX(Requirements_Register!$E$6:$E$255,MATCH(ROWS($A$6:A164),Requirements_Register!$BB$6:$BB$255,0))&amp;"","")</f>
        <v/>
      </c>
      <c r="E164" s="22" t="str">
        <f aca="false">IFERROR(INDEX(Requirements_Register!$G$6:$G$255,MATCH(ROWS($A$6:A164),Requirements_Register!$BB$6:$BB$255,0))&amp;"","")</f>
        <v/>
      </c>
      <c r="F164" s="22" t="str">
        <f aca="false">IFERROR(INDEX(Requirements_Register!$I$6:$I$255,MATCH(ROWS($A$6:A164),Requirements_Register!$BB$6:$BB$255,0))&amp;"","")</f>
        <v/>
      </c>
      <c r="G164" s="22" t="str">
        <f aca="false">IFERROR(INDEX(Requirements_Register!$Q$6:$Q$255,MATCH(ROWS($A$6:A164),Requirements_Register!$BB$6:$BB$255,0))&amp;"","")</f>
        <v/>
      </c>
      <c r="H164" s="22" t="str">
        <f aca="false">IFERROR(INDEX(Requirements_Register!$AA$6:$AA$255,MATCH(ROWS($A$6:A164),Requirements_Register!$BB$6:$BB$255,0)),"")</f>
        <v/>
      </c>
      <c r="I164" s="22" t="str">
        <f aca="false">IFERROR(INDEX(Requirements_Register!$AC$6:$AC$255,MATCH(ROWS($A$6:A164),Requirements_Register!$BB$6:$BB$255,0)),"")</f>
        <v/>
      </c>
      <c r="J164" s="22" t="str">
        <f aca="false">IFERROR(INDEX(Requirements_Register!$AG$6:$AG$255,MATCH(ROWS($A$6:A164),Requirements_Register!$BB$6:$BB$255,0))&amp;"","")</f>
        <v/>
      </c>
      <c r="K164" s="22" t="str">
        <f aca="false">IFERROR(INDEX(Requirements_Register!$AK$6:$AK$255,MATCH(ROWS($A$6:A164),Requirements_Register!$BB$6:$BB$255,0))&amp;"","")</f>
        <v/>
      </c>
      <c r="L164" s="22" t="str">
        <f aca="false">IFERROR(INDEX(Requirements_Register!$AT$6:$AT$255,MATCH(ROWS($A$6:A164),Requirements_Register!$BB$6:$BB$255,0))&amp;"","")</f>
        <v/>
      </c>
      <c r="M164" s="22" t="str">
        <f aca="false">IFERROR(INDEX(Requirements_Register!$AU$6:$AU$255,MATCH(ROWS($A$6:A164),Requirements_Register!$BB$6:$BB$255,0))&amp;"","")</f>
        <v/>
      </c>
    </row>
    <row r="165" customFormat="false" ht="15" hidden="false" customHeight="false" outlineLevel="0" collapsed="false">
      <c r="A165" s="22" t="str">
        <f aca="false">IFERROR(INDEX(Requirements_Register!$A$6:$A$255,MATCH(ROWS($A$6:A165),Requirements_Register!$BB$6:$BB$255,0))&amp;"","")</f>
        <v/>
      </c>
      <c r="B165" s="22" t="str">
        <f aca="false">IFERROR(INDEX(Requirements_Register!$B$6:$B$255,MATCH(ROWS($A$6:A165),Requirements_Register!$BB$6:$BB$255,0))&amp;"","")</f>
        <v/>
      </c>
      <c r="C165" s="22" t="str">
        <f aca="false">IFERROR(INDEX(Requirements_Register!$D$6:$D$255,MATCH(ROWS($A$6:A165),Requirements_Register!$BB$6:$BB$255,0))&amp;"","")</f>
        <v/>
      </c>
      <c r="D165" s="22" t="str">
        <f aca="false">IFERROR(INDEX(Requirements_Register!$E$6:$E$255,MATCH(ROWS($A$6:A165),Requirements_Register!$BB$6:$BB$255,0))&amp;"","")</f>
        <v/>
      </c>
      <c r="E165" s="22" t="str">
        <f aca="false">IFERROR(INDEX(Requirements_Register!$G$6:$G$255,MATCH(ROWS($A$6:A165),Requirements_Register!$BB$6:$BB$255,0))&amp;"","")</f>
        <v/>
      </c>
      <c r="F165" s="22" t="str">
        <f aca="false">IFERROR(INDEX(Requirements_Register!$I$6:$I$255,MATCH(ROWS($A$6:A165),Requirements_Register!$BB$6:$BB$255,0))&amp;"","")</f>
        <v/>
      </c>
      <c r="G165" s="22" t="str">
        <f aca="false">IFERROR(INDEX(Requirements_Register!$Q$6:$Q$255,MATCH(ROWS($A$6:A165),Requirements_Register!$BB$6:$BB$255,0))&amp;"","")</f>
        <v/>
      </c>
      <c r="H165" s="22" t="str">
        <f aca="false">IFERROR(INDEX(Requirements_Register!$AA$6:$AA$255,MATCH(ROWS($A$6:A165),Requirements_Register!$BB$6:$BB$255,0)),"")</f>
        <v/>
      </c>
      <c r="I165" s="22" t="str">
        <f aca="false">IFERROR(INDEX(Requirements_Register!$AC$6:$AC$255,MATCH(ROWS($A$6:A165),Requirements_Register!$BB$6:$BB$255,0)),"")</f>
        <v/>
      </c>
      <c r="J165" s="22" t="str">
        <f aca="false">IFERROR(INDEX(Requirements_Register!$AG$6:$AG$255,MATCH(ROWS($A$6:A165),Requirements_Register!$BB$6:$BB$255,0))&amp;"","")</f>
        <v/>
      </c>
      <c r="K165" s="22" t="str">
        <f aca="false">IFERROR(INDEX(Requirements_Register!$AK$6:$AK$255,MATCH(ROWS($A$6:A165),Requirements_Register!$BB$6:$BB$255,0))&amp;"","")</f>
        <v/>
      </c>
      <c r="L165" s="22" t="str">
        <f aca="false">IFERROR(INDEX(Requirements_Register!$AT$6:$AT$255,MATCH(ROWS($A$6:A165),Requirements_Register!$BB$6:$BB$255,0))&amp;"","")</f>
        <v/>
      </c>
      <c r="M165" s="22" t="str">
        <f aca="false">IFERROR(INDEX(Requirements_Register!$AU$6:$AU$255,MATCH(ROWS($A$6:A165),Requirements_Register!$BB$6:$BB$255,0))&amp;"","")</f>
        <v/>
      </c>
    </row>
    <row r="166" customFormat="false" ht="15" hidden="false" customHeight="false" outlineLevel="0" collapsed="false">
      <c r="A166" s="22" t="str">
        <f aca="false">IFERROR(INDEX(Requirements_Register!$A$6:$A$255,MATCH(ROWS($A$6:A166),Requirements_Register!$BB$6:$BB$255,0))&amp;"","")</f>
        <v/>
      </c>
      <c r="B166" s="22" t="str">
        <f aca="false">IFERROR(INDEX(Requirements_Register!$B$6:$B$255,MATCH(ROWS($A$6:A166),Requirements_Register!$BB$6:$BB$255,0))&amp;"","")</f>
        <v/>
      </c>
      <c r="C166" s="22" t="str">
        <f aca="false">IFERROR(INDEX(Requirements_Register!$D$6:$D$255,MATCH(ROWS($A$6:A166),Requirements_Register!$BB$6:$BB$255,0))&amp;"","")</f>
        <v/>
      </c>
      <c r="D166" s="22" t="str">
        <f aca="false">IFERROR(INDEX(Requirements_Register!$E$6:$E$255,MATCH(ROWS($A$6:A166),Requirements_Register!$BB$6:$BB$255,0))&amp;"","")</f>
        <v/>
      </c>
      <c r="E166" s="22" t="str">
        <f aca="false">IFERROR(INDEX(Requirements_Register!$G$6:$G$255,MATCH(ROWS($A$6:A166),Requirements_Register!$BB$6:$BB$255,0))&amp;"","")</f>
        <v/>
      </c>
      <c r="F166" s="22" t="str">
        <f aca="false">IFERROR(INDEX(Requirements_Register!$I$6:$I$255,MATCH(ROWS($A$6:A166),Requirements_Register!$BB$6:$BB$255,0))&amp;"","")</f>
        <v/>
      </c>
      <c r="G166" s="22" t="str">
        <f aca="false">IFERROR(INDEX(Requirements_Register!$Q$6:$Q$255,MATCH(ROWS($A$6:A166),Requirements_Register!$BB$6:$BB$255,0))&amp;"","")</f>
        <v/>
      </c>
      <c r="H166" s="22" t="str">
        <f aca="false">IFERROR(INDEX(Requirements_Register!$AA$6:$AA$255,MATCH(ROWS($A$6:A166),Requirements_Register!$BB$6:$BB$255,0)),"")</f>
        <v/>
      </c>
      <c r="I166" s="22" t="str">
        <f aca="false">IFERROR(INDEX(Requirements_Register!$AC$6:$AC$255,MATCH(ROWS($A$6:A166),Requirements_Register!$BB$6:$BB$255,0)),"")</f>
        <v/>
      </c>
      <c r="J166" s="22" t="str">
        <f aca="false">IFERROR(INDEX(Requirements_Register!$AG$6:$AG$255,MATCH(ROWS($A$6:A166),Requirements_Register!$BB$6:$BB$255,0))&amp;"","")</f>
        <v/>
      </c>
      <c r="K166" s="22" t="str">
        <f aca="false">IFERROR(INDEX(Requirements_Register!$AK$6:$AK$255,MATCH(ROWS($A$6:A166),Requirements_Register!$BB$6:$BB$255,0))&amp;"","")</f>
        <v/>
      </c>
      <c r="L166" s="22" t="str">
        <f aca="false">IFERROR(INDEX(Requirements_Register!$AT$6:$AT$255,MATCH(ROWS($A$6:A166),Requirements_Register!$BB$6:$BB$255,0))&amp;"","")</f>
        <v/>
      </c>
      <c r="M166" s="22" t="str">
        <f aca="false">IFERROR(INDEX(Requirements_Register!$AU$6:$AU$255,MATCH(ROWS($A$6:A166),Requirements_Register!$BB$6:$BB$255,0))&amp;"","")</f>
        <v/>
      </c>
    </row>
    <row r="167" customFormat="false" ht="15" hidden="false" customHeight="false" outlineLevel="0" collapsed="false">
      <c r="A167" s="22" t="str">
        <f aca="false">IFERROR(INDEX(Requirements_Register!$A$6:$A$255,MATCH(ROWS($A$6:A167),Requirements_Register!$BB$6:$BB$255,0))&amp;"","")</f>
        <v/>
      </c>
      <c r="B167" s="22" t="str">
        <f aca="false">IFERROR(INDEX(Requirements_Register!$B$6:$B$255,MATCH(ROWS($A$6:A167),Requirements_Register!$BB$6:$BB$255,0))&amp;"","")</f>
        <v/>
      </c>
      <c r="C167" s="22" t="str">
        <f aca="false">IFERROR(INDEX(Requirements_Register!$D$6:$D$255,MATCH(ROWS($A$6:A167),Requirements_Register!$BB$6:$BB$255,0))&amp;"","")</f>
        <v/>
      </c>
      <c r="D167" s="22" t="str">
        <f aca="false">IFERROR(INDEX(Requirements_Register!$E$6:$E$255,MATCH(ROWS($A$6:A167),Requirements_Register!$BB$6:$BB$255,0))&amp;"","")</f>
        <v/>
      </c>
      <c r="E167" s="22" t="str">
        <f aca="false">IFERROR(INDEX(Requirements_Register!$G$6:$G$255,MATCH(ROWS($A$6:A167),Requirements_Register!$BB$6:$BB$255,0))&amp;"","")</f>
        <v/>
      </c>
      <c r="F167" s="22" t="str">
        <f aca="false">IFERROR(INDEX(Requirements_Register!$I$6:$I$255,MATCH(ROWS($A$6:A167),Requirements_Register!$BB$6:$BB$255,0))&amp;"","")</f>
        <v/>
      </c>
      <c r="G167" s="22" t="str">
        <f aca="false">IFERROR(INDEX(Requirements_Register!$Q$6:$Q$255,MATCH(ROWS($A$6:A167),Requirements_Register!$BB$6:$BB$255,0))&amp;"","")</f>
        <v/>
      </c>
      <c r="H167" s="22" t="str">
        <f aca="false">IFERROR(INDEX(Requirements_Register!$AA$6:$AA$255,MATCH(ROWS($A$6:A167),Requirements_Register!$BB$6:$BB$255,0)),"")</f>
        <v/>
      </c>
      <c r="I167" s="22" t="str">
        <f aca="false">IFERROR(INDEX(Requirements_Register!$AC$6:$AC$255,MATCH(ROWS($A$6:A167),Requirements_Register!$BB$6:$BB$255,0)),"")</f>
        <v/>
      </c>
      <c r="J167" s="22" t="str">
        <f aca="false">IFERROR(INDEX(Requirements_Register!$AG$6:$AG$255,MATCH(ROWS($A$6:A167),Requirements_Register!$BB$6:$BB$255,0))&amp;"","")</f>
        <v/>
      </c>
      <c r="K167" s="22" t="str">
        <f aca="false">IFERROR(INDEX(Requirements_Register!$AK$6:$AK$255,MATCH(ROWS($A$6:A167),Requirements_Register!$BB$6:$BB$255,0))&amp;"","")</f>
        <v/>
      </c>
      <c r="L167" s="22" t="str">
        <f aca="false">IFERROR(INDEX(Requirements_Register!$AT$6:$AT$255,MATCH(ROWS($A$6:A167),Requirements_Register!$BB$6:$BB$255,0))&amp;"","")</f>
        <v/>
      </c>
      <c r="M167" s="22" t="str">
        <f aca="false">IFERROR(INDEX(Requirements_Register!$AU$6:$AU$255,MATCH(ROWS($A$6:A167),Requirements_Register!$BB$6:$BB$255,0))&amp;"","")</f>
        <v/>
      </c>
    </row>
    <row r="168" customFormat="false" ht="15" hidden="false" customHeight="false" outlineLevel="0" collapsed="false">
      <c r="A168" s="22" t="str">
        <f aca="false">IFERROR(INDEX(Requirements_Register!$A$6:$A$255,MATCH(ROWS($A$6:A168),Requirements_Register!$BB$6:$BB$255,0))&amp;"","")</f>
        <v/>
      </c>
      <c r="B168" s="22" t="str">
        <f aca="false">IFERROR(INDEX(Requirements_Register!$B$6:$B$255,MATCH(ROWS($A$6:A168),Requirements_Register!$BB$6:$BB$255,0))&amp;"","")</f>
        <v/>
      </c>
      <c r="C168" s="22" t="str">
        <f aca="false">IFERROR(INDEX(Requirements_Register!$D$6:$D$255,MATCH(ROWS($A$6:A168),Requirements_Register!$BB$6:$BB$255,0))&amp;"","")</f>
        <v/>
      </c>
      <c r="D168" s="22" t="str">
        <f aca="false">IFERROR(INDEX(Requirements_Register!$E$6:$E$255,MATCH(ROWS($A$6:A168),Requirements_Register!$BB$6:$BB$255,0))&amp;"","")</f>
        <v/>
      </c>
      <c r="E168" s="22" t="str">
        <f aca="false">IFERROR(INDEX(Requirements_Register!$G$6:$G$255,MATCH(ROWS($A$6:A168),Requirements_Register!$BB$6:$BB$255,0))&amp;"","")</f>
        <v/>
      </c>
      <c r="F168" s="22" t="str">
        <f aca="false">IFERROR(INDEX(Requirements_Register!$I$6:$I$255,MATCH(ROWS($A$6:A168),Requirements_Register!$BB$6:$BB$255,0))&amp;"","")</f>
        <v/>
      </c>
      <c r="G168" s="22" t="str">
        <f aca="false">IFERROR(INDEX(Requirements_Register!$Q$6:$Q$255,MATCH(ROWS($A$6:A168),Requirements_Register!$BB$6:$BB$255,0))&amp;"","")</f>
        <v/>
      </c>
      <c r="H168" s="22" t="str">
        <f aca="false">IFERROR(INDEX(Requirements_Register!$AA$6:$AA$255,MATCH(ROWS($A$6:A168),Requirements_Register!$BB$6:$BB$255,0)),"")</f>
        <v/>
      </c>
      <c r="I168" s="22" t="str">
        <f aca="false">IFERROR(INDEX(Requirements_Register!$AC$6:$AC$255,MATCH(ROWS($A$6:A168),Requirements_Register!$BB$6:$BB$255,0)),"")</f>
        <v/>
      </c>
      <c r="J168" s="22" t="str">
        <f aca="false">IFERROR(INDEX(Requirements_Register!$AG$6:$AG$255,MATCH(ROWS($A$6:A168),Requirements_Register!$BB$6:$BB$255,0))&amp;"","")</f>
        <v/>
      </c>
      <c r="K168" s="22" t="str">
        <f aca="false">IFERROR(INDEX(Requirements_Register!$AK$6:$AK$255,MATCH(ROWS($A$6:A168),Requirements_Register!$BB$6:$BB$255,0))&amp;"","")</f>
        <v/>
      </c>
      <c r="L168" s="22" t="str">
        <f aca="false">IFERROR(INDEX(Requirements_Register!$AT$6:$AT$255,MATCH(ROWS($A$6:A168),Requirements_Register!$BB$6:$BB$255,0))&amp;"","")</f>
        <v/>
      </c>
      <c r="M168" s="22" t="str">
        <f aca="false">IFERROR(INDEX(Requirements_Register!$AU$6:$AU$255,MATCH(ROWS($A$6:A168),Requirements_Register!$BB$6:$BB$255,0))&amp;"","")</f>
        <v/>
      </c>
    </row>
    <row r="169" customFormat="false" ht="15" hidden="false" customHeight="false" outlineLevel="0" collapsed="false">
      <c r="A169" s="22" t="str">
        <f aca="false">IFERROR(INDEX(Requirements_Register!$A$6:$A$255,MATCH(ROWS($A$6:A169),Requirements_Register!$BB$6:$BB$255,0))&amp;"","")</f>
        <v/>
      </c>
      <c r="B169" s="22" t="str">
        <f aca="false">IFERROR(INDEX(Requirements_Register!$B$6:$B$255,MATCH(ROWS($A$6:A169),Requirements_Register!$BB$6:$BB$255,0))&amp;"","")</f>
        <v/>
      </c>
      <c r="C169" s="22" t="str">
        <f aca="false">IFERROR(INDEX(Requirements_Register!$D$6:$D$255,MATCH(ROWS($A$6:A169),Requirements_Register!$BB$6:$BB$255,0))&amp;"","")</f>
        <v/>
      </c>
      <c r="D169" s="22" t="str">
        <f aca="false">IFERROR(INDEX(Requirements_Register!$E$6:$E$255,MATCH(ROWS($A$6:A169),Requirements_Register!$BB$6:$BB$255,0))&amp;"","")</f>
        <v/>
      </c>
      <c r="E169" s="22" t="str">
        <f aca="false">IFERROR(INDEX(Requirements_Register!$G$6:$G$255,MATCH(ROWS($A$6:A169),Requirements_Register!$BB$6:$BB$255,0))&amp;"","")</f>
        <v/>
      </c>
      <c r="F169" s="22" t="str">
        <f aca="false">IFERROR(INDEX(Requirements_Register!$I$6:$I$255,MATCH(ROWS($A$6:A169),Requirements_Register!$BB$6:$BB$255,0))&amp;"","")</f>
        <v/>
      </c>
      <c r="G169" s="22" t="str">
        <f aca="false">IFERROR(INDEX(Requirements_Register!$Q$6:$Q$255,MATCH(ROWS($A$6:A169),Requirements_Register!$BB$6:$BB$255,0))&amp;"","")</f>
        <v/>
      </c>
      <c r="H169" s="22" t="str">
        <f aca="false">IFERROR(INDEX(Requirements_Register!$AA$6:$AA$255,MATCH(ROWS($A$6:A169),Requirements_Register!$BB$6:$BB$255,0)),"")</f>
        <v/>
      </c>
      <c r="I169" s="22" t="str">
        <f aca="false">IFERROR(INDEX(Requirements_Register!$AC$6:$AC$255,MATCH(ROWS($A$6:A169),Requirements_Register!$BB$6:$BB$255,0)),"")</f>
        <v/>
      </c>
      <c r="J169" s="22" t="str">
        <f aca="false">IFERROR(INDEX(Requirements_Register!$AG$6:$AG$255,MATCH(ROWS($A$6:A169),Requirements_Register!$BB$6:$BB$255,0))&amp;"","")</f>
        <v/>
      </c>
      <c r="K169" s="22" t="str">
        <f aca="false">IFERROR(INDEX(Requirements_Register!$AK$6:$AK$255,MATCH(ROWS($A$6:A169),Requirements_Register!$BB$6:$BB$255,0))&amp;"","")</f>
        <v/>
      </c>
      <c r="L169" s="22" t="str">
        <f aca="false">IFERROR(INDEX(Requirements_Register!$AT$6:$AT$255,MATCH(ROWS($A$6:A169),Requirements_Register!$BB$6:$BB$255,0))&amp;"","")</f>
        <v/>
      </c>
      <c r="M169" s="22" t="str">
        <f aca="false">IFERROR(INDEX(Requirements_Register!$AU$6:$AU$255,MATCH(ROWS($A$6:A169),Requirements_Register!$BB$6:$BB$255,0))&amp;"","")</f>
        <v/>
      </c>
    </row>
    <row r="170" customFormat="false" ht="15" hidden="false" customHeight="false" outlineLevel="0" collapsed="false">
      <c r="A170" s="22" t="str">
        <f aca="false">IFERROR(INDEX(Requirements_Register!$A$6:$A$255,MATCH(ROWS($A$6:A170),Requirements_Register!$BB$6:$BB$255,0))&amp;"","")</f>
        <v/>
      </c>
      <c r="B170" s="22" t="str">
        <f aca="false">IFERROR(INDEX(Requirements_Register!$B$6:$B$255,MATCH(ROWS($A$6:A170),Requirements_Register!$BB$6:$BB$255,0))&amp;"","")</f>
        <v/>
      </c>
      <c r="C170" s="22" t="str">
        <f aca="false">IFERROR(INDEX(Requirements_Register!$D$6:$D$255,MATCH(ROWS($A$6:A170),Requirements_Register!$BB$6:$BB$255,0))&amp;"","")</f>
        <v/>
      </c>
      <c r="D170" s="22" t="str">
        <f aca="false">IFERROR(INDEX(Requirements_Register!$E$6:$E$255,MATCH(ROWS($A$6:A170),Requirements_Register!$BB$6:$BB$255,0))&amp;"","")</f>
        <v/>
      </c>
      <c r="E170" s="22" t="str">
        <f aca="false">IFERROR(INDEX(Requirements_Register!$G$6:$G$255,MATCH(ROWS($A$6:A170),Requirements_Register!$BB$6:$BB$255,0))&amp;"","")</f>
        <v/>
      </c>
      <c r="F170" s="22" t="str">
        <f aca="false">IFERROR(INDEX(Requirements_Register!$I$6:$I$255,MATCH(ROWS($A$6:A170),Requirements_Register!$BB$6:$BB$255,0))&amp;"","")</f>
        <v/>
      </c>
      <c r="G170" s="22" t="str">
        <f aca="false">IFERROR(INDEX(Requirements_Register!$Q$6:$Q$255,MATCH(ROWS($A$6:A170),Requirements_Register!$BB$6:$BB$255,0))&amp;"","")</f>
        <v/>
      </c>
      <c r="H170" s="22" t="str">
        <f aca="false">IFERROR(INDEX(Requirements_Register!$AA$6:$AA$255,MATCH(ROWS($A$6:A170),Requirements_Register!$BB$6:$BB$255,0)),"")</f>
        <v/>
      </c>
      <c r="I170" s="22" t="str">
        <f aca="false">IFERROR(INDEX(Requirements_Register!$AC$6:$AC$255,MATCH(ROWS($A$6:A170),Requirements_Register!$BB$6:$BB$255,0)),"")</f>
        <v/>
      </c>
      <c r="J170" s="22" t="str">
        <f aca="false">IFERROR(INDEX(Requirements_Register!$AG$6:$AG$255,MATCH(ROWS($A$6:A170),Requirements_Register!$BB$6:$BB$255,0))&amp;"","")</f>
        <v/>
      </c>
      <c r="K170" s="22" t="str">
        <f aca="false">IFERROR(INDEX(Requirements_Register!$AK$6:$AK$255,MATCH(ROWS($A$6:A170),Requirements_Register!$BB$6:$BB$255,0))&amp;"","")</f>
        <v/>
      </c>
      <c r="L170" s="22" t="str">
        <f aca="false">IFERROR(INDEX(Requirements_Register!$AT$6:$AT$255,MATCH(ROWS($A$6:A170),Requirements_Register!$BB$6:$BB$255,0))&amp;"","")</f>
        <v/>
      </c>
      <c r="M170" s="22" t="str">
        <f aca="false">IFERROR(INDEX(Requirements_Register!$AU$6:$AU$255,MATCH(ROWS($A$6:A170),Requirements_Register!$BB$6:$BB$255,0))&amp;"","")</f>
        <v/>
      </c>
    </row>
    <row r="171" customFormat="false" ht="15" hidden="false" customHeight="false" outlineLevel="0" collapsed="false">
      <c r="A171" s="22" t="str">
        <f aca="false">IFERROR(INDEX(Requirements_Register!$A$6:$A$255,MATCH(ROWS($A$6:A171),Requirements_Register!$BB$6:$BB$255,0))&amp;"","")</f>
        <v/>
      </c>
      <c r="B171" s="22" t="str">
        <f aca="false">IFERROR(INDEX(Requirements_Register!$B$6:$B$255,MATCH(ROWS($A$6:A171),Requirements_Register!$BB$6:$BB$255,0))&amp;"","")</f>
        <v/>
      </c>
      <c r="C171" s="22" t="str">
        <f aca="false">IFERROR(INDEX(Requirements_Register!$D$6:$D$255,MATCH(ROWS($A$6:A171),Requirements_Register!$BB$6:$BB$255,0))&amp;"","")</f>
        <v/>
      </c>
      <c r="D171" s="22" t="str">
        <f aca="false">IFERROR(INDEX(Requirements_Register!$E$6:$E$255,MATCH(ROWS($A$6:A171),Requirements_Register!$BB$6:$BB$255,0))&amp;"","")</f>
        <v/>
      </c>
      <c r="E171" s="22" t="str">
        <f aca="false">IFERROR(INDEX(Requirements_Register!$G$6:$G$255,MATCH(ROWS($A$6:A171),Requirements_Register!$BB$6:$BB$255,0))&amp;"","")</f>
        <v/>
      </c>
      <c r="F171" s="22" t="str">
        <f aca="false">IFERROR(INDEX(Requirements_Register!$I$6:$I$255,MATCH(ROWS($A$6:A171),Requirements_Register!$BB$6:$BB$255,0))&amp;"","")</f>
        <v/>
      </c>
      <c r="G171" s="22" t="str">
        <f aca="false">IFERROR(INDEX(Requirements_Register!$Q$6:$Q$255,MATCH(ROWS($A$6:A171),Requirements_Register!$BB$6:$BB$255,0))&amp;"","")</f>
        <v/>
      </c>
      <c r="H171" s="22" t="str">
        <f aca="false">IFERROR(INDEX(Requirements_Register!$AA$6:$AA$255,MATCH(ROWS($A$6:A171),Requirements_Register!$BB$6:$BB$255,0)),"")</f>
        <v/>
      </c>
      <c r="I171" s="22" t="str">
        <f aca="false">IFERROR(INDEX(Requirements_Register!$AC$6:$AC$255,MATCH(ROWS($A$6:A171),Requirements_Register!$BB$6:$BB$255,0)),"")</f>
        <v/>
      </c>
      <c r="J171" s="22" t="str">
        <f aca="false">IFERROR(INDEX(Requirements_Register!$AG$6:$AG$255,MATCH(ROWS($A$6:A171),Requirements_Register!$BB$6:$BB$255,0))&amp;"","")</f>
        <v/>
      </c>
      <c r="K171" s="22" t="str">
        <f aca="false">IFERROR(INDEX(Requirements_Register!$AK$6:$AK$255,MATCH(ROWS($A$6:A171),Requirements_Register!$BB$6:$BB$255,0))&amp;"","")</f>
        <v/>
      </c>
      <c r="L171" s="22" t="str">
        <f aca="false">IFERROR(INDEX(Requirements_Register!$AT$6:$AT$255,MATCH(ROWS($A$6:A171),Requirements_Register!$BB$6:$BB$255,0))&amp;"","")</f>
        <v/>
      </c>
      <c r="M171" s="22" t="str">
        <f aca="false">IFERROR(INDEX(Requirements_Register!$AU$6:$AU$255,MATCH(ROWS($A$6:A171),Requirements_Register!$BB$6:$BB$255,0))&amp;"","")</f>
        <v/>
      </c>
    </row>
    <row r="172" customFormat="false" ht="15" hidden="false" customHeight="false" outlineLevel="0" collapsed="false">
      <c r="A172" s="22" t="str">
        <f aca="false">IFERROR(INDEX(Requirements_Register!$A$6:$A$255,MATCH(ROWS($A$6:A172),Requirements_Register!$BB$6:$BB$255,0))&amp;"","")</f>
        <v/>
      </c>
      <c r="B172" s="22" t="str">
        <f aca="false">IFERROR(INDEX(Requirements_Register!$B$6:$B$255,MATCH(ROWS($A$6:A172),Requirements_Register!$BB$6:$BB$255,0))&amp;"","")</f>
        <v/>
      </c>
      <c r="C172" s="22" t="str">
        <f aca="false">IFERROR(INDEX(Requirements_Register!$D$6:$D$255,MATCH(ROWS($A$6:A172),Requirements_Register!$BB$6:$BB$255,0))&amp;"","")</f>
        <v/>
      </c>
      <c r="D172" s="22" t="str">
        <f aca="false">IFERROR(INDEX(Requirements_Register!$E$6:$E$255,MATCH(ROWS($A$6:A172),Requirements_Register!$BB$6:$BB$255,0))&amp;"","")</f>
        <v/>
      </c>
      <c r="E172" s="22" t="str">
        <f aca="false">IFERROR(INDEX(Requirements_Register!$G$6:$G$255,MATCH(ROWS($A$6:A172),Requirements_Register!$BB$6:$BB$255,0))&amp;"","")</f>
        <v/>
      </c>
      <c r="F172" s="22" t="str">
        <f aca="false">IFERROR(INDEX(Requirements_Register!$I$6:$I$255,MATCH(ROWS($A$6:A172),Requirements_Register!$BB$6:$BB$255,0))&amp;"","")</f>
        <v/>
      </c>
      <c r="G172" s="22" t="str">
        <f aca="false">IFERROR(INDEX(Requirements_Register!$Q$6:$Q$255,MATCH(ROWS($A$6:A172),Requirements_Register!$BB$6:$BB$255,0))&amp;"","")</f>
        <v/>
      </c>
      <c r="H172" s="22" t="str">
        <f aca="false">IFERROR(INDEX(Requirements_Register!$AA$6:$AA$255,MATCH(ROWS($A$6:A172),Requirements_Register!$BB$6:$BB$255,0)),"")</f>
        <v/>
      </c>
      <c r="I172" s="22" t="str">
        <f aca="false">IFERROR(INDEX(Requirements_Register!$AC$6:$AC$255,MATCH(ROWS($A$6:A172),Requirements_Register!$BB$6:$BB$255,0)),"")</f>
        <v/>
      </c>
      <c r="J172" s="22" t="str">
        <f aca="false">IFERROR(INDEX(Requirements_Register!$AG$6:$AG$255,MATCH(ROWS($A$6:A172),Requirements_Register!$BB$6:$BB$255,0))&amp;"","")</f>
        <v/>
      </c>
      <c r="K172" s="22" t="str">
        <f aca="false">IFERROR(INDEX(Requirements_Register!$AK$6:$AK$255,MATCH(ROWS($A$6:A172),Requirements_Register!$BB$6:$BB$255,0))&amp;"","")</f>
        <v/>
      </c>
      <c r="L172" s="22" t="str">
        <f aca="false">IFERROR(INDEX(Requirements_Register!$AT$6:$AT$255,MATCH(ROWS($A$6:A172),Requirements_Register!$BB$6:$BB$255,0))&amp;"","")</f>
        <v/>
      </c>
      <c r="M172" s="22" t="str">
        <f aca="false">IFERROR(INDEX(Requirements_Register!$AU$6:$AU$255,MATCH(ROWS($A$6:A172),Requirements_Register!$BB$6:$BB$255,0))&amp;"","")</f>
        <v/>
      </c>
    </row>
    <row r="173" customFormat="false" ht="15" hidden="false" customHeight="false" outlineLevel="0" collapsed="false">
      <c r="A173" s="22" t="str">
        <f aca="false">IFERROR(INDEX(Requirements_Register!$A$6:$A$255,MATCH(ROWS($A$6:A173),Requirements_Register!$BB$6:$BB$255,0))&amp;"","")</f>
        <v/>
      </c>
      <c r="B173" s="22" t="str">
        <f aca="false">IFERROR(INDEX(Requirements_Register!$B$6:$B$255,MATCH(ROWS($A$6:A173),Requirements_Register!$BB$6:$BB$255,0))&amp;"","")</f>
        <v/>
      </c>
      <c r="C173" s="22" t="str">
        <f aca="false">IFERROR(INDEX(Requirements_Register!$D$6:$D$255,MATCH(ROWS($A$6:A173),Requirements_Register!$BB$6:$BB$255,0))&amp;"","")</f>
        <v/>
      </c>
      <c r="D173" s="22" t="str">
        <f aca="false">IFERROR(INDEX(Requirements_Register!$E$6:$E$255,MATCH(ROWS($A$6:A173),Requirements_Register!$BB$6:$BB$255,0))&amp;"","")</f>
        <v/>
      </c>
      <c r="E173" s="22" t="str">
        <f aca="false">IFERROR(INDEX(Requirements_Register!$G$6:$G$255,MATCH(ROWS($A$6:A173),Requirements_Register!$BB$6:$BB$255,0))&amp;"","")</f>
        <v/>
      </c>
      <c r="F173" s="22" t="str">
        <f aca="false">IFERROR(INDEX(Requirements_Register!$I$6:$I$255,MATCH(ROWS($A$6:A173),Requirements_Register!$BB$6:$BB$255,0))&amp;"","")</f>
        <v/>
      </c>
      <c r="G173" s="22" t="str">
        <f aca="false">IFERROR(INDEX(Requirements_Register!$Q$6:$Q$255,MATCH(ROWS($A$6:A173),Requirements_Register!$BB$6:$BB$255,0))&amp;"","")</f>
        <v/>
      </c>
      <c r="H173" s="22" t="str">
        <f aca="false">IFERROR(INDEX(Requirements_Register!$AA$6:$AA$255,MATCH(ROWS($A$6:A173),Requirements_Register!$BB$6:$BB$255,0)),"")</f>
        <v/>
      </c>
      <c r="I173" s="22" t="str">
        <f aca="false">IFERROR(INDEX(Requirements_Register!$AC$6:$AC$255,MATCH(ROWS($A$6:A173),Requirements_Register!$BB$6:$BB$255,0)),"")</f>
        <v/>
      </c>
      <c r="J173" s="22" t="str">
        <f aca="false">IFERROR(INDEX(Requirements_Register!$AG$6:$AG$255,MATCH(ROWS($A$6:A173),Requirements_Register!$BB$6:$BB$255,0))&amp;"","")</f>
        <v/>
      </c>
      <c r="K173" s="22" t="str">
        <f aca="false">IFERROR(INDEX(Requirements_Register!$AK$6:$AK$255,MATCH(ROWS($A$6:A173),Requirements_Register!$BB$6:$BB$255,0))&amp;"","")</f>
        <v/>
      </c>
      <c r="L173" s="22" t="str">
        <f aca="false">IFERROR(INDEX(Requirements_Register!$AT$6:$AT$255,MATCH(ROWS($A$6:A173),Requirements_Register!$BB$6:$BB$255,0))&amp;"","")</f>
        <v/>
      </c>
      <c r="M173" s="22" t="str">
        <f aca="false">IFERROR(INDEX(Requirements_Register!$AU$6:$AU$255,MATCH(ROWS($A$6:A173),Requirements_Register!$BB$6:$BB$255,0))&amp;"","")</f>
        <v/>
      </c>
    </row>
    <row r="174" customFormat="false" ht="15" hidden="false" customHeight="false" outlineLevel="0" collapsed="false">
      <c r="A174" s="22" t="str">
        <f aca="false">IFERROR(INDEX(Requirements_Register!$A$6:$A$255,MATCH(ROWS($A$6:A174),Requirements_Register!$BB$6:$BB$255,0))&amp;"","")</f>
        <v/>
      </c>
      <c r="B174" s="22" t="str">
        <f aca="false">IFERROR(INDEX(Requirements_Register!$B$6:$B$255,MATCH(ROWS($A$6:A174),Requirements_Register!$BB$6:$BB$255,0))&amp;"","")</f>
        <v/>
      </c>
      <c r="C174" s="22" t="str">
        <f aca="false">IFERROR(INDEX(Requirements_Register!$D$6:$D$255,MATCH(ROWS($A$6:A174),Requirements_Register!$BB$6:$BB$255,0))&amp;"","")</f>
        <v/>
      </c>
      <c r="D174" s="22" t="str">
        <f aca="false">IFERROR(INDEX(Requirements_Register!$E$6:$E$255,MATCH(ROWS($A$6:A174),Requirements_Register!$BB$6:$BB$255,0))&amp;"","")</f>
        <v/>
      </c>
      <c r="E174" s="22" t="str">
        <f aca="false">IFERROR(INDEX(Requirements_Register!$G$6:$G$255,MATCH(ROWS($A$6:A174),Requirements_Register!$BB$6:$BB$255,0))&amp;"","")</f>
        <v/>
      </c>
      <c r="F174" s="22" t="str">
        <f aca="false">IFERROR(INDEX(Requirements_Register!$I$6:$I$255,MATCH(ROWS($A$6:A174),Requirements_Register!$BB$6:$BB$255,0))&amp;"","")</f>
        <v/>
      </c>
      <c r="G174" s="22" t="str">
        <f aca="false">IFERROR(INDEX(Requirements_Register!$Q$6:$Q$255,MATCH(ROWS($A$6:A174),Requirements_Register!$BB$6:$BB$255,0))&amp;"","")</f>
        <v/>
      </c>
      <c r="H174" s="22" t="str">
        <f aca="false">IFERROR(INDEX(Requirements_Register!$AA$6:$AA$255,MATCH(ROWS($A$6:A174),Requirements_Register!$BB$6:$BB$255,0)),"")</f>
        <v/>
      </c>
      <c r="I174" s="22" t="str">
        <f aca="false">IFERROR(INDEX(Requirements_Register!$AC$6:$AC$255,MATCH(ROWS($A$6:A174),Requirements_Register!$BB$6:$BB$255,0)),"")</f>
        <v/>
      </c>
      <c r="J174" s="22" t="str">
        <f aca="false">IFERROR(INDEX(Requirements_Register!$AG$6:$AG$255,MATCH(ROWS($A$6:A174),Requirements_Register!$BB$6:$BB$255,0))&amp;"","")</f>
        <v/>
      </c>
      <c r="K174" s="22" t="str">
        <f aca="false">IFERROR(INDEX(Requirements_Register!$AK$6:$AK$255,MATCH(ROWS($A$6:A174),Requirements_Register!$BB$6:$BB$255,0))&amp;"","")</f>
        <v/>
      </c>
      <c r="L174" s="22" t="str">
        <f aca="false">IFERROR(INDEX(Requirements_Register!$AT$6:$AT$255,MATCH(ROWS($A$6:A174),Requirements_Register!$BB$6:$BB$255,0))&amp;"","")</f>
        <v/>
      </c>
      <c r="M174" s="22" t="str">
        <f aca="false">IFERROR(INDEX(Requirements_Register!$AU$6:$AU$255,MATCH(ROWS($A$6:A174),Requirements_Register!$BB$6:$BB$255,0))&amp;"","")</f>
        <v/>
      </c>
    </row>
    <row r="175" customFormat="false" ht="15" hidden="false" customHeight="false" outlineLevel="0" collapsed="false">
      <c r="A175" s="22" t="str">
        <f aca="false">IFERROR(INDEX(Requirements_Register!$A$6:$A$255,MATCH(ROWS($A$6:A175),Requirements_Register!$BB$6:$BB$255,0))&amp;"","")</f>
        <v/>
      </c>
      <c r="B175" s="22" t="str">
        <f aca="false">IFERROR(INDEX(Requirements_Register!$B$6:$B$255,MATCH(ROWS($A$6:A175),Requirements_Register!$BB$6:$BB$255,0))&amp;"","")</f>
        <v/>
      </c>
      <c r="C175" s="22" t="str">
        <f aca="false">IFERROR(INDEX(Requirements_Register!$D$6:$D$255,MATCH(ROWS($A$6:A175),Requirements_Register!$BB$6:$BB$255,0))&amp;"","")</f>
        <v/>
      </c>
      <c r="D175" s="22" t="str">
        <f aca="false">IFERROR(INDEX(Requirements_Register!$E$6:$E$255,MATCH(ROWS($A$6:A175),Requirements_Register!$BB$6:$BB$255,0))&amp;"","")</f>
        <v/>
      </c>
      <c r="E175" s="22" t="str">
        <f aca="false">IFERROR(INDEX(Requirements_Register!$G$6:$G$255,MATCH(ROWS($A$6:A175),Requirements_Register!$BB$6:$BB$255,0))&amp;"","")</f>
        <v/>
      </c>
      <c r="F175" s="22" t="str">
        <f aca="false">IFERROR(INDEX(Requirements_Register!$I$6:$I$255,MATCH(ROWS($A$6:A175),Requirements_Register!$BB$6:$BB$255,0))&amp;"","")</f>
        <v/>
      </c>
      <c r="G175" s="22" t="str">
        <f aca="false">IFERROR(INDEX(Requirements_Register!$Q$6:$Q$255,MATCH(ROWS($A$6:A175),Requirements_Register!$BB$6:$BB$255,0))&amp;"","")</f>
        <v/>
      </c>
      <c r="H175" s="22" t="str">
        <f aca="false">IFERROR(INDEX(Requirements_Register!$AA$6:$AA$255,MATCH(ROWS($A$6:A175),Requirements_Register!$BB$6:$BB$255,0)),"")</f>
        <v/>
      </c>
      <c r="I175" s="22" t="str">
        <f aca="false">IFERROR(INDEX(Requirements_Register!$AC$6:$AC$255,MATCH(ROWS($A$6:A175),Requirements_Register!$BB$6:$BB$255,0)),"")</f>
        <v/>
      </c>
      <c r="J175" s="22" t="str">
        <f aca="false">IFERROR(INDEX(Requirements_Register!$AG$6:$AG$255,MATCH(ROWS($A$6:A175),Requirements_Register!$BB$6:$BB$255,0))&amp;"","")</f>
        <v/>
      </c>
      <c r="K175" s="22" t="str">
        <f aca="false">IFERROR(INDEX(Requirements_Register!$AK$6:$AK$255,MATCH(ROWS($A$6:A175),Requirements_Register!$BB$6:$BB$255,0))&amp;"","")</f>
        <v/>
      </c>
      <c r="L175" s="22" t="str">
        <f aca="false">IFERROR(INDEX(Requirements_Register!$AT$6:$AT$255,MATCH(ROWS($A$6:A175),Requirements_Register!$BB$6:$BB$255,0))&amp;"","")</f>
        <v/>
      </c>
      <c r="M175" s="22" t="str">
        <f aca="false">IFERROR(INDEX(Requirements_Register!$AU$6:$AU$255,MATCH(ROWS($A$6:A175),Requirements_Register!$BB$6:$BB$255,0))&amp;"","")</f>
        <v/>
      </c>
    </row>
    <row r="176" customFormat="false" ht="15" hidden="false" customHeight="false" outlineLevel="0" collapsed="false">
      <c r="A176" s="22" t="str">
        <f aca="false">IFERROR(INDEX(Requirements_Register!$A$6:$A$255,MATCH(ROWS($A$6:A176),Requirements_Register!$BB$6:$BB$255,0))&amp;"","")</f>
        <v/>
      </c>
      <c r="B176" s="22" t="str">
        <f aca="false">IFERROR(INDEX(Requirements_Register!$B$6:$B$255,MATCH(ROWS($A$6:A176),Requirements_Register!$BB$6:$BB$255,0))&amp;"","")</f>
        <v/>
      </c>
      <c r="C176" s="22" t="str">
        <f aca="false">IFERROR(INDEX(Requirements_Register!$D$6:$D$255,MATCH(ROWS($A$6:A176),Requirements_Register!$BB$6:$BB$255,0))&amp;"","")</f>
        <v/>
      </c>
      <c r="D176" s="22" t="str">
        <f aca="false">IFERROR(INDEX(Requirements_Register!$E$6:$E$255,MATCH(ROWS($A$6:A176),Requirements_Register!$BB$6:$BB$255,0))&amp;"","")</f>
        <v/>
      </c>
      <c r="E176" s="22" t="str">
        <f aca="false">IFERROR(INDEX(Requirements_Register!$G$6:$G$255,MATCH(ROWS($A$6:A176),Requirements_Register!$BB$6:$BB$255,0))&amp;"","")</f>
        <v/>
      </c>
      <c r="F176" s="22" t="str">
        <f aca="false">IFERROR(INDEX(Requirements_Register!$I$6:$I$255,MATCH(ROWS($A$6:A176),Requirements_Register!$BB$6:$BB$255,0))&amp;"","")</f>
        <v/>
      </c>
      <c r="G176" s="22" t="str">
        <f aca="false">IFERROR(INDEX(Requirements_Register!$Q$6:$Q$255,MATCH(ROWS($A$6:A176),Requirements_Register!$BB$6:$BB$255,0))&amp;"","")</f>
        <v/>
      </c>
      <c r="H176" s="22" t="str">
        <f aca="false">IFERROR(INDEX(Requirements_Register!$AA$6:$AA$255,MATCH(ROWS($A$6:A176),Requirements_Register!$BB$6:$BB$255,0)),"")</f>
        <v/>
      </c>
      <c r="I176" s="22" t="str">
        <f aca="false">IFERROR(INDEX(Requirements_Register!$AC$6:$AC$255,MATCH(ROWS($A$6:A176),Requirements_Register!$BB$6:$BB$255,0)),"")</f>
        <v/>
      </c>
      <c r="J176" s="22" t="str">
        <f aca="false">IFERROR(INDEX(Requirements_Register!$AG$6:$AG$255,MATCH(ROWS($A$6:A176),Requirements_Register!$BB$6:$BB$255,0))&amp;"","")</f>
        <v/>
      </c>
      <c r="K176" s="22" t="str">
        <f aca="false">IFERROR(INDEX(Requirements_Register!$AK$6:$AK$255,MATCH(ROWS($A$6:A176),Requirements_Register!$BB$6:$BB$255,0))&amp;"","")</f>
        <v/>
      </c>
      <c r="L176" s="22" t="str">
        <f aca="false">IFERROR(INDEX(Requirements_Register!$AT$6:$AT$255,MATCH(ROWS($A$6:A176),Requirements_Register!$BB$6:$BB$255,0))&amp;"","")</f>
        <v/>
      </c>
      <c r="M176" s="22" t="str">
        <f aca="false">IFERROR(INDEX(Requirements_Register!$AU$6:$AU$255,MATCH(ROWS($A$6:A176),Requirements_Register!$BB$6:$BB$255,0))&amp;"","")</f>
        <v/>
      </c>
    </row>
    <row r="177" customFormat="false" ht="15" hidden="false" customHeight="false" outlineLevel="0" collapsed="false">
      <c r="A177" s="22" t="str">
        <f aca="false">IFERROR(INDEX(Requirements_Register!$A$6:$A$255,MATCH(ROWS($A$6:A177),Requirements_Register!$BB$6:$BB$255,0))&amp;"","")</f>
        <v/>
      </c>
      <c r="B177" s="22" t="str">
        <f aca="false">IFERROR(INDEX(Requirements_Register!$B$6:$B$255,MATCH(ROWS($A$6:A177),Requirements_Register!$BB$6:$BB$255,0))&amp;"","")</f>
        <v/>
      </c>
      <c r="C177" s="22" t="str">
        <f aca="false">IFERROR(INDEX(Requirements_Register!$D$6:$D$255,MATCH(ROWS($A$6:A177),Requirements_Register!$BB$6:$BB$255,0))&amp;"","")</f>
        <v/>
      </c>
      <c r="D177" s="22" t="str">
        <f aca="false">IFERROR(INDEX(Requirements_Register!$E$6:$E$255,MATCH(ROWS($A$6:A177),Requirements_Register!$BB$6:$BB$255,0))&amp;"","")</f>
        <v/>
      </c>
      <c r="E177" s="22" t="str">
        <f aca="false">IFERROR(INDEX(Requirements_Register!$G$6:$G$255,MATCH(ROWS($A$6:A177),Requirements_Register!$BB$6:$BB$255,0))&amp;"","")</f>
        <v/>
      </c>
      <c r="F177" s="22" t="str">
        <f aca="false">IFERROR(INDEX(Requirements_Register!$I$6:$I$255,MATCH(ROWS($A$6:A177),Requirements_Register!$BB$6:$BB$255,0))&amp;"","")</f>
        <v/>
      </c>
      <c r="G177" s="22" t="str">
        <f aca="false">IFERROR(INDEX(Requirements_Register!$Q$6:$Q$255,MATCH(ROWS($A$6:A177),Requirements_Register!$BB$6:$BB$255,0))&amp;"","")</f>
        <v/>
      </c>
      <c r="H177" s="22" t="str">
        <f aca="false">IFERROR(INDEX(Requirements_Register!$AA$6:$AA$255,MATCH(ROWS($A$6:A177),Requirements_Register!$BB$6:$BB$255,0)),"")</f>
        <v/>
      </c>
      <c r="I177" s="22" t="str">
        <f aca="false">IFERROR(INDEX(Requirements_Register!$AC$6:$AC$255,MATCH(ROWS($A$6:A177),Requirements_Register!$BB$6:$BB$255,0)),"")</f>
        <v/>
      </c>
      <c r="J177" s="22" t="str">
        <f aca="false">IFERROR(INDEX(Requirements_Register!$AG$6:$AG$255,MATCH(ROWS($A$6:A177),Requirements_Register!$BB$6:$BB$255,0))&amp;"","")</f>
        <v/>
      </c>
      <c r="K177" s="22" t="str">
        <f aca="false">IFERROR(INDEX(Requirements_Register!$AK$6:$AK$255,MATCH(ROWS($A$6:A177),Requirements_Register!$BB$6:$BB$255,0))&amp;"","")</f>
        <v/>
      </c>
      <c r="L177" s="22" t="str">
        <f aca="false">IFERROR(INDEX(Requirements_Register!$AT$6:$AT$255,MATCH(ROWS($A$6:A177),Requirements_Register!$BB$6:$BB$255,0))&amp;"","")</f>
        <v/>
      </c>
      <c r="M177" s="22" t="str">
        <f aca="false">IFERROR(INDEX(Requirements_Register!$AU$6:$AU$255,MATCH(ROWS($A$6:A177),Requirements_Register!$BB$6:$BB$255,0))&amp;"","")</f>
        <v/>
      </c>
    </row>
    <row r="178" customFormat="false" ht="15" hidden="false" customHeight="false" outlineLevel="0" collapsed="false">
      <c r="A178" s="22" t="str">
        <f aca="false">IFERROR(INDEX(Requirements_Register!$A$6:$A$255,MATCH(ROWS($A$6:A178),Requirements_Register!$BB$6:$BB$255,0))&amp;"","")</f>
        <v/>
      </c>
      <c r="B178" s="22" t="str">
        <f aca="false">IFERROR(INDEX(Requirements_Register!$B$6:$B$255,MATCH(ROWS($A$6:A178),Requirements_Register!$BB$6:$BB$255,0))&amp;"","")</f>
        <v/>
      </c>
      <c r="C178" s="22" t="str">
        <f aca="false">IFERROR(INDEX(Requirements_Register!$D$6:$D$255,MATCH(ROWS($A$6:A178),Requirements_Register!$BB$6:$BB$255,0))&amp;"","")</f>
        <v/>
      </c>
      <c r="D178" s="22" t="str">
        <f aca="false">IFERROR(INDEX(Requirements_Register!$E$6:$E$255,MATCH(ROWS($A$6:A178),Requirements_Register!$BB$6:$BB$255,0))&amp;"","")</f>
        <v/>
      </c>
      <c r="E178" s="22" t="str">
        <f aca="false">IFERROR(INDEX(Requirements_Register!$G$6:$G$255,MATCH(ROWS($A$6:A178),Requirements_Register!$BB$6:$BB$255,0))&amp;"","")</f>
        <v/>
      </c>
      <c r="F178" s="22" t="str">
        <f aca="false">IFERROR(INDEX(Requirements_Register!$I$6:$I$255,MATCH(ROWS($A$6:A178),Requirements_Register!$BB$6:$BB$255,0))&amp;"","")</f>
        <v/>
      </c>
      <c r="G178" s="22" t="str">
        <f aca="false">IFERROR(INDEX(Requirements_Register!$Q$6:$Q$255,MATCH(ROWS($A$6:A178),Requirements_Register!$BB$6:$BB$255,0))&amp;"","")</f>
        <v/>
      </c>
      <c r="H178" s="22" t="str">
        <f aca="false">IFERROR(INDEX(Requirements_Register!$AA$6:$AA$255,MATCH(ROWS($A$6:A178),Requirements_Register!$BB$6:$BB$255,0)),"")</f>
        <v/>
      </c>
      <c r="I178" s="22" t="str">
        <f aca="false">IFERROR(INDEX(Requirements_Register!$AC$6:$AC$255,MATCH(ROWS($A$6:A178),Requirements_Register!$BB$6:$BB$255,0)),"")</f>
        <v/>
      </c>
      <c r="J178" s="22" t="str">
        <f aca="false">IFERROR(INDEX(Requirements_Register!$AG$6:$AG$255,MATCH(ROWS($A$6:A178),Requirements_Register!$BB$6:$BB$255,0))&amp;"","")</f>
        <v/>
      </c>
      <c r="K178" s="22" t="str">
        <f aca="false">IFERROR(INDEX(Requirements_Register!$AK$6:$AK$255,MATCH(ROWS($A$6:A178),Requirements_Register!$BB$6:$BB$255,0))&amp;"","")</f>
        <v/>
      </c>
      <c r="L178" s="22" t="str">
        <f aca="false">IFERROR(INDEX(Requirements_Register!$AT$6:$AT$255,MATCH(ROWS($A$6:A178),Requirements_Register!$BB$6:$BB$255,0))&amp;"","")</f>
        <v/>
      </c>
      <c r="M178" s="22" t="str">
        <f aca="false">IFERROR(INDEX(Requirements_Register!$AU$6:$AU$255,MATCH(ROWS($A$6:A178),Requirements_Register!$BB$6:$BB$255,0))&amp;"","")</f>
        <v/>
      </c>
    </row>
    <row r="179" customFormat="false" ht="15" hidden="false" customHeight="false" outlineLevel="0" collapsed="false">
      <c r="A179" s="22" t="str">
        <f aca="false">IFERROR(INDEX(Requirements_Register!$A$6:$A$255,MATCH(ROWS($A$6:A179),Requirements_Register!$BB$6:$BB$255,0))&amp;"","")</f>
        <v/>
      </c>
      <c r="B179" s="22" t="str">
        <f aca="false">IFERROR(INDEX(Requirements_Register!$B$6:$B$255,MATCH(ROWS($A$6:A179),Requirements_Register!$BB$6:$BB$255,0))&amp;"","")</f>
        <v/>
      </c>
      <c r="C179" s="22" t="str">
        <f aca="false">IFERROR(INDEX(Requirements_Register!$D$6:$D$255,MATCH(ROWS($A$6:A179),Requirements_Register!$BB$6:$BB$255,0))&amp;"","")</f>
        <v/>
      </c>
      <c r="D179" s="22" t="str">
        <f aca="false">IFERROR(INDEX(Requirements_Register!$E$6:$E$255,MATCH(ROWS($A$6:A179),Requirements_Register!$BB$6:$BB$255,0))&amp;"","")</f>
        <v/>
      </c>
      <c r="E179" s="22" t="str">
        <f aca="false">IFERROR(INDEX(Requirements_Register!$G$6:$G$255,MATCH(ROWS($A$6:A179),Requirements_Register!$BB$6:$BB$255,0))&amp;"","")</f>
        <v/>
      </c>
      <c r="F179" s="22" t="str">
        <f aca="false">IFERROR(INDEX(Requirements_Register!$I$6:$I$255,MATCH(ROWS($A$6:A179),Requirements_Register!$BB$6:$BB$255,0))&amp;"","")</f>
        <v/>
      </c>
      <c r="G179" s="22" t="str">
        <f aca="false">IFERROR(INDEX(Requirements_Register!$Q$6:$Q$255,MATCH(ROWS($A$6:A179),Requirements_Register!$BB$6:$BB$255,0))&amp;"","")</f>
        <v/>
      </c>
      <c r="H179" s="22" t="str">
        <f aca="false">IFERROR(INDEX(Requirements_Register!$AA$6:$AA$255,MATCH(ROWS($A$6:A179),Requirements_Register!$BB$6:$BB$255,0)),"")</f>
        <v/>
      </c>
      <c r="I179" s="22" t="str">
        <f aca="false">IFERROR(INDEX(Requirements_Register!$AC$6:$AC$255,MATCH(ROWS($A$6:A179),Requirements_Register!$BB$6:$BB$255,0)),"")</f>
        <v/>
      </c>
      <c r="J179" s="22" t="str">
        <f aca="false">IFERROR(INDEX(Requirements_Register!$AG$6:$AG$255,MATCH(ROWS($A$6:A179),Requirements_Register!$BB$6:$BB$255,0))&amp;"","")</f>
        <v/>
      </c>
      <c r="K179" s="22" t="str">
        <f aca="false">IFERROR(INDEX(Requirements_Register!$AK$6:$AK$255,MATCH(ROWS($A$6:A179),Requirements_Register!$BB$6:$BB$255,0))&amp;"","")</f>
        <v/>
      </c>
      <c r="L179" s="22" t="str">
        <f aca="false">IFERROR(INDEX(Requirements_Register!$AT$6:$AT$255,MATCH(ROWS($A$6:A179),Requirements_Register!$BB$6:$BB$255,0))&amp;"","")</f>
        <v/>
      </c>
      <c r="M179" s="22" t="str">
        <f aca="false">IFERROR(INDEX(Requirements_Register!$AU$6:$AU$255,MATCH(ROWS($A$6:A179),Requirements_Register!$BB$6:$BB$255,0))&amp;"","")</f>
        <v/>
      </c>
    </row>
    <row r="180" customFormat="false" ht="15" hidden="false" customHeight="false" outlineLevel="0" collapsed="false">
      <c r="A180" s="22" t="str">
        <f aca="false">IFERROR(INDEX(Requirements_Register!$A$6:$A$255,MATCH(ROWS($A$6:A180),Requirements_Register!$BB$6:$BB$255,0))&amp;"","")</f>
        <v/>
      </c>
      <c r="B180" s="22" t="str">
        <f aca="false">IFERROR(INDEX(Requirements_Register!$B$6:$B$255,MATCH(ROWS($A$6:A180),Requirements_Register!$BB$6:$BB$255,0))&amp;"","")</f>
        <v/>
      </c>
      <c r="C180" s="22" t="str">
        <f aca="false">IFERROR(INDEX(Requirements_Register!$D$6:$D$255,MATCH(ROWS($A$6:A180),Requirements_Register!$BB$6:$BB$255,0))&amp;"","")</f>
        <v/>
      </c>
      <c r="D180" s="22" t="str">
        <f aca="false">IFERROR(INDEX(Requirements_Register!$E$6:$E$255,MATCH(ROWS($A$6:A180),Requirements_Register!$BB$6:$BB$255,0))&amp;"","")</f>
        <v/>
      </c>
      <c r="E180" s="22" t="str">
        <f aca="false">IFERROR(INDEX(Requirements_Register!$G$6:$G$255,MATCH(ROWS($A$6:A180),Requirements_Register!$BB$6:$BB$255,0))&amp;"","")</f>
        <v/>
      </c>
      <c r="F180" s="22" t="str">
        <f aca="false">IFERROR(INDEX(Requirements_Register!$I$6:$I$255,MATCH(ROWS($A$6:A180),Requirements_Register!$BB$6:$BB$255,0))&amp;"","")</f>
        <v/>
      </c>
      <c r="G180" s="22" t="str">
        <f aca="false">IFERROR(INDEX(Requirements_Register!$Q$6:$Q$255,MATCH(ROWS($A$6:A180),Requirements_Register!$BB$6:$BB$255,0))&amp;"","")</f>
        <v/>
      </c>
      <c r="H180" s="22" t="str">
        <f aca="false">IFERROR(INDEX(Requirements_Register!$AA$6:$AA$255,MATCH(ROWS($A$6:A180),Requirements_Register!$BB$6:$BB$255,0)),"")</f>
        <v/>
      </c>
      <c r="I180" s="22" t="str">
        <f aca="false">IFERROR(INDEX(Requirements_Register!$AC$6:$AC$255,MATCH(ROWS($A$6:A180),Requirements_Register!$BB$6:$BB$255,0)),"")</f>
        <v/>
      </c>
      <c r="J180" s="22" t="str">
        <f aca="false">IFERROR(INDEX(Requirements_Register!$AG$6:$AG$255,MATCH(ROWS($A$6:A180),Requirements_Register!$BB$6:$BB$255,0))&amp;"","")</f>
        <v/>
      </c>
      <c r="K180" s="22" t="str">
        <f aca="false">IFERROR(INDEX(Requirements_Register!$AK$6:$AK$255,MATCH(ROWS($A$6:A180),Requirements_Register!$BB$6:$BB$255,0))&amp;"","")</f>
        <v/>
      </c>
      <c r="L180" s="22" t="str">
        <f aca="false">IFERROR(INDEX(Requirements_Register!$AT$6:$AT$255,MATCH(ROWS($A$6:A180),Requirements_Register!$BB$6:$BB$255,0))&amp;"","")</f>
        <v/>
      </c>
      <c r="M180" s="22" t="str">
        <f aca="false">IFERROR(INDEX(Requirements_Register!$AU$6:$AU$255,MATCH(ROWS($A$6:A180),Requirements_Register!$BB$6:$BB$255,0))&amp;"","")</f>
        <v/>
      </c>
    </row>
    <row r="181" customFormat="false" ht="15" hidden="false" customHeight="false" outlineLevel="0" collapsed="false">
      <c r="A181" s="22" t="str">
        <f aca="false">IFERROR(INDEX(Requirements_Register!$A$6:$A$255,MATCH(ROWS($A$6:A181),Requirements_Register!$BB$6:$BB$255,0))&amp;"","")</f>
        <v/>
      </c>
      <c r="B181" s="22" t="str">
        <f aca="false">IFERROR(INDEX(Requirements_Register!$B$6:$B$255,MATCH(ROWS($A$6:A181),Requirements_Register!$BB$6:$BB$255,0))&amp;"","")</f>
        <v/>
      </c>
      <c r="C181" s="22" t="str">
        <f aca="false">IFERROR(INDEX(Requirements_Register!$D$6:$D$255,MATCH(ROWS($A$6:A181),Requirements_Register!$BB$6:$BB$255,0))&amp;"","")</f>
        <v/>
      </c>
      <c r="D181" s="22" t="str">
        <f aca="false">IFERROR(INDEX(Requirements_Register!$E$6:$E$255,MATCH(ROWS($A$6:A181),Requirements_Register!$BB$6:$BB$255,0))&amp;"","")</f>
        <v/>
      </c>
      <c r="E181" s="22" t="str">
        <f aca="false">IFERROR(INDEX(Requirements_Register!$G$6:$G$255,MATCH(ROWS($A$6:A181),Requirements_Register!$BB$6:$BB$255,0))&amp;"","")</f>
        <v/>
      </c>
      <c r="F181" s="22" t="str">
        <f aca="false">IFERROR(INDEX(Requirements_Register!$I$6:$I$255,MATCH(ROWS($A$6:A181),Requirements_Register!$BB$6:$BB$255,0))&amp;"","")</f>
        <v/>
      </c>
      <c r="G181" s="22" t="str">
        <f aca="false">IFERROR(INDEX(Requirements_Register!$Q$6:$Q$255,MATCH(ROWS($A$6:A181),Requirements_Register!$BB$6:$BB$255,0))&amp;"","")</f>
        <v/>
      </c>
      <c r="H181" s="22" t="str">
        <f aca="false">IFERROR(INDEX(Requirements_Register!$AA$6:$AA$255,MATCH(ROWS($A$6:A181),Requirements_Register!$BB$6:$BB$255,0)),"")</f>
        <v/>
      </c>
      <c r="I181" s="22" t="str">
        <f aca="false">IFERROR(INDEX(Requirements_Register!$AC$6:$AC$255,MATCH(ROWS($A$6:A181),Requirements_Register!$BB$6:$BB$255,0)),"")</f>
        <v/>
      </c>
      <c r="J181" s="22" t="str">
        <f aca="false">IFERROR(INDEX(Requirements_Register!$AG$6:$AG$255,MATCH(ROWS($A$6:A181),Requirements_Register!$BB$6:$BB$255,0))&amp;"","")</f>
        <v/>
      </c>
      <c r="K181" s="22" t="str">
        <f aca="false">IFERROR(INDEX(Requirements_Register!$AK$6:$AK$255,MATCH(ROWS($A$6:A181),Requirements_Register!$BB$6:$BB$255,0))&amp;"","")</f>
        <v/>
      </c>
      <c r="L181" s="22" t="str">
        <f aca="false">IFERROR(INDEX(Requirements_Register!$AT$6:$AT$255,MATCH(ROWS($A$6:A181),Requirements_Register!$BB$6:$BB$255,0))&amp;"","")</f>
        <v/>
      </c>
      <c r="M181" s="22" t="str">
        <f aca="false">IFERROR(INDEX(Requirements_Register!$AU$6:$AU$255,MATCH(ROWS($A$6:A181),Requirements_Register!$BB$6:$BB$255,0))&amp;"","")</f>
        <v/>
      </c>
    </row>
    <row r="182" customFormat="false" ht="15" hidden="false" customHeight="false" outlineLevel="0" collapsed="false">
      <c r="A182" s="22" t="str">
        <f aca="false">IFERROR(INDEX(Requirements_Register!$A$6:$A$255,MATCH(ROWS($A$6:A182),Requirements_Register!$BB$6:$BB$255,0))&amp;"","")</f>
        <v/>
      </c>
      <c r="B182" s="22" t="str">
        <f aca="false">IFERROR(INDEX(Requirements_Register!$B$6:$B$255,MATCH(ROWS($A$6:A182),Requirements_Register!$BB$6:$BB$255,0))&amp;"","")</f>
        <v/>
      </c>
      <c r="C182" s="22" t="str">
        <f aca="false">IFERROR(INDEX(Requirements_Register!$D$6:$D$255,MATCH(ROWS($A$6:A182),Requirements_Register!$BB$6:$BB$255,0))&amp;"","")</f>
        <v/>
      </c>
      <c r="D182" s="22" t="str">
        <f aca="false">IFERROR(INDEX(Requirements_Register!$E$6:$E$255,MATCH(ROWS($A$6:A182),Requirements_Register!$BB$6:$BB$255,0))&amp;"","")</f>
        <v/>
      </c>
      <c r="E182" s="22" t="str">
        <f aca="false">IFERROR(INDEX(Requirements_Register!$G$6:$G$255,MATCH(ROWS($A$6:A182),Requirements_Register!$BB$6:$BB$255,0))&amp;"","")</f>
        <v/>
      </c>
      <c r="F182" s="22" t="str">
        <f aca="false">IFERROR(INDEX(Requirements_Register!$I$6:$I$255,MATCH(ROWS($A$6:A182),Requirements_Register!$BB$6:$BB$255,0))&amp;"","")</f>
        <v/>
      </c>
      <c r="G182" s="22" t="str">
        <f aca="false">IFERROR(INDEX(Requirements_Register!$Q$6:$Q$255,MATCH(ROWS($A$6:A182),Requirements_Register!$BB$6:$BB$255,0))&amp;"","")</f>
        <v/>
      </c>
      <c r="H182" s="22" t="str">
        <f aca="false">IFERROR(INDEX(Requirements_Register!$AA$6:$AA$255,MATCH(ROWS($A$6:A182),Requirements_Register!$BB$6:$BB$255,0)),"")</f>
        <v/>
      </c>
      <c r="I182" s="22" t="str">
        <f aca="false">IFERROR(INDEX(Requirements_Register!$AC$6:$AC$255,MATCH(ROWS($A$6:A182),Requirements_Register!$BB$6:$BB$255,0)),"")</f>
        <v/>
      </c>
      <c r="J182" s="22" t="str">
        <f aca="false">IFERROR(INDEX(Requirements_Register!$AG$6:$AG$255,MATCH(ROWS($A$6:A182),Requirements_Register!$BB$6:$BB$255,0))&amp;"","")</f>
        <v/>
      </c>
      <c r="K182" s="22" t="str">
        <f aca="false">IFERROR(INDEX(Requirements_Register!$AK$6:$AK$255,MATCH(ROWS($A$6:A182),Requirements_Register!$BB$6:$BB$255,0))&amp;"","")</f>
        <v/>
      </c>
      <c r="L182" s="22" t="str">
        <f aca="false">IFERROR(INDEX(Requirements_Register!$AT$6:$AT$255,MATCH(ROWS($A$6:A182),Requirements_Register!$BB$6:$BB$255,0))&amp;"","")</f>
        <v/>
      </c>
      <c r="M182" s="22" t="str">
        <f aca="false">IFERROR(INDEX(Requirements_Register!$AU$6:$AU$255,MATCH(ROWS($A$6:A182),Requirements_Register!$BB$6:$BB$255,0))&amp;"","")</f>
        <v/>
      </c>
    </row>
    <row r="183" customFormat="false" ht="15" hidden="false" customHeight="false" outlineLevel="0" collapsed="false">
      <c r="A183" s="22" t="str">
        <f aca="false">IFERROR(INDEX(Requirements_Register!$A$6:$A$255,MATCH(ROWS($A$6:A183),Requirements_Register!$BB$6:$BB$255,0))&amp;"","")</f>
        <v/>
      </c>
      <c r="B183" s="22" t="str">
        <f aca="false">IFERROR(INDEX(Requirements_Register!$B$6:$B$255,MATCH(ROWS($A$6:A183),Requirements_Register!$BB$6:$BB$255,0))&amp;"","")</f>
        <v/>
      </c>
      <c r="C183" s="22" t="str">
        <f aca="false">IFERROR(INDEX(Requirements_Register!$D$6:$D$255,MATCH(ROWS($A$6:A183),Requirements_Register!$BB$6:$BB$255,0))&amp;"","")</f>
        <v/>
      </c>
      <c r="D183" s="22" t="str">
        <f aca="false">IFERROR(INDEX(Requirements_Register!$E$6:$E$255,MATCH(ROWS($A$6:A183),Requirements_Register!$BB$6:$BB$255,0))&amp;"","")</f>
        <v/>
      </c>
      <c r="E183" s="22" t="str">
        <f aca="false">IFERROR(INDEX(Requirements_Register!$G$6:$G$255,MATCH(ROWS($A$6:A183),Requirements_Register!$BB$6:$BB$255,0))&amp;"","")</f>
        <v/>
      </c>
      <c r="F183" s="22" t="str">
        <f aca="false">IFERROR(INDEX(Requirements_Register!$I$6:$I$255,MATCH(ROWS($A$6:A183),Requirements_Register!$BB$6:$BB$255,0))&amp;"","")</f>
        <v/>
      </c>
      <c r="G183" s="22" t="str">
        <f aca="false">IFERROR(INDEX(Requirements_Register!$Q$6:$Q$255,MATCH(ROWS($A$6:A183),Requirements_Register!$BB$6:$BB$255,0))&amp;"","")</f>
        <v/>
      </c>
      <c r="H183" s="22" t="str">
        <f aca="false">IFERROR(INDEX(Requirements_Register!$AA$6:$AA$255,MATCH(ROWS($A$6:A183),Requirements_Register!$BB$6:$BB$255,0)),"")</f>
        <v/>
      </c>
      <c r="I183" s="22" t="str">
        <f aca="false">IFERROR(INDEX(Requirements_Register!$AC$6:$AC$255,MATCH(ROWS($A$6:A183),Requirements_Register!$BB$6:$BB$255,0)),"")</f>
        <v/>
      </c>
      <c r="J183" s="22" t="str">
        <f aca="false">IFERROR(INDEX(Requirements_Register!$AG$6:$AG$255,MATCH(ROWS($A$6:A183),Requirements_Register!$BB$6:$BB$255,0))&amp;"","")</f>
        <v/>
      </c>
      <c r="K183" s="22" t="str">
        <f aca="false">IFERROR(INDEX(Requirements_Register!$AK$6:$AK$255,MATCH(ROWS($A$6:A183),Requirements_Register!$BB$6:$BB$255,0))&amp;"","")</f>
        <v/>
      </c>
      <c r="L183" s="22" t="str">
        <f aca="false">IFERROR(INDEX(Requirements_Register!$AT$6:$AT$255,MATCH(ROWS($A$6:A183),Requirements_Register!$BB$6:$BB$255,0))&amp;"","")</f>
        <v/>
      </c>
      <c r="M183" s="22" t="str">
        <f aca="false">IFERROR(INDEX(Requirements_Register!$AU$6:$AU$255,MATCH(ROWS($A$6:A183),Requirements_Register!$BB$6:$BB$255,0))&amp;"","")</f>
        <v/>
      </c>
    </row>
    <row r="184" customFormat="false" ht="15" hidden="false" customHeight="false" outlineLevel="0" collapsed="false">
      <c r="A184" s="22" t="str">
        <f aca="false">IFERROR(INDEX(Requirements_Register!$A$6:$A$255,MATCH(ROWS($A$6:A184),Requirements_Register!$BB$6:$BB$255,0))&amp;"","")</f>
        <v/>
      </c>
      <c r="B184" s="22" t="str">
        <f aca="false">IFERROR(INDEX(Requirements_Register!$B$6:$B$255,MATCH(ROWS($A$6:A184),Requirements_Register!$BB$6:$BB$255,0))&amp;"","")</f>
        <v/>
      </c>
      <c r="C184" s="22" t="str">
        <f aca="false">IFERROR(INDEX(Requirements_Register!$D$6:$D$255,MATCH(ROWS($A$6:A184),Requirements_Register!$BB$6:$BB$255,0))&amp;"","")</f>
        <v/>
      </c>
      <c r="D184" s="22" t="str">
        <f aca="false">IFERROR(INDEX(Requirements_Register!$E$6:$E$255,MATCH(ROWS($A$6:A184),Requirements_Register!$BB$6:$BB$255,0))&amp;"","")</f>
        <v/>
      </c>
      <c r="E184" s="22" t="str">
        <f aca="false">IFERROR(INDEX(Requirements_Register!$G$6:$G$255,MATCH(ROWS($A$6:A184),Requirements_Register!$BB$6:$BB$255,0))&amp;"","")</f>
        <v/>
      </c>
      <c r="F184" s="22" t="str">
        <f aca="false">IFERROR(INDEX(Requirements_Register!$I$6:$I$255,MATCH(ROWS($A$6:A184),Requirements_Register!$BB$6:$BB$255,0))&amp;"","")</f>
        <v/>
      </c>
      <c r="G184" s="22" t="str">
        <f aca="false">IFERROR(INDEX(Requirements_Register!$Q$6:$Q$255,MATCH(ROWS($A$6:A184),Requirements_Register!$BB$6:$BB$255,0))&amp;"","")</f>
        <v/>
      </c>
      <c r="H184" s="22" t="str">
        <f aca="false">IFERROR(INDEX(Requirements_Register!$AA$6:$AA$255,MATCH(ROWS($A$6:A184),Requirements_Register!$BB$6:$BB$255,0)),"")</f>
        <v/>
      </c>
      <c r="I184" s="22" t="str">
        <f aca="false">IFERROR(INDEX(Requirements_Register!$AC$6:$AC$255,MATCH(ROWS($A$6:A184),Requirements_Register!$BB$6:$BB$255,0)),"")</f>
        <v/>
      </c>
      <c r="J184" s="22" t="str">
        <f aca="false">IFERROR(INDEX(Requirements_Register!$AG$6:$AG$255,MATCH(ROWS($A$6:A184),Requirements_Register!$BB$6:$BB$255,0))&amp;"","")</f>
        <v/>
      </c>
      <c r="K184" s="22" t="str">
        <f aca="false">IFERROR(INDEX(Requirements_Register!$AK$6:$AK$255,MATCH(ROWS($A$6:A184),Requirements_Register!$BB$6:$BB$255,0))&amp;"","")</f>
        <v/>
      </c>
      <c r="L184" s="22" t="str">
        <f aca="false">IFERROR(INDEX(Requirements_Register!$AT$6:$AT$255,MATCH(ROWS($A$6:A184),Requirements_Register!$BB$6:$BB$255,0))&amp;"","")</f>
        <v/>
      </c>
      <c r="M184" s="22" t="str">
        <f aca="false">IFERROR(INDEX(Requirements_Register!$AU$6:$AU$255,MATCH(ROWS($A$6:A184),Requirements_Register!$BB$6:$BB$255,0))&amp;"","")</f>
        <v/>
      </c>
    </row>
    <row r="185" customFormat="false" ht="15" hidden="false" customHeight="false" outlineLevel="0" collapsed="false">
      <c r="A185" s="22" t="str">
        <f aca="false">IFERROR(INDEX(Requirements_Register!$A$6:$A$255,MATCH(ROWS($A$6:A185),Requirements_Register!$BB$6:$BB$255,0))&amp;"","")</f>
        <v/>
      </c>
      <c r="B185" s="22" t="str">
        <f aca="false">IFERROR(INDEX(Requirements_Register!$B$6:$B$255,MATCH(ROWS($A$6:A185),Requirements_Register!$BB$6:$BB$255,0))&amp;"","")</f>
        <v/>
      </c>
      <c r="C185" s="22" t="str">
        <f aca="false">IFERROR(INDEX(Requirements_Register!$D$6:$D$255,MATCH(ROWS($A$6:A185),Requirements_Register!$BB$6:$BB$255,0))&amp;"","")</f>
        <v/>
      </c>
      <c r="D185" s="22" t="str">
        <f aca="false">IFERROR(INDEX(Requirements_Register!$E$6:$E$255,MATCH(ROWS($A$6:A185),Requirements_Register!$BB$6:$BB$255,0))&amp;"","")</f>
        <v/>
      </c>
      <c r="E185" s="22" t="str">
        <f aca="false">IFERROR(INDEX(Requirements_Register!$G$6:$G$255,MATCH(ROWS($A$6:A185),Requirements_Register!$BB$6:$BB$255,0))&amp;"","")</f>
        <v/>
      </c>
      <c r="F185" s="22" t="str">
        <f aca="false">IFERROR(INDEX(Requirements_Register!$I$6:$I$255,MATCH(ROWS($A$6:A185),Requirements_Register!$BB$6:$BB$255,0))&amp;"","")</f>
        <v/>
      </c>
      <c r="G185" s="22" t="str">
        <f aca="false">IFERROR(INDEX(Requirements_Register!$Q$6:$Q$255,MATCH(ROWS($A$6:A185),Requirements_Register!$BB$6:$BB$255,0))&amp;"","")</f>
        <v/>
      </c>
      <c r="H185" s="22" t="str">
        <f aca="false">IFERROR(INDEX(Requirements_Register!$AA$6:$AA$255,MATCH(ROWS($A$6:A185),Requirements_Register!$BB$6:$BB$255,0)),"")</f>
        <v/>
      </c>
      <c r="I185" s="22" t="str">
        <f aca="false">IFERROR(INDEX(Requirements_Register!$AC$6:$AC$255,MATCH(ROWS($A$6:A185),Requirements_Register!$BB$6:$BB$255,0)),"")</f>
        <v/>
      </c>
      <c r="J185" s="22" t="str">
        <f aca="false">IFERROR(INDEX(Requirements_Register!$AG$6:$AG$255,MATCH(ROWS($A$6:A185),Requirements_Register!$BB$6:$BB$255,0))&amp;"","")</f>
        <v/>
      </c>
      <c r="K185" s="22" t="str">
        <f aca="false">IFERROR(INDEX(Requirements_Register!$AK$6:$AK$255,MATCH(ROWS($A$6:A185),Requirements_Register!$BB$6:$BB$255,0))&amp;"","")</f>
        <v/>
      </c>
      <c r="L185" s="22" t="str">
        <f aca="false">IFERROR(INDEX(Requirements_Register!$AT$6:$AT$255,MATCH(ROWS($A$6:A185),Requirements_Register!$BB$6:$BB$255,0))&amp;"","")</f>
        <v/>
      </c>
      <c r="M185" s="22" t="str">
        <f aca="false">IFERROR(INDEX(Requirements_Register!$AU$6:$AU$255,MATCH(ROWS($A$6:A185),Requirements_Register!$BB$6:$BB$255,0))&amp;"","")</f>
        <v/>
      </c>
    </row>
    <row r="186" customFormat="false" ht="15" hidden="false" customHeight="false" outlineLevel="0" collapsed="false">
      <c r="A186" s="22" t="str">
        <f aca="false">IFERROR(INDEX(Requirements_Register!$A$6:$A$255,MATCH(ROWS($A$6:A186),Requirements_Register!$BB$6:$BB$255,0))&amp;"","")</f>
        <v/>
      </c>
      <c r="B186" s="22" t="str">
        <f aca="false">IFERROR(INDEX(Requirements_Register!$B$6:$B$255,MATCH(ROWS($A$6:A186),Requirements_Register!$BB$6:$BB$255,0))&amp;"","")</f>
        <v/>
      </c>
      <c r="C186" s="22" t="str">
        <f aca="false">IFERROR(INDEX(Requirements_Register!$D$6:$D$255,MATCH(ROWS($A$6:A186),Requirements_Register!$BB$6:$BB$255,0))&amp;"","")</f>
        <v/>
      </c>
      <c r="D186" s="22" t="str">
        <f aca="false">IFERROR(INDEX(Requirements_Register!$E$6:$E$255,MATCH(ROWS($A$6:A186),Requirements_Register!$BB$6:$BB$255,0))&amp;"","")</f>
        <v/>
      </c>
      <c r="E186" s="22" t="str">
        <f aca="false">IFERROR(INDEX(Requirements_Register!$G$6:$G$255,MATCH(ROWS($A$6:A186),Requirements_Register!$BB$6:$BB$255,0))&amp;"","")</f>
        <v/>
      </c>
      <c r="F186" s="22" t="str">
        <f aca="false">IFERROR(INDEX(Requirements_Register!$I$6:$I$255,MATCH(ROWS($A$6:A186),Requirements_Register!$BB$6:$BB$255,0))&amp;"","")</f>
        <v/>
      </c>
      <c r="G186" s="22" t="str">
        <f aca="false">IFERROR(INDEX(Requirements_Register!$Q$6:$Q$255,MATCH(ROWS($A$6:A186),Requirements_Register!$BB$6:$BB$255,0))&amp;"","")</f>
        <v/>
      </c>
      <c r="H186" s="22" t="str">
        <f aca="false">IFERROR(INDEX(Requirements_Register!$AA$6:$AA$255,MATCH(ROWS($A$6:A186),Requirements_Register!$BB$6:$BB$255,0)),"")</f>
        <v/>
      </c>
      <c r="I186" s="22" t="str">
        <f aca="false">IFERROR(INDEX(Requirements_Register!$AC$6:$AC$255,MATCH(ROWS($A$6:A186),Requirements_Register!$BB$6:$BB$255,0)),"")</f>
        <v/>
      </c>
      <c r="J186" s="22" t="str">
        <f aca="false">IFERROR(INDEX(Requirements_Register!$AG$6:$AG$255,MATCH(ROWS($A$6:A186),Requirements_Register!$BB$6:$BB$255,0))&amp;"","")</f>
        <v/>
      </c>
      <c r="K186" s="22" t="str">
        <f aca="false">IFERROR(INDEX(Requirements_Register!$AK$6:$AK$255,MATCH(ROWS($A$6:A186),Requirements_Register!$BB$6:$BB$255,0))&amp;"","")</f>
        <v/>
      </c>
      <c r="L186" s="22" t="str">
        <f aca="false">IFERROR(INDEX(Requirements_Register!$AT$6:$AT$255,MATCH(ROWS($A$6:A186),Requirements_Register!$BB$6:$BB$255,0))&amp;"","")</f>
        <v/>
      </c>
      <c r="M186" s="22" t="str">
        <f aca="false">IFERROR(INDEX(Requirements_Register!$AU$6:$AU$255,MATCH(ROWS($A$6:A186),Requirements_Register!$BB$6:$BB$255,0))&amp;"","")</f>
        <v/>
      </c>
    </row>
    <row r="187" customFormat="false" ht="15" hidden="false" customHeight="false" outlineLevel="0" collapsed="false">
      <c r="A187" s="22" t="str">
        <f aca="false">IFERROR(INDEX(Requirements_Register!$A$6:$A$255,MATCH(ROWS($A$6:A187),Requirements_Register!$BB$6:$BB$255,0))&amp;"","")</f>
        <v/>
      </c>
      <c r="B187" s="22" t="str">
        <f aca="false">IFERROR(INDEX(Requirements_Register!$B$6:$B$255,MATCH(ROWS($A$6:A187),Requirements_Register!$BB$6:$BB$255,0))&amp;"","")</f>
        <v/>
      </c>
      <c r="C187" s="22" t="str">
        <f aca="false">IFERROR(INDEX(Requirements_Register!$D$6:$D$255,MATCH(ROWS($A$6:A187),Requirements_Register!$BB$6:$BB$255,0))&amp;"","")</f>
        <v/>
      </c>
      <c r="D187" s="22" t="str">
        <f aca="false">IFERROR(INDEX(Requirements_Register!$E$6:$E$255,MATCH(ROWS($A$6:A187),Requirements_Register!$BB$6:$BB$255,0))&amp;"","")</f>
        <v/>
      </c>
      <c r="E187" s="22" t="str">
        <f aca="false">IFERROR(INDEX(Requirements_Register!$G$6:$G$255,MATCH(ROWS($A$6:A187),Requirements_Register!$BB$6:$BB$255,0))&amp;"","")</f>
        <v/>
      </c>
      <c r="F187" s="22" t="str">
        <f aca="false">IFERROR(INDEX(Requirements_Register!$I$6:$I$255,MATCH(ROWS($A$6:A187),Requirements_Register!$BB$6:$BB$255,0))&amp;"","")</f>
        <v/>
      </c>
      <c r="G187" s="22" t="str">
        <f aca="false">IFERROR(INDEX(Requirements_Register!$Q$6:$Q$255,MATCH(ROWS($A$6:A187),Requirements_Register!$BB$6:$BB$255,0))&amp;"","")</f>
        <v/>
      </c>
      <c r="H187" s="22" t="str">
        <f aca="false">IFERROR(INDEX(Requirements_Register!$AA$6:$AA$255,MATCH(ROWS($A$6:A187),Requirements_Register!$BB$6:$BB$255,0)),"")</f>
        <v/>
      </c>
      <c r="I187" s="22" t="str">
        <f aca="false">IFERROR(INDEX(Requirements_Register!$AC$6:$AC$255,MATCH(ROWS($A$6:A187),Requirements_Register!$BB$6:$BB$255,0)),"")</f>
        <v/>
      </c>
      <c r="J187" s="22" t="str">
        <f aca="false">IFERROR(INDEX(Requirements_Register!$AG$6:$AG$255,MATCH(ROWS($A$6:A187),Requirements_Register!$BB$6:$BB$255,0))&amp;"","")</f>
        <v/>
      </c>
      <c r="K187" s="22" t="str">
        <f aca="false">IFERROR(INDEX(Requirements_Register!$AK$6:$AK$255,MATCH(ROWS($A$6:A187),Requirements_Register!$BB$6:$BB$255,0))&amp;"","")</f>
        <v/>
      </c>
      <c r="L187" s="22" t="str">
        <f aca="false">IFERROR(INDEX(Requirements_Register!$AT$6:$AT$255,MATCH(ROWS($A$6:A187),Requirements_Register!$BB$6:$BB$255,0))&amp;"","")</f>
        <v/>
      </c>
      <c r="M187" s="22" t="str">
        <f aca="false">IFERROR(INDEX(Requirements_Register!$AU$6:$AU$255,MATCH(ROWS($A$6:A187),Requirements_Register!$BB$6:$BB$255,0))&amp;"","")</f>
        <v/>
      </c>
    </row>
    <row r="188" customFormat="false" ht="15" hidden="false" customHeight="false" outlineLevel="0" collapsed="false">
      <c r="A188" s="22" t="str">
        <f aca="false">IFERROR(INDEX(Requirements_Register!$A$6:$A$255,MATCH(ROWS($A$6:A188),Requirements_Register!$BB$6:$BB$255,0))&amp;"","")</f>
        <v/>
      </c>
      <c r="B188" s="22" t="str">
        <f aca="false">IFERROR(INDEX(Requirements_Register!$B$6:$B$255,MATCH(ROWS($A$6:A188),Requirements_Register!$BB$6:$BB$255,0))&amp;"","")</f>
        <v/>
      </c>
      <c r="C188" s="22" t="str">
        <f aca="false">IFERROR(INDEX(Requirements_Register!$D$6:$D$255,MATCH(ROWS($A$6:A188),Requirements_Register!$BB$6:$BB$255,0))&amp;"","")</f>
        <v/>
      </c>
      <c r="D188" s="22" t="str">
        <f aca="false">IFERROR(INDEX(Requirements_Register!$E$6:$E$255,MATCH(ROWS($A$6:A188),Requirements_Register!$BB$6:$BB$255,0))&amp;"","")</f>
        <v/>
      </c>
      <c r="E188" s="22" t="str">
        <f aca="false">IFERROR(INDEX(Requirements_Register!$G$6:$G$255,MATCH(ROWS($A$6:A188),Requirements_Register!$BB$6:$BB$255,0))&amp;"","")</f>
        <v/>
      </c>
      <c r="F188" s="22" t="str">
        <f aca="false">IFERROR(INDEX(Requirements_Register!$I$6:$I$255,MATCH(ROWS($A$6:A188),Requirements_Register!$BB$6:$BB$255,0))&amp;"","")</f>
        <v/>
      </c>
      <c r="G188" s="22" t="str">
        <f aca="false">IFERROR(INDEX(Requirements_Register!$Q$6:$Q$255,MATCH(ROWS($A$6:A188),Requirements_Register!$BB$6:$BB$255,0))&amp;"","")</f>
        <v/>
      </c>
      <c r="H188" s="22" t="str">
        <f aca="false">IFERROR(INDEX(Requirements_Register!$AA$6:$AA$255,MATCH(ROWS($A$6:A188),Requirements_Register!$BB$6:$BB$255,0)),"")</f>
        <v/>
      </c>
      <c r="I188" s="22" t="str">
        <f aca="false">IFERROR(INDEX(Requirements_Register!$AC$6:$AC$255,MATCH(ROWS($A$6:A188),Requirements_Register!$BB$6:$BB$255,0)),"")</f>
        <v/>
      </c>
      <c r="J188" s="22" t="str">
        <f aca="false">IFERROR(INDEX(Requirements_Register!$AG$6:$AG$255,MATCH(ROWS($A$6:A188),Requirements_Register!$BB$6:$BB$255,0))&amp;"","")</f>
        <v/>
      </c>
      <c r="K188" s="22" t="str">
        <f aca="false">IFERROR(INDEX(Requirements_Register!$AK$6:$AK$255,MATCH(ROWS($A$6:A188),Requirements_Register!$BB$6:$BB$255,0))&amp;"","")</f>
        <v/>
      </c>
      <c r="L188" s="22" t="str">
        <f aca="false">IFERROR(INDEX(Requirements_Register!$AT$6:$AT$255,MATCH(ROWS($A$6:A188),Requirements_Register!$BB$6:$BB$255,0))&amp;"","")</f>
        <v/>
      </c>
      <c r="M188" s="22" t="str">
        <f aca="false">IFERROR(INDEX(Requirements_Register!$AU$6:$AU$255,MATCH(ROWS($A$6:A188),Requirements_Register!$BB$6:$BB$255,0))&amp;"","")</f>
        <v/>
      </c>
    </row>
    <row r="189" customFormat="false" ht="15" hidden="false" customHeight="false" outlineLevel="0" collapsed="false">
      <c r="A189" s="22" t="str">
        <f aca="false">IFERROR(INDEX(Requirements_Register!$A$6:$A$255,MATCH(ROWS($A$6:A189),Requirements_Register!$BB$6:$BB$255,0))&amp;"","")</f>
        <v/>
      </c>
      <c r="B189" s="22" t="str">
        <f aca="false">IFERROR(INDEX(Requirements_Register!$B$6:$B$255,MATCH(ROWS($A$6:A189),Requirements_Register!$BB$6:$BB$255,0))&amp;"","")</f>
        <v/>
      </c>
      <c r="C189" s="22" t="str">
        <f aca="false">IFERROR(INDEX(Requirements_Register!$D$6:$D$255,MATCH(ROWS($A$6:A189),Requirements_Register!$BB$6:$BB$255,0))&amp;"","")</f>
        <v/>
      </c>
      <c r="D189" s="22" t="str">
        <f aca="false">IFERROR(INDEX(Requirements_Register!$E$6:$E$255,MATCH(ROWS($A$6:A189),Requirements_Register!$BB$6:$BB$255,0))&amp;"","")</f>
        <v/>
      </c>
      <c r="E189" s="22" t="str">
        <f aca="false">IFERROR(INDEX(Requirements_Register!$G$6:$G$255,MATCH(ROWS($A$6:A189),Requirements_Register!$BB$6:$BB$255,0))&amp;"","")</f>
        <v/>
      </c>
      <c r="F189" s="22" t="str">
        <f aca="false">IFERROR(INDEX(Requirements_Register!$I$6:$I$255,MATCH(ROWS($A$6:A189),Requirements_Register!$BB$6:$BB$255,0))&amp;"","")</f>
        <v/>
      </c>
      <c r="G189" s="22" t="str">
        <f aca="false">IFERROR(INDEX(Requirements_Register!$Q$6:$Q$255,MATCH(ROWS($A$6:A189),Requirements_Register!$BB$6:$BB$255,0))&amp;"","")</f>
        <v/>
      </c>
      <c r="H189" s="22" t="str">
        <f aca="false">IFERROR(INDEX(Requirements_Register!$AA$6:$AA$255,MATCH(ROWS($A$6:A189),Requirements_Register!$BB$6:$BB$255,0)),"")</f>
        <v/>
      </c>
      <c r="I189" s="22" t="str">
        <f aca="false">IFERROR(INDEX(Requirements_Register!$AC$6:$AC$255,MATCH(ROWS($A$6:A189),Requirements_Register!$BB$6:$BB$255,0)),"")</f>
        <v/>
      </c>
      <c r="J189" s="22" t="str">
        <f aca="false">IFERROR(INDEX(Requirements_Register!$AG$6:$AG$255,MATCH(ROWS($A$6:A189),Requirements_Register!$BB$6:$BB$255,0))&amp;"","")</f>
        <v/>
      </c>
      <c r="K189" s="22" t="str">
        <f aca="false">IFERROR(INDEX(Requirements_Register!$AK$6:$AK$255,MATCH(ROWS($A$6:A189),Requirements_Register!$BB$6:$BB$255,0))&amp;"","")</f>
        <v/>
      </c>
      <c r="L189" s="22" t="str">
        <f aca="false">IFERROR(INDEX(Requirements_Register!$AT$6:$AT$255,MATCH(ROWS($A$6:A189),Requirements_Register!$BB$6:$BB$255,0))&amp;"","")</f>
        <v/>
      </c>
      <c r="M189" s="22" t="str">
        <f aca="false">IFERROR(INDEX(Requirements_Register!$AU$6:$AU$255,MATCH(ROWS($A$6:A189),Requirements_Register!$BB$6:$BB$255,0))&amp;"","")</f>
        <v/>
      </c>
    </row>
    <row r="190" customFormat="false" ht="15" hidden="false" customHeight="false" outlineLevel="0" collapsed="false">
      <c r="A190" s="22" t="str">
        <f aca="false">IFERROR(INDEX(Requirements_Register!$A$6:$A$255,MATCH(ROWS($A$6:A190),Requirements_Register!$BB$6:$BB$255,0))&amp;"","")</f>
        <v/>
      </c>
      <c r="B190" s="22" t="str">
        <f aca="false">IFERROR(INDEX(Requirements_Register!$B$6:$B$255,MATCH(ROWS($A$6:A190),Requirements_Register!$BB$6:$BB$255,0))&amp;"","")</f>
        <v/>
      </c>
      <c r="C190" s="22" t="str">
        <f aca="false">IFERROR(INDEX(Requirements_Register!$D$6:$D$255,MATCH(ROWS($A$6:A190),Requirements_Register!$BB$6:$BB$255,0))&amp;"","")</f>
        <v/>
      </c>
      <c r="D190" s="22" t="str">
        <f aca="false">IFERROR(INDEX(Requirements_Register!$E$6:$E$255,MATCH(ROWS($A$6:A190),Requirements_Register!$BB$6:$BB$255,0))&amp;"","")</f>
        <v/>
      </c>
      <c r="E190" s="22" t="str">
        <f aca="false">IFERROR(INDEX(Requirements_Register!$G$6:$G$255,MATCH(ROWS($A$6:A190),Requirements_Register!$BB$6:$BB$255,0))&amp;"","")</f>
        <v/>
      </c>
      <c r="F190" s="22" t="str">
        <f aca="false">IFERROR(INDEX(Requirements_Register!$I$6:$I$255,MATCH(ROWS($A$6:A190),Requirements_Register!$BB$6:$BB$255,0))&amp;"","")</f>
        <v/>
      </c>
      <c r="G190" s="22" t="str">
        <f aca="false">IFERROR(INDEX(Requirements_Register!$Q$6:$Q$255,MATCH(ROWS($A$6:A190),Requirements_Register!$BB$6:$BB$255,0))&amp;"","")</f>
        <v/>
      </c>
      <c r="H190" s="22" t="str">
        <f aca="false">IFERROR(INDEX(Requirements_Register!$AA$6:$AA$255,MATCH(ROWS($A$6:A190),Requirements_Register!$BB$6:$BB$255,0)),"")</f>
        <v/>
      </c>
      <c r="I190" s="22" t="str">
        <f aca="false">IFERROR(INDEX(Requirements_Register!$AC$6:$AC$255,MATCH(ROWS($A$6:A190),Requirements_Register!$BB$6:$BB$255,0)),"")</f>
        <v/>
      </c>
      <c r="J190" s="22" t="str">
        <f aca="false">IFERROR(INDEX(Requirements_Register!$AG$6:$AG$255,MATCH(ROWS($A$6:A190),Requirements_Register!$BB$6:$BB$255,0))&amp;"","")</f>
        <v/>
      </c>
      <c r="K190" s="22" t="str">
        <f aca="false">IFERROR(INDEX(Requirements_Register!$AK$6:$AK$255,MATCH(ROWS($A$6:A190),Requirements_Register!$BB$6:$BB$255,0))&amp;"","")</f>
        <v/>
      </c>
      <c r="L190" s="22" t="str">
        <f aca="false">IFERROR(INDEX(Requirements_Register!$AT$6:$AT$255,MATCH(ROWS($A$6:A190),Requirements_Register!$BB$6:$BB$255,0))&amp;"","")</f>
        <v/>
      </c>
      <c r="M190" s="22" t="str">
        <f aca="false">IFERROR(INDEX(Requirements_Register!$AU$6:$AU$255,MATCH(ROWS($A$6:A190),Requirements_Register!$BB$6:$BB$255,0))&amp;"","")</f>
        <v/>
      </c>
    </row>
    <row r="191" customFormat="false" ht="15" hidden="false" customHeight="false" outlineLevel="0" collapsed="false">
      <c r="A191" s="22" t="str">
        <f aca="false">IFERROR(INDEX(Requirements_Register!$A$6:$A$255,MATCH(ROWS($A$6:A191),Requirements_Register!$BB$6:$BB$255,0))&amp;"","")</f>
        <v/>
      </c>
      <c r="B191" s="22" t="str">
        <f aca="false">IFERROR(INDEX(Requirements_Register!$B$6:$B$255,MATCH(ROWS($A$6:A191),Requirements_Register!$BB$6:$BB$255,0))&amp;"","")</f>
        <v/>
      </c>
      <c r="C191" s="22" t="str">
        <f aca="false">IFERROR(INDEX(Requirements_Register!$D$6:$D$255,MATCH(ROWS($A$6:A191),Requirements_Register!$BB$6:$BB$255,0))&amp;"","")</f>
        <v/>
      </c>
      <c r="D191" s="22" t="str">
        <f aca="false">IFERROR(INDEX(Requirements_Register!$E$6:$E$255,MATCH(ROWS($A$6:A191),Requirements_Register!$BB$6:$BB$255,0))&amp;"","")</f>
        <v/>
      </c>
      <c r="E191" s="22" t="str">
        <f aca="false">IFERROR(INDEX(Requirements_Register!$G$6:$G$255,MATCH(ROWS($A$6:A191),Requirements_Register!$BB$6:$BB$255,0))&amp;"","")</f>
        <v/>
      </c>
      <c r="F191" s="22" t="str">
        <f aca="false">IFERROR(INDEX(Requirements_Register!$I$6:$I$255,MATCH(ROWS($A$6:A191),Requirements_Register!$BB$6:$BB$255,0))&amp;"","")</f>
        <v/>
      </c>
      <c r="G191" s="22" t="str">
        <f aca="false">IFERROR(INDEX(Requirements_Register!$Q$6:$Q$255,MATCH(ROWS($A$6:A191),Requirements_Register!$BB$6:$BB$255,0))&amp;"","")</f>
        <v/>
      </c>
      <c r="H191" s="22" t="str">
        <f aca="false">IFERROR(INDEX(Requirements_Register!$AA$6:$AA$255,MATCH(ROWS($A$6:A191),Requirements_Register!$BB$6:$BB$255,0)),"")</f>
        <v/>
      </c>
      <c r="I191" s="22" t="str">
        <f aca="false">IFERROR(INDEX(Requirements_Register!$AC$6:$AC$255,MATCH(ROWS($A$6:A191),Requirements_Register!$BB$6:$BB$255,0)),"")</f>
        <v/>
      </c>
      <c r="J191" s="22" t="str">
        <f aca="false">IFERROR(INDEX(Requirements_Register!$AG$6:$AG$255,MATCH(ROWS($A$6:A191),Requirements_Register!$BB$6:$BB$255,0))&amp;"","")</f>
        <v/>
      </c>
      <c r="K191" s="22" t="str">
        <f aca="false">IFERROR(INDEX(Requirements_Register!$AK$6:$AK$255,MATCH(ROWS($A$6:A191),Requirements_Register!$BB$6:$BB$255,0))&amp;"","")</f>
        <v/>
      </c>
      <c r="L191" s="22" t="str">
        <f aca="false">IFERROR(INDEX(Requirements_Register!$AT$6:$AT$255,MATCH(ROWS($A$6:A191),Requirements_Register!$BB$6:$BB$255,0))&amp;"","")</f>
        <v/>
      </c>
      <c r="M191" s="22" t="str">
        <f aca="false">IFERROR(INDEX(Requirements_Register!$AU$6:$AU$255,MATCH(ROWS($A$6:A191),Requirements_Register!$BB$6:$BB$255,0))&amp;"","")</f>
        <v/>
      </c>
    </row>
    <row r="192" customFormat="false" ht="15" hidden="false" customHeight="false" outlineLevel="0" collapsed="false">
      <c r="A192" s="22" t="str">
        <f aca="false">IFERROR(INDEX(Requirements_Register!$A$6:$A$255,MATCH(ROWS($A$6:A192),Requirements_Register!$BB$6:$BB$255,0))&amp;"","")</f>
        <v/>
      </c>
      <c r="B192" s="22" t="str">
        <f aca="false">IFERROR(INDEX(Requirements_Register!$B$6:$B$255,MATCH(ROWS($A$6:A192),Requirements_Register!$BB$6:$BB$255,0))&amp;"","")</f>
        <v/>
      </c>
      <c r="C192" s="22" t="str">
        <f aca="false">IFERROR(INDEX(Requirements_Register!$D$6:$D$255,MATCH(ROWS($A$6:A192),Requirements_Register!$BB$6:$BB$255,0))&amp;"","")</f>
        <v/>
      </c>
      <c r="D192" s="22" t="str">
        <f aca="false">IFERROR(INDEX(Requirements_Register!$E$6:$E$255,MATCH(ROWS($A$6:A192),Requirements_Register!$BB$6:$BB$255,0))&amp;"","")</f>
        <v/>
      </c>
      <c r="E192" s="22" t="str">
        <f aca="false">IFERROR(INDEX(Requirements_Register!$G$6:$G$255,MATCH(ROWS($A$6:A192),Requirements_Register!$BB$6:$BB$255,0))&amp;"","")</f>
        <v/>
      </c>
      <c r="F192" s="22" t="str">
        <f aca="false">IFERROR(INDEX(Requirements_Register!$I$6:$I$255,MATCH(ROWS($A$6:A192),Requirements_Register!$BB$6:$BB$255,0))&amp;"","")</f>
        <v/>
      </c>
      <c r="G192" s="22" t="str">
        <f aca="false">IFERROR(INDEX(Requirements_Register!$Q$6:$Q$255,MATCH(ROWS($A$6:A192),Requirements_Register!$BB$6:$BB$255,0))&amp;"","")</f>
        <v/>
      </c>
      <c r="H192" s="22" t="str">
        <f aca="false">IFERROR(INDEX(Requirements_Register!$AA$6:$AA$255,MATCH(ROWS($A$6:A192),Requirements_Register!$BB$6:$BB$255,0)),"")</f>
        <v/>
      </c>
      <c r="I192" s="22" t="str">
        <f aca="false">IFERROR(INDEX(Requirements_Register!$AC$6:$AC$255,MATCH(ROWS($A$6:A192),Requirements_Register!$BB$6:$BB$255,0)),"")</f>
        <v/>
      </c>
      <c r="J192" s="22" t="str">
        <f aca="false">IFERROR(INDEX(Requirements_Register!$AG$6:$AG$255,MATCH(ROWS($A$6:A192),Requirements_Register!$BB$6:$BB$255,0))&amp;"","")</f>
        <v/>
      </c>
      <c r="K192" s="22" t="str">
        <f aca="false">IFERROR(INDEX(Requirements_Register!$AK$6:$AK$255,MATCH(ROWS($A$6:A192),Requirements_Register!$BB$6:$BB$255,0))&amp;"","")</f>
        <v/>
      </c>
      <c r="L192" s="22" t="str">
        <f aca="false">IFERROR(INDEX(Requirements_Register!$AT$6:$AT$255,MATCH(ROWS($A$6:A192),Requirements_Register!$BB$6:$BB$255,0))&amp;"","")</f>
        <v/>
      </c>
      <c r="M192" s="22" t="str">
        <f aca="false">IFERROR(INDEX(Requirements_Register!$AU$6:$AU$255,MATCH(ROWS($A$6:A192),Requirements_Register!$BB$6:$BB$255,0))&amp;"","")</f>
        <v/>
      </c>
    </row>
    <row r="193" customFormat="false" ht="15" hidden="false" customHeight="false" outlineLevel="0" collapsed="false">
      <c r="A193" s="22" t="str">
        <f aca="false">IFERROR(INDEX(Requirements_Register!$A$6:$A$255,MATCH(ROWS($A$6:A193),Requirements_Register!$BB$6:$BB$255,0))&amp;"","")</f>
        <v/>
      </c>
      <c r="B193" s="22" t="str">
        <f aca="false">IFERROR(INDEX(Requirements_Register!$B$6:$B$255,MATCH(ROWS($A$6:A193),Requirements_Register!$BB$6:$BB$255,0))&amp;"","")</f>
        <v/>
      </c>
      <c r="C193" s="22" t="str">
        <f aca="false">IFERROR(INDEX(Requirements_Register!$D$6:$D$255,MATCH(ROWS($A$6:A193),Requirements_Register!$BB$6:$BB$255,0))&amp;"","")</f>
        <v/>
      </c>
      <c r="D193" s="22" t="str">
        <f aca="false">IFERROR(INDEX(Requirements_Register!$E$6:$E$255,MATCH(ROWS($A$6:A193),Requirements_Register!$BB$6:$BB$255,0))&amp;"","")</f>
        <v/>
      </c>
      <c r="E193" s="22" t="str">
        <f aca="false">IFERROR(INDEX(Requirements_Register!$G$6:$G$255,MATCH(ROWS($A$6:A193),Requirements_Register!$BB$6:$BB$255,0))&amp;"","")</f>
        <v/>
      </c>
      <c r="F193" s="22" t="str">
        <f aca="false">IFERROR(INDEX(Requirements_Register!$I$6:$I$255,MATCH(ROWS($A$6:A193),Requirements_Register!$BB$6:$BB$255,0))&amp;"","")</f>
        <v/>
      </c>
      <c r="G193" s="22" t="str">
        <f aca="false">IFERROR(INDEX(Requirements_Register!$Q$6:$Q$255,MATCH(ROWS($A$6:A193),Requirements_Register!$BB$6:$BB$255,0))&amp;"","")</f>
        <v/>
      </c>
      <c r="H193" s="22" t="str">
        <f aca="false">IFERROR(INDEX(Requirements_Register!$AA$6:$AA$255,MATCH(ROWS($A$6:A193),Requirements_Register!$BB$6:$BB$255,0)),"")</f>
        <v/>
      </c>
      <c r="I193" s="22" t="str">
        <f aca="false">IFERROR(INDEX(Requirements_Register!$AC$6:$AC$255,MATCH(ROWS($A$6:A193),Requirements_Register!$BB$6:$BB$255,0)),"")</f>
        <v/>
      </c>
      <c r="J193" s="22" t="str">
        <f aca="false">IFERROR(INDEX(Requirements_Register!$AG$6:$AG$255,MATCH(ROWS($A$6:A193),Requirements_Register!$BB$6:$BB$255,0))&amp;"","")</f>
        <v/>
      </c>
      <c r="K193" s="22" t="str">
        <f aca="false">IFERROR(INDEX(Requirements_Register!$AK$6:$AK$255,MATCH(ROWS($A$6:A193),Requirements_Register!$BB$6:$BB$255,0))&amp;"","")</f>
        <v/>
      </c>
      <c r="L193" s="22" t="str">
        <f aca="false">IFERROR(INDEX(Requirements_Register!$AT$6:$AT$255,MATCH(ROWS($A$6:A193),Requirements_Register!$BB$6:$BB$255,0))&amp;"","")</f>
        <v/>
      </c>
      <c r="M193" s="22" t="str">
        <f aca="false">IFERROR(INDEX(Requirements_Register!$AU$6:$AU$255,MATCH(ROWS($A$6:A193),Requirements_Register!$BB$6:$BB$255,0))&amp;"","")</f>
        <v/>
      </c>
    </row>
    <row r="194" customFormat="false" ht="15" hidden="false" customHeight="false" outlineLevel="0" collapsed="false">
      <c r="A194" s="22" t="str">
        <f aca="false">IFERROR(INDEX(Requirements_Register!$A$6:$A$255,MATCH(ROWS($A$6:A194),Requirements_Register!$BB$6:$BB$255,0))&amp;"","")</f>
        <v/>
      </c>
      <c r="B194" s="22" t="str">
        <f aca="false">IFERROR(INDEX(Requirements_Register!$B$6:$B$255,MATCH(ROWS($A$6:A194),Requirements_Register!$BB$6:$BB$255,0))&amp;"","")</f>
        <v/>
      </c>
      <c r="C194" s="22" t="str">
        <f aca="false">IFERROR(INDEX(Requirements_Register!$D$6:$D$255,MATCH(ROWS($A$6:A194),Requirements_Register!$BB$6:$BB$255,0))&amp;"","")</f>
        <v/>
      </c>
      <c r="D194" s="22" t="str">
        <f aca="false">IFERROR(INDEX(Requirements_Register!$E$6:$E$255,MATCH(ROWS($A$6:A194),Requirements_Register!$BB$6:$BB$255,0))&amp;"","")</f>
        <v/>
      </c>
      <c r="E194" s="22" t="str">
        <f aca="false">IFERROR(INDEX(Requirements_Register!$G$6:$G$255,MATCH(ROWS($A$6:A194),Requirements_Register!$BB$6:$BB$255,0))&amp;"","")</f>
        <v/>
      </c>
      <c r="F194" s="22" t="str">
        <f aca="false">IFERROR(INDEX(Requirements_Register!$I$6:$I$255,MATCH(ROWS($A$6:A194),Requirements_Register!$BB$6:$BB$255,0))&amp;"","")</f>
        <v/>
      </c>
      <c r="G194" s="22" t="str">
        <f aca="false">IFERROR(INDEX(Requirements_Register!$Q$6:$Q$255,MATCH(ROWS($A$6:A194),Requirements_Register!$BB$6:$BB$255,0))&amp;"","")</f>
        <v/>
      </c>
      <c r="H194" s="22" t="str">
        <f aca="false">IFERROR(INDEX(Requirements_Register!$AA$6:$AA$255,MATCH(ROWS($A$6:A194),Requirements_Register!$BB$6:$BB$255,0)),"")</f>
        <v/>
      </c>
      <c r="I194" s="22" t="str">
        <f aca="false">IFERROR(INDEX(Requirements_Register!$AC$6:$AC$255,MATCH(ROWS($A$6:A194),Requirements_Register!$BB$6:$BB$255,0)),"")</f>
        <v/>
      </c>
      <c r="J194" s="22" t="str">
        <f aca="false">IFERROR(INDEX(Requirements_Register!$AG$6:$AG$255,MATCH(ROWS($A$6:A194),Requirements_Register!$BB$6:$BB$255,0))&amp;"","")</f>
        <v/>
      </c>
      <c r="K194" s="22" t="str">
        <f aca="false">IFERROR(INDEX(Requirements_Register!$AK$6:$AK$255,MATCH(ROWS($A$6:A194),Requirements_Register!$BB$6:$BB$255,0))&amp;"","")</f>
        <v/>
      </c>
      <c r="L194" s="22" t="str">
        <f aca="false">IFERROR(INDEX(Requirements_Register!$AT$6:$AT$255,MATCH(ROWS($A$6:A194),Requirements_Register!$BB$6:$BB$255,0))&amp;"","")</f>
        <v/>
      </c>
      <c r="M194" s="22" t="str">
        <f aca="false">IFERROR(INDEX(Requirements_Register!$AU$6:$AU$255,MATCH(ROWS($A$6:A194),Requirements_Register!$BB$6:$BB$255,0))&amp;"","")</f>
        <v/>
      </c>
    </row>
    <row r="195" customFormat="false" ht="15" hidden="false" customHeight="false" outlineLevel="0" collapsed="false">
      <c r="A195" s="22" t="str">
        <f aca="false">IFERROR(INDEX(Requirements_Register!$A$6:$A$255,MATCH(ROWS($A$6:A195),Requirements_Register!$BB$6:$BB$255,0))&amp;"","")</f>
        <v/>
      </c>
      <c r="B195" s="22" t="str">
        <f aca="false">IFERROR(INDEX(Requirements_Register!$B$6:$B$255,MATCH(ROWS($A$6:A195),Requirements_Register!$BB$6:$BB$255,0))&amp;"","")</f>
        <v/>
      </c>
      <c r="C195" s="22" t="str">
        <f aca="false">IFERROR(INDEX(Requirements_Register!$D$6:$D$255,MATCH(ROWS($A$6:A195),Requirements_Register!$BB$6:$BB$255,0))&amp;"","")</f>
        <v/>
      </c>
      <c r="D195" s="22" t="str">
        <f aca="false">IFERROR(INDEX(Requirements_Register!$E$6:$E$255,MATCH(ROWS($A$6:A195),Requirements_Register!$BB$6:$BB$255,0))&amp;"","")</f>
        <v/>
      </c>
      <c r="E195" s="22" t="str">
        <f aca="false">IFERROR(INDEX(Requirements_Register!$G$6:$G$255,MATCH(ROWS($A$6:A195),Requirements_Register!$BB$6:$BB$255,0))&amp;"","")</f>
        <v/>
      </c>
      <c r="F195" s="22" t="str">
        <f aca="false">IFERROR(INDEX(Requirements_Register!$I$6:$I$255,MATCH(ROWS($A$6:A195),Requirements_Register!$BB$6:$BB$255,0))&amp;"","")</f>
        <v/>
      </c>
      <c r="G195" s="22" t="str">
        <f aca="false">IFERROR(INDEX(Requirements_Register!$Q$6:$Q$255,MATCH(ROWS($A$6:A195),Requirements_Register!$BB$6:$BB$255,0))&amp;"","")</f>
        <v/>
      </c>
      <c r="H195" s="22" t="str">
        <f aca="false">IFERROR(INDEX(Requirements_Register!$AA$6:$AA$255,MATCH(ROWS($A$6:A195),Requirements_Register!$BB$6:$BB$255,0)),"")</f>
        <v/>
      </c>
      <c r="I195" s="22" t="str">
        <f aca="false">IFERROR(INDEX(Requirements_Register!$AC$6:$AC$255,MATCH(ROWS($A$6:A195),Requirements_Register!$BB$6:$BB$255,0)),"")</f>
        <v/>
      </c>
      <c r="J195" s="22" t="str">
        <f aca="false">IFERROR(INDEX(Requirements_Register!$AG$6:$AG$255,MATCH(ROWS($A$6:A195),Requirements_Register!$BB$6:$BB$255,0))&amp;"","")</f>
        <v/>
      </c>
      <c r="K195" s="22" t="str">
        <f aca="false">IFERROR(INDEX(Requirements_Register!$AK$6:$AK$255,MATCH(ROWS($A$6:A195),Requirements_Register!$BB$6:$BB$255,0))&amp;"","")</f>
        <v/>
      </c>
      <c r="L195" s="22" t="str">
        <f aca="false">IFERROR(INDEX(Requirements_Register!$AT$6:$AT$255,MATCH(ROWS($A$6:A195),Requirements_Register!$BB$6:$BB$255,0))&amp;"","")</f>
        <v/>
      </c>
      <c r="M195" s="22" t="str">
        <f aca="false">IFERROR(INDEX(Requirements_Register!$AU$6:$AU$255,MATCH(ROWS($A$6:A195),Requirements_Register!$BB$6:$BB$255,0))&amp;"","")</f>
        <v/>
      </c>
    </row>
    <row r="196" customFormat="false" ht="15" hidden="false" customHeight="false" outlineLevel="0" collapsed="false">
      <c r="A196" s="22" t="str">
        <f aca="false">IFERROR(INDEX(Requirements_Register!$A$6:$A$255,MATCH(ROWS($A$6:A196),Requirements_Register!$BB$6:$BB$255,0))&amp;"","")</f>
        <v/>
      </c>
      <c r="B196" s="22" t="str">
        <f aca="false">IFERROR(INDEX(Requirements_Register!$B$6:$B$255,MATCH(ROWS($A$6:A196),Requirements_Register!$BB$6:$BB$255,0))&amp;"","")</f>
        <v/>
      </c>
      <c r="C196" s="22" t="str">
        <f aca="false">IFERROR(INDEX(Requirements_Register!$D$6:$D$255,MATCH(ROWS($A$6:A196),Requirements_Register!$BB$6:$BB$255,0))&amp;"","")</f>
        <v/>
      </c>
      <c r="D196" s="22" t="str">
        <f aca="false">IFERROR(INDEX(Requirements_Register!$E$6:$E$255,MATCH(ROWS($A$6:A196),Requirements_Register!$BB$6:$BB$255,0))&amp;"","")</f>
        <v/>
      </c>
      <c r="E196" s="22" t="str">
        <f aca="false">IFERROR(INDEX(Requirements_Register!$G$6:$G$255,MATCH(ROWS($A$6:A196),Requirements_Register!$BB$6:$BB$255,0))&amp;"","")</f>
        <v/>
      </c>
      <c r="F196" s="22" t="str">
        <f aca="false">IFERROR(INDEX(Requirements_Register!$I$6:$I$255,MATCH(ROWS($A$6:A196),Requirements_Register!$BB$6:$BB$255,0))&amp;"","")</f>
        <v/>
      </c>
      <c r="G196" s="22" t="str">
        <f aca="false">IFERROR(INDEX(Requirements_Register!$Q$6:$Q$255,MATCH(ROWS($A$6:A196),Requirements_Register!$BB$6:$BB$255,0))&amp;"","")</f>
        <v/>
      </c>
      <c r="H196" s="22" t="str">
        <f aca="false">IFERROR(INDEX(Requirements_Register!$AA$6:$AA$255,MATCH(ROWS($A$6:A196),Requirements_Register!$BB$6:$BB$255,0)),"")</f>
        <v/>
      </c>
      <c r="I196" s="22" t="str">
        <f aca="false">IFERROR(INDEX(Requirements_Register!$AC$6:$AC$255,MATCH(ROWS($A$6:A196),Requirements_Register!$BB$6:$BB$255,0)),"")</f>
        <v/>
      </c>
      <c r="J196" s="22" t="str">
        <f aca="false">IFERROR(INDEX(Requirements_Register!$AG$6:$AG$255,MATCH(ROWS($A$6:A196),Requirements_Register!$BB$6:$BB$255,0))&amp;"","")</f>
        <v/>
      </c>
      <c r="K196" s="22" t="str">
        <f aca="false">IFERROR(INDEX(Requirements_Register!$AK$6:$AK$255,MATCH(ROWS($A$6:A196),Requirements_Register!$BB$6:$BB$255,0))&amp;"","")</f>
        <v/>
      </c>
      <c r="L196" s="22" t="str">
        <f aca="false">IFERROR(INDEX(Requirements_Register!$AT$6:$AT$255,MATCH(ROWS($A$6:A196),Requirements_Register!$BB$6:$BB$255,0))&amp;"","")</f>
        <v/>
      </c>
      <c r="M196" s="22" t="str">
        <f aca="false">IFERROR(INDEX(Requirements_Register!$AU$6:$AU$255,MATCH(ROWS($A$6:A196),Requirements_Register!$BB$6:$BB$255,0))&amp;"","")</f>
        <v/>
      </c>
    </row>
    <row r="197" customFormat="false" ht="15" hidden="false" customHeight="false" outlineLevel="0" collapsed="false">
      <c r="A197" s="22" t="str">
        <f aca="false">IFERROR(INDEX(Requirements_Register!$A$6:$A$255,MATCH(ROWS($A$6:A197),Requirements_Register!$BB$6:$BB$255,0))&amp;"","")</f>
        <v/>
      </c>
      <c r="B197" s="22" t="str">
        <f aca="false">IFERROR(INDEX(Requirements_Register!$B$6:$B$255,MATCH(ROWS($A$6:A197),Requirements_Register!$BB$6:$BB$255,0))&amp;"","")</f>
        <v/>
      </c>
      <c r="C197" s="22" t="str">
        <f aca="false">IFERROR(INDEX(Requirements_Register!$D$6:$D$255,MATCH(ROWS($A$6:A197),Requirements_Register!$BB$6:$BB$255,0))&amp;"","")</f>
        <v/>
      </c>
      <c r="D197" s="22" t="str">
        <f aca="false">IFERROR(INDEX(Requirements_Register!$E$6:$E$255,MATCH(ROWS($A$6:A197),Requirements_Register!$BB$6:$BB$255,0))&amp;"","")</f>
        <v/>
      </c>
      <c r="E197" s="22" t="str">
        <f aca="false">IFERROR(INDEX(Requirements_Register!$G$6:$G$255,MATCH(ROWS($A$6:A197),Requirements_Register!$BB$6:$BB$255,0))&amp;"","")</f>
        <v/>
      </c>
      <c r="F197" s="22" t="str">
        <f aca="false">IFERROR(INDEX(Requirements_Register!$I$6:$I$255,MATCH(ROWS($A$6:A197),Requirements_Register!$BB$6:$BB$255,0))&amp;"","")</f>
        <v/>
      </c>
      <c r="G197" s="22" t="str">
        <f aca="false">IFERROR(INDEX(Requirements_Register!$Q$6:$Q$255,MATCH(ROWS($A$6:A197),Requirements_Register!$BB$6:$BB$255,0))&amp;"","")</f>
        <v/>
      </c>
      <c r="H197" s="22" t="str">
        <f aca="false">IFERROR(INDEX(Requirements_Register!$AA$6:$AA$255,MATCH(ROWS($A$6:A197),Requirements_Register!$BB$6:$BB$255,0)),"")</f>
        <v/>
      </c>
      <c r="I197" s="22" t="str">
        <f aca="false">IFERROR(INDEX(Requirements_Register!$AC$6:$AC$255,MATCH(ROWS($A$6:A197),Requirements_Register!$BB$6:$BB$255,0)),"")</f>
        <v/>
      </c>
      <c r="J197" s="22" t="str">
        <f aca="false">IFERROR(INDEX(Requirements_Register!$AG$6:$AG$255,MATCH(ROWS($A$6:A197),Requirements_Register!$BB$6:$BB$255,0))&amp;"","")</f>
        <v/>
      </c>
      <c r="K197" s="22" t="str">
        <f aca="false">IFERROR(INDEX(Requirements_Register!$AK$6:$AK$255,MATCH(ROWS($A$6:A197),Requirements_Register!$BB$6:$BB$255,0))&amp;"","")</f>
        <v/>
      </c>
      <c r="L197" s="22" t="str">
        <f aca="false">IFERROR(INDEX(Requirements_Register!$AT$6:$AT$255,MATCH(ROWS($A$6:A197),Requirements_Register!$BB$6:$BB$255,0))&amp;"","")</f>
        <v/>
      </c>
      <c r="M197" s="22" t="str">
        <f aca="false">IFERROR(INDEX(Requirements_Register!$AU$6:$AU$255,MATCH(ROWS($A$6:A197),Requirements_Register!$BB$6:$BB$255,0))&amp;"","")</f>
        <v/>
      </c>
    </row>
    <row r="198" customFormat="false" ht="15" hidden="false" customHeight="false" outlineLevel="0" collapsed="false">
      <c r="A198" s="22" t="str">
        <f aca="false">IFERROR(INDEX(Requirements_Register!$A$6:$A$255,MATCH(ROWS($A$6:A198),Requirements_Register!$BB$6:$BB$255,0))&amp;"","")</f>
        <v/>
      </c>
      <c r="B198" s="22" t="str">
        <f aca="false">IFERROR(INDEX(Requirements_Register!$B$6:$B$255,MATCH(ROWS($A$6:A198),Requirements_Register!$BB$6:$BB$255,0))&amp;"","")</f>
        <v/>
      </c>
      <c r="C198" s="22" t="str">
        <f aca="false">IFERROR(INDEX(Requirements_Register!$D$6:$D$255,MATCH(ROWS($A$6:A198),Requirements_Register!$BB$6:$BB$255,0))&amp;"","")</f>
        <v/>
      </c>
      <c r="D198" s="22" t="str">
        <f aca="false">IFERROR(INDEX(Requirements_Register!$E$6:$E$255,MATCH(ROWS($A$6:A198),Requirements_Register!$BB$6:$BB$255,0))&amp;"","")</f>
        <v/>
      </c>
      <c r="E198" s="22" t="str">
        <f aca="false">IFERROR(INDEX(Requirements_Register!$G$6:$G$255,MATCH(ROWS($A$6:A198),Requirements_Register!$BB$6:$BB$255,0))&amp;"","")</f>
        <v/>
      </c>
      <c r="F198" s="22" t="str">
        <f aca="false">IFERROR(INDEX(Requirements_Register!$I$6:$I$255,MATCH(ROWS($A$6:A198),Requirements_Register!$BB$6:$BB$255,0))&amp;"","")</f>
        <v/>
      </c>
      <c r="G198" s="22" t="str">
        <f aca="false">IFERROR(INDEX(Requirements_Register!$Q$6:$Q$255,MATCH(ROWS($A$6:A198),Requirements_Register!$BB$6:$BB$255,0))&amp;"","")</f>
        <v/>
      </c>
      <c r="H198" s="22" t="str">
        <f aca="false">IFERROR(INDEX(Requirements_Register!$AA$6:$AA$255,MATCH(ROWS($A$6:A198),Requirements_Register!$BB$6:$BB$255,0)),"")</f>
        <v/>
      </c>
      <c r="I198" s="22" t="str">
        <f aca="false">IFERROR(INDEX(Requirements_Register!$AC$6:$AC$255,MATCH(ROWS($A$6:A198),Requirements_Register!$BB$6:$BB$255,0)),"")</f>
        <v/>
      </c>
      <c r="J198" s="22" t="str">
        <f aca="false">IFERROR(INDEX(Requirements_Register!$AG$6:$AG$255,MATCH(ROWS($A$6:A198),Requirements_Register!$BB$6:$BB$255,0))&amp;"","")</f>
        <v/>
      </c>
      <c r="K198" s="22" t="str">
        <f aca="false">IFERROR(INDEX(Requirements_Register!$AK$6:$AK$255,MATCH(ROWS($A$6:A198),Requirements_Register!$BB$6:$BB$255,0))&amp;"","")</f>
        <v/>
      </c>
      <c r="L198" s="22" t="str">
        <f aca="false">IFERROR(INDEX(Requirements_Register!$AT$6:$AT$255,MATCH(ROWS($A$6:A198),Requirements_Register!$BB$6:$BB$255,0))&amp;"","")</f>
        <v/>
      </c>
      <c r="M198" s="22" t="str">
        <f aca="false">IFERROR(INDEX(Requirements_Register!$AU$6:$AU$255,MATCH(ROWS($A$6:A198),Requirements_Register!$BB$6:$BB$255,0))&amp;"","")</f>
        <v/>
      </c>
    </row>
    <row r="199" customFormat="false" ht="15" hidden="false" customHeight="false" outlineLevel="0" collapsed="false">
      <c r="A199" s="22" t="str">
        <f aca="false">IFERROR(INDEX(Requirements_Register!$A$6:$A$255,MATCH(ROWS($A$6:A199),Requirements_Register!$BB$6:$BB$255,0))&amp;"","")</f>
        <v/>
      </c>
      <c r="B199" s="22" t="str">
        <f aca="false">IFERROR(INDEX(Requirements_Register!$B$6:$B$255,MATCH(ROWS($A$6:A199),Requirements_Register!$BB$6:$BB$255,0))&amp;"","")</f>
        <v/>
      </c>
      <c r="C199" s="22" t="str">
        <f aca="false">IFERROR(INDEX(Requirements_Register!$D$6:$D$255,MATCH(ROWS($A$6:A199),Requirements_Register!$BB$6:$BB$255,0))&amp;"","")</f>
        <v/>
      </c>
      <c r="D199" s="22" t="str">
        <f aca="false">IFERROR(INDEX(Requirements_Register!$E$6:$E$255,MATCH(ROWS($A$6:A199),Requirements_Register!$BB$6:$BB$255,0))&amp;"","")</f>
        <v/>
      </c>
      <c r="E199" s="22" t="str">
        <f aca="false">IFERROR(INDEX(Requirements_Register!$G$6:$G$255,MATCH(ROWS($A$6:A199),Requirements_Register!$BB$6:$BB$255,0))&amp;"","")</f>
        <v/>
      </c>
      <c r="F199" s="22" t="str">
        <f aca="false">IFERROR(INDEX(Requirements_Register!$I$6:$I$255,MATCH(ROWS($A$6:A199),Requirements_Register!$BB$6:$BB$255,0))&amp;"","")</f>
        <v/>
      </c>
      <c r="G199" s="22" t="str">
        <f aca="false">IFERROR(INDEX(Requirements_Register!$Q$6:$Q$255,MATCH(ROWS($A$6:A199),Requirements_Register!$BB$6:$BB$255,0))&amp;"","")</f>
        <v/>
      </c>
      <c r="H199" s="22" t="str">
        <f aca="false">IFERROR(INDEX(Requirements_Register!$AA$6:$AA$255,MATCH(ROWS($A$6:A199),Requirements_Register!$BB$6:$BB$255,0)),"")</f>
        <v/>
      </c>
      <c r="I199" s="22" t="str">
        <f aca="false">IFERROR(INDEX(Requirements_Register!$AC$6:$AC$255,MATCH(ROWS($A$6:A199),Requirements_Register!$BB$6:$BB$255,0)),"")</f>
        <v/>
      </c>
      <c r="J199" s="22" t="str">
        <f aca="false">IFERROR(INDEX(Requirements_Register!$AG$6:$AG$255,MATCH(ROWS($A$6:A199),Requirements_Register!$BB$6:$BB$255,0))&amp;"","")</f>
        <v/>
      </c>
      <c r="K199" s="22" t="str">
        <f aca="false">IFERROR(INDEX(Requirements_Register!$AK$6:$AK$255,MATCH(ROWS($A$6:A199),Requirements_Register!$BB$6:$BB$255,0))&amp;"","")</f>
        <v/>
      </c>
      <c r="L199" s="22" t="str">
        <f aca="false">IFERROR(INDEX(Requirements_Register!$AT$6:$AT$255,MATCH(ROWS($A$6:A199),Requirements_Register!$BB$6:$BB$255,0))&amp;"","")</f>
        <v/>
      </c>
      <c r="M199" s="22" t="str">
        <f aca="false">IFERROR(INDEX(Requirements_Register!$AU$6:$AU$255,MATCH(ROWS($A$6:A199),Requirements_Register!$BB$6:$BB$255,0))&amp;"","")</f>
        <v/>
      </c>
    </row>
    <row r="200" customFormat="false" ht="15" hidden="false" customHeight="false" outlineLevel="0" collapsed="false">
      <c r="A200" s="22" t="str">
        <f aca="false">IFERROR(INDEX(Requirements_Register!$A$6:$A$255,MATCH(ROWS($A$6:A200),Requirements_Register!$BB$6:$BB$255,0))&amp;"","")</f>
        <v/>
      </c>
      <c r="B200" s="22" t="str">
        <f aca="false">IFERROR(INDEX(Requirements_Register!$B$6:$B$255,MATCH(ROWS($A$6:A200),Requirements_Register!$BB$6:$BB$255,0))&amp;"","")</f>
        <v/>
      </c>
      <c r="C200" s="22" t="str">
        <f aca="false">IFERROR(INDEX(Requirements_Register!$D$6:$D$255,MATCH(ROWS($A$6:A200),Requirements_Register!$BB$6:$BB$255,0))&amp;"","")</f>
        <v/>
      </c>
      <c r="D200" s="22" t="str">
        <f aca="false">IFERROR(INDEX(Requirements_Register!$E$6:$E$255,MATCH(ROWS($A$6:A200),Requirements_Register!$BB$6:$BB$255,0))&amp;"","")</f>
        <v/>
      </c>
      <c r="E200" s="22" t="str">
        <f aca="false">IFERROR(INDEX(Requirements_Register!$G$6:$G$255,MATCH(ROWS($A$6:A200),Requirements_Register!$BB$6:$BB$255,0))&amp;"","")</f>
        <v/>
      </c>
      <c r="F200" s="22" t="str">
        <f aca="false">IFERROR(INDEX(Requirements_Register!$I$6:$I$255,MATCH(ROWS($A$6:A200),Requirements_Register!$BB$6:$BB$255,0))&amp;"","")</f>
        <v/>
      </c>
      <c r="G200" s="22" t="str">
        <f aca="false">IFERROR(INDEX(Requirements_Register!$Q$6:$Q$255,MATCH(ROWS($A$6:A200),Requirements_Register!$BB$6:$BB$255,0))&amp;"","")</f>
        <v/>
      </c>
      <c r="H200" s="22" t="str">
        <f aca="false">IFERROR(INDEX(Requirements_Register!$AA$6:$AA$255,MATCH(ROWS($A$6:A200),Requirements_Register!$BB$6:$BB$255,0)),"")</f>
        <v/>
      </c>
      <c r="I200" s="22" t="str">
        <f aca="false">IFERROR(INDEX(Requirements_Register!$AC$6:$AC$255,MATCH(ROWS($A$6:A200),Requirements_Register!$BB$6:$BB$255,0)),"")</f>
        <v/>
      </c>
      <c r="J200" s="22" t="str">
        <f aca="false">IFERROR(INDEX(Requirements_Register!$AG$6:$AG$255,MATCH(ROWS($A$6:A200),Requirements_Register!$BB$6:$BB$255,0))&amp;"","")</f>
        <v/>
      </c>
      <c r="K200" s="22" t="str">
        <f aca="false">IFERROR(INDEX(Requirements_Register!$AK$6:$AK$255,MATCH(ROWS($A$6:A200),Requirements_Register!$BB$6:$BB$255,0))&amp;"","")</f>
        <v/>
      </c>
      <c r="L200" s="22" t="str">
        <f aca="false">IFERROR(INDEX(Requirements_Register!$AT$6:$AT$255,MATCH(ROWS($A$6:A200),Requirements_Register!$BB$6:$BB$255,0))&amp;"","")</f>
        <v/>
      </c>
      <c r="M200" s="22" t="str">
        <f aca="false">IFERROR(INDEX(Requirements_Register!$AU$6:$AU$255,MATCH(ROWS($A$6:A200),Requirements_Register!$BB$6:$BB$255,0))&amp;"","")</f>
        <v/>
      </c>
    </row>
    <row r="201" customFormat="false" ht="15" hidden="false" customHeight="false" outlineLevel="0" collapsed="false">
      <c r="A201" s="22" t="str">
        <f aca="false">IFERROR(INDEX(Requirements_Register!$A$6:$A$255,MATCH(ROWS($A$6:A201),Requirements_Register!$BB$6:$BB$255,0))&amp;"","")</f>
        <v/>
      </c>
      <c r="B201" s="22" t="str">
        <f aca="false">IFERROR(INDEX(Requirements_Register!$B$6:$B$255,MATCH(ROWS($A$6:A201),Requirements_Register!$BB$6:$BB$255,0))&amp;"","")</f>
        <v/>
      </c>
      <c r="C201" s="22" t="str">
        <f aca="false">IFERROR(INDEX(Requirements_Register!$D$6:$D$255,MATCH(ROWS($A$6:A201),Requirements_Register!$BB$6:$BB$255,0))&amp;"","")</f>
        <v/>
      </c>
      <c r="D201" s="22" t="str">
        <f aca="false">IFERROR(INDEX(Requirements_Register!$E$6:$E$255,MATCH(ROWS($A$6:A201),Requirements_Register!$BB$6:$BB$255,0))&amp;"","")</f>
        <v/>
      </c>
      <c r="E201" s="22" t="str">
        <f aca="false">IFERROR(INDEX(Requirements_Register!$G$6:$G$255,MATCH(ROWS($A$6:A201),Requirements_Register!$BB$6:$BB$255,0))&amp;"","")</f>
        <v/>
      </c>
      <c r="F201" s="22" t="str">
        <f aca="false">IFERROR(INDEX(Requirements_Register!$I$6:$I$255,MATCH(ROWS($A$6:A201),Requirements_Register!$BB$6:$BB$255,0))&amp;"","")</f>
        <v/>
      </c>
      <c r="G201" s="22" t="str">
        <f aca="false">IFERROR(INDEX(Requirements_Register!$Q$6:$Q$255,MATCH(ROWS($A$6:A201),Requirements_Register!$BB$6:$BB$255,0))&amp;"","")</f>
        <v/>
      </c>
      <c r="H201" s="22" t="str">
        <f aca="false">IFERROR(INDEX(Requirements_Register!$AA$6:$AA$255,MATCH(ROWS($A$6:A201),Requirements_Register!$BB$6:$BB$255,0)),"")</f>
        <v/>
      </c>
      <c r="I201" s="22" t="str">
        <f aca="false">IFERROR(INDEX(Requirements_Register!$AC$6:$AC$255,MATCH(ROWS($A$6:A201),Requirements_Register!$BB$6:$BB$255,0)),"")</f>
        <v/>
      </c>
      <c r="J201" s="22" t="str">
        <f aca="false">IFERROR(INDEX(Requirements_Register!$AG$6:$AG$255,MATCH(ROWS($A$6:A201),Requirements_Register!$BB$6:$BB$255,0))&amp;"","")</f>
        <v/>
      </c>
      <c r="K201" s="22" t="str">
        <f aca="false">IFERROR(INDEX(Requirements_Register!$AK$6:$AK$255,MATCH(ROWS($A$6:A201),Requirements_Register!$BB$6:$BB$255,0))&amp;"","")</f>
        <v/>
      </c>
      <c r="L201" s="22" t="str">
        <f aca="false">IFERROR(INDEX(Requirements_Register!$AT$6:$AT$255,MATCH(ROWS($A$6:A201),Requirements_Register!$BB$6:$BB$255,0))&amp;"","")</f>
        <v/>
      </c>
      <c r="M201" s="22" t="str">
        <f aca="false">IFERROR(INDEX(Requirements_Register!$AU$6:$AU$255,MATCH(ROWS($A$6:A201),Requirements_Register!$BB$6:$BB$255,0))&amp;"","")</f>
        <v/>
      </c>
    </row>
    <row r="202" customFormat="false" ht="15" hidden="false" customHeight="false" outlineLevel="0" collapsed="false">
      <c r="A202" s="22" t="str">
        <f aca="false">IFERROR(INDEX(Requirements_Register!$A$6:$A$255,MATCH(ROWS($A$6:A202),Requirements_Register!$BB$6:$BB$255,0))&amp;"","")</f>
        <v/>
      </c>
      <c r="B202" s="22" t="str">
        <f aca="false">IFERROR(INDEX(Requirements_Register!$B$6:$B$255,MATCH(ROWS($A$6:A202),Requirements_Register!$BB$6:$BB$255,0))&amp;"","")</f>
        <v/>
      </c>
      <c r="C202" s="22" t="str">
        <f aca="false">IFERROR(INDEX(Requirements_Register!$D$6:$D$255,MATCH(ROWS($A$6:A202),Requirements_Register!$BB$6:$BB$255,0))&amp;"","")</f>
        <v/>
      </c>
      <c r="D202" s="22" t="str">
        <f aca="false">IFERROR(INDEX(Requirements_Register!$E$6:$E$255,MATCH(ROWS($A$6:A202),Requirements_Register!$BB$6:$BB$255,0))&amp;"","")</f>
        <v/>
      </c>
      <c r="E202" s="22" t="str">
        <f aca="false">IFERROR(INDEX(Requirements_Register!$G$6:$G$255,MATCH(ROWS($A$6:A202),Requirements_Register!$BB$6:$BB$255,0))&amp;"","")</f>
        <v/>
      </c>
      <c r="F202" s="22" t="str">
        <f aca="false">IFERROR(INDEX(Requirements_Register!$I$6:$I$255,MATCH(ROWS($A$6:A202),Requirements_Register!$BB$6:$BB$255,0))&amp;"","")</f>
        <v/>
      </c>
      <c r="G202" s="22" t="str">
        <f aca="false">IFERROR(INDEX(Requirements_Register!$Q$6:$Q$255,MATCH(ROWS($A$6:A202),Requirements_Register!$BB$6:$BB$255,0))&amp;"","")</f>
        <v/>
      </c>
      <c r="H202" s="22" t="str">
        <f aca="false">IFERROR(INDEX(Requirements_Register!$AA$6:$AA$255,MATCH(ROWS($A$6:A202),Requirements_Register!$BB$6:$BB$255,0)),"")</f>
        <v/>
      </c>
      <c r="I202" s="22" t="str">
        <f aca="false">IFERROR(INDEX(Requirements_Register!$AC$6:$AC$255,MATCH(ROWS($A$6:A202),Requirements_Register!$BB$6:$BB$255,0)),"")</f>
        <v/>
      </c>
      <c r="J202" s="22" t="str">
        <f aca="false">IFERROR(INDEX(Requirements_Register!$AG$6:$AG$255,MATCH(ROWS($A$6:A202),Requirements_Register!$BB$6:$BB$255,0))&amp;"","")</f>
        <v/>
      </c>
      <c r="K202" s="22" t="str">
        <f aca="false">IFERROR(INDEX(Requirements_Register!$AK$6:$AK$255,MATCH(ROWS($A$6:A202),Requirements_Register!$BB$6:$BB$255,0))&amp;"","")</f>
        <v/>
      </c>
      <c r="L202" s="22" t="str">
        <f aca="false">IFERROR(INDEX(Requirements_Register!$AT$6:$AT$255,MATCH(ROWS($A$6:A202),Requirements_Register!$BB$6:$BB$255,0))&amp;"","")</f>
        <v/>
      </c>
      <c r="M202" s="22" t="str">
        <f aca="false">IFERROR(INDEX(Requirements_Register!$AU$6:$AU$255,MATCH(ROWS($A$6:A202),Requirements_Register!$BB$6:$BB$255,0))&amp;"","")</f>
        <v/>
      </c>
    </row>
    <row r="203" customFormat="false" ht="15" hidden="false" customHeight="false" outlineLevel="0" collapsed="false">
      <c r="A203" s="22" t="str">
        <f aca="false">IFERROR(INDEX(Requirements_Register!$A$6:$A$255,MATCH(ROWS($A$6:A203),Requirements_Register!$BB$6:$BB$255,0))&amp;"","")</f>
        <v/>
      </c>
      <c r="B203" s="22" t="str">
        <f aca="false">IFERROR(INDEX(Requirements_Register!$B$6:$B$255,MATCH(ROWS($A$6:A203),Requirements_Register!$BB$6:$BB$255,0))&amp;"","")</f>
        <v/>
      </c>
      <c r="C203" s="22" t="str">
        <f aca="false">IFERROR(INDEX(Requirements_Register!$D$6:$D$255,MATCH(ROWS($A$6:A203),Requirements_Register!$BB$6:$BB$255,0))&amp;"","")</f>
        <v/>
      </c>
      <c r="D203" s="22" t="str">
        <f aca="false">IFERROR(INDEX(Requirements_Register!$E$6:$E$255,MATCH(ROWS($A$6:A203),Requirements_Register!$BB$6:$BB$255,0))&amp;"","")</f>
        <v/>
      </c>
      <c r="E203" s="22" t="str">
        <f aca="false">IFERROR(INDEX(Requirements_Register!$G$6:$G$255,MATCH(ROWS($A$6:A203),Requirements_Register!$BB$6:$BB$255,0))&amp;"","")</f>
        <v/>
      </c>
      <c r="F203" s="22" t="str">
        <f aca="false">IFERROR(INDEX(Requirements_Register!$I$6:$I$255,MATCH(ROWS($A$6:A203),Requirements_Register!$BB$6:$BB$255,0))&amp;"","")</f>
        <v/>
      </c>
      <c r="G203" s="22" t="str">
        <f aca="false">IFERROR(INDEX(Requirements_Register!$Q$6:$Q$255,MATCH(ROWS($A$6:A203),Requirements_Register!$BB$6:$BB$255,0))&amp;"","")</f>
        <v/>
      </c>
      <c r="H203" s="22" t="str">
        <f aca="false">IFERROR(INDEX(Requirements_Register!$AA$6:$AA$255,MATCH(ROWS($A$6:A203),Requirements_Register!$BB$6:$BB$255,0)),"")</f>
        <v/>
      </c>
      <c r="I203" s="22" t="str">
        <f aca="false">IFERROR(INDEX(Requirements_Register!$AC$6:$AC$255,MATCH(ROWS($A$6:A203),Requirements_Register!$BB$6:$BB$255,0)),"")</f>
        <v/>
      </c>
      <c r="J203" s="22" t="str">
        <f aca="false">IFERROR(INDEX(Requirements_Register!$AG$6:$AG$255,MATCH(ROWS($A$6:A203),Requirements_Register!$BB$6:$BB$255,0))&amp;"","")</f>
        <v/>
      </c>
      <c r="K203" s="22" t="str">
        <f aca="false">IFERROR(INDEX(Requirements_Register!$AK$6:$AK$255,MATCH(ROWS($A$6:A203),Requirements_Register!$BB$6:$BB$255,0))&amp;"","")</f>
        <v/>
      </c>
      <c r="L203" s="22" t="str">
        <f aca="false">IFERROR(INDEX(Requirements_Register!$AT$6:$AT$255,MATCH(ROWS($A$6:A203),Requirements_Register!$BB$6:$BB$255,0))&amp;"","")</f>
        <v/>
      </c>
      <c r="M203" s="22" t="str">
        <f aca="false">IFERROR(INDEX(Requirements_Register!$AU$6:$AU$255,MATCH(ROWS($A$6:A203),Requirements_Register!$BB$6:$BB$255,0))&amp;"","")</f>
        <v/>
      </c>
    </row>
    <row r="204" customFormat="false" ht="15" hidden="false" customHeight="false" outlineLevel="0" collapsed="false">
      <c r="A204" s="22" t="str">
        <f aca="false">IFERROR(INDEX(Requirements_Register!$A$6:$A$255,MATCH(ROWS($A$6:A204),Requirements_Register!$BB$6:$BB$255,0))&amp;"","")</f>
        <v/>
      </c>
      <c r="B204" s="22" t="str">
        <f aca="false">IFERROR(INDEX(Requirements_Register!$B$6:$B$255,MATCH(ROWS($A$6:A204),Requirements_Register!$BB$6:$BB$255,0))&amp;"","")</f>
        <v/>
      </c>
      <c r="C204" s="22" t="str">
        <f aca="false">IFERROR(INDEX(Requirements_Register!$D$6:$D$255,MATCH(ROWS($A$6:A204),Requirements_Register!$BB$6:$BB$255,0))&amp;"","")</f>
        <v/>
      </c>
      <c r="D204" s="22" t="str">
        <f aca="false">IFERROR(INDEX(Requirements_Register!$E$6:$E$255,MATCH(ROWS($A$6:A204),Requirements_Register!$BB$6:$BB$255,0))&amp;"","")</f>
        <v/>
      </c>
      <c r="E204" s="22" t="str">
        <f aca="false">IFERROR(INDEX(Requirements_Register!$G$6:$G$255,MATCH(ROWS($A$6:A204),Requirements_Register!$BB$6:$BB$255,0))&amp;"","")</f>
        <v/>
      </c>
      <c r="F204" s="22" t="str">
        <f aca="false">IFERROR(INDEX(Requirements_Register!$I$6:$I$255,MATCH(ROWS($A$6:A204),Requirements_Register!$BB$6:$BB$255,0))&amp;"","")</f>
        <v/>
      </c>
      <c r="G204" s="22" t="str">
        <f aca="false">IFERROR(INDEX(Requirements_Register!$Q$6:$Q$255,MATCH(ROWS($A$6:A204),Requirements_Register!$BB$6:$BB$255,0))&amp;"","")</f>
        <v/>
      </c>
      <c r="H204" s="22" t="str">
        <f aca="false">IFERROR(INDEX(Requirements_Register!$AA$6:$AA$255,MATCH(ROWS($A$6:A204),Requirements_Register!$BB$6:$BB$255,0)),"")</f>
        <v/>
      </c>
      <c r="I204" s="22" t="str">
        <f aca="false">IFERROR(INDEX(Requirements_Register!$AC$6:$AC$255,MATCH(ROWS($A$6:A204),Requirements_Register!$BB$6:$BB$255,0)),"")</f>
        <v/>
      </c>
      <c r="J204" s="22" t="str">
        <f aca="false">IFERROR(INDEX(Requirements_Register!$AG$6:$AG$255,MATCH(ROWS($A$6:A204),Requirements_Register!$BB$6:$BB$255,0))&amp;"","")</f>
        <v/>
      </c>
      <c r="K204" s="22" t="str">
        <f aca="false">IFERROR(INDEX(Requirements_Register!$AK$6:$AK$255,MATCH(ROWS($A$6:A204),Requirements_Register!$BB$6:$BB$255,0))&amp;"","")</f>
        <v/>
      </c>
      <c r="L204" s="22" t="str">
        <f aca="false">IFERROR(INDEX(Requirements_Register!$AT$6:$AT$255,MATCH(ROWS($A$6:A204),Requirements_Register!$BB$6:$BB$255,0))&amp;"","")</f>
        <v/>
      </c>
      <c r="M204" s="22" t="str">
        <f aca="false">IFERROR(INDEX(Requirements_Register!$AU$6:$AU$255,MATCH(ROWS($A$6:A204),Requirements_Register!$BB$6:$BB$255,0))&amp;"","")</f>
        <v/>
      </c>
    </row>
    <row r="205" customFormat="false" ht="15" hidden="false" customHeight="false" outlineLevel="0" collapsed="false">
      <c r="A205" s="22" t="str">
        <f aca="false">IFERROR(INDEX(Requirements_Register!$A$6:$A$255,MATCH(ROWS($A$6:A205),Requirements_Register!$BB$6:$BB$255,0))&amp;"","")</f>
        <v/>
      </c>
      <c r="B205" s="22" t="str">
        <f aca="false">IFERROR(INDEX(Requirements_Register!$B$6:$B$255,MATCH(ROWS($A$6:A205),Requirements_Register!$BB$6:$BB$255,0))&amp;"","")</f>
        <v/>
      </c>
      <c r="C205" s="22" t="str">
        <f aca="false">IFERROR(INDEX(Requirements_Register!$D$6:$D$255,MATCH(ROWS($A$6:A205),Requirements_Register!$BB$6:$BB$255,0))&amp;"","")</f>
        <v/>
      </c>
      <c r="D205" s="22" t="str">
        <f aca="false">IFERROR(INDEX(Requirements_Register!$E$6:$E$255,MATCH(ROWS($A$6:A205),Requirements_Register!$BB$6:$BB$255,0))&amp;"","")</f>
        <v/>
      </c>
      <c r="E205" s="22" t="str">
        <f aca="false">IFERROR(INDEX(Requirements_Register!$G$6:$G$255,MATCH(ROWS($A$6:A205),Requirements_Register!$BB$6:$BB$255,0))&amp;"","")</f>
        <v/>
      </c>
      <c r="F205" s="22" t="str">
        <f aca="false">IFERROR(INDEX(Requirements_Register!$I$6:$I$255,MATCH(ROWS($A$6:A205),Requirements_Register!$BB$6:$BB$255,0))&amp;"","")</f>
        <v/>
      </c>
      <c r="G205" s="22" t="str">
        <f aca="false">IFERROR(INDEX(Requirements_Register!$Q$6:$Q$255,MATCH(ROWS($A$6:A205),Requirements_Register!$BB$6:$BB$255,0))&amp;"","")</f>
        <v/>
      </c>
      <c r="H205" s="22" t="str">
        <f aca="false">IFERROR(INDEX(Requirements_Register!$AA$6:$AA$255,MATCH(ROWS($A$6:A205),Requirements_Register!$BB$6:$BB$255,0)),"")</f>
        <v/>
      </c>
      <c r="I205" s="22" t="str">
        <f aca="false">IFERROR(INDEX(Requirements_Register!$AC$6:$AC$255,MATCH(ROWS($A$6:A205),Requirements_Register!$BB$6:$BB$255,0)),"")</f>
        <v/>
      </c>
      <c r="J205" s="22" t="str">
        <f aca="false">IFERROR(INDEX(Requirements_Register!$AG$6:$AG$255,MATCH(ROWS($A$6:A205),Requirements_Register!$BB$6:$BB$255,0))&amp;"","")</f>
        <v/>
      </c>
      <c r="K205" s="22" t="str">
        <f aca="false">IFERROR(INDEX(Requirements_Register!$AK$6:$AK$255,MATCH(ROWS($A$6:A205),Requirements_Register!$BB$6:$BB$255,0))&amp;"","")</f>
        <v/>
      </c>
      <c r="L205" s="22" t="str">
        <f aca="false">IFERROR(INDEX(Requirements_Register!$AT$6:$AT$255,MATCH(ROWS($A$6:A205),Requirements_Register!$BB$6:$BB$255,0))&amp;"","")</f>
        <v/>
      </c>
      <c r="M205" s="22" t="str">
        <f aca="false">IFERROR(INDEX(Requirements_Register!$AU$6:$AU$255,MATCH(ROWS($A$6:A205),Requirements_Register!$BB$6:$BB$255,0))&amp;"","")</f>
        <v/>
      </c>
    </row>
    <row r="206" customFormat="false" ht="15" hidden="false" customHeight="false" outlineLevel="0" collapsed="false">
      <c r="A206" s="22" t="str">
        <f aca="false">IFERROR(INDEX(Requirements_Register!$A$6:$A$255,MATCH(ROWS($A$6:A206),Requirements_Register!$BB$6:$BB$255,0))&amp;"","")</f>
        <v/>
      </c>
      <c r="B206" s="22" t="str">
        <f aca="false">IFERROR(INDEX(Requirements_Register!$B$6:$B$255,MATCH(ROWS($A$6:A206),Requirements_Register!$BB$6:$BB$255,0))&amp;"","")</f>
        <v/>
      </c>
      <c r="C206" s="22" t="str">
        <f aca="false">IFERROR(INDEX(Requirements_Register!$D$6:$D$255,MATCH(ROWS($A$6:A206),Requirements_Register!$BB$6:$BB$255,0))&amp;"","")</f>
        <v/>
      </c>
      <c r="D206" s="22" t="str">
        <f aca="false">IFERROR(INDEX(Requirements_Register!$E$6:$E$255,MATCH(ROWS($A$6:A206),Requirements_Register!$BB$6:$BB$255,0))&amp;"","")</f>
        <v/>
      </c>
      <c r="E206" s="22" t="str">
        <f aca="false">IFERROR(INDEX(Requirements_Register!$G$6:$G$255,MATCH(ROWS($A$6:A206),Requirements_Register!$BB$6:$BB$255,0))&amp;"","")</f>
        <v/>
      </c>
      <c r="F206" s="22" t="str">
        <f aca="false">IFERROR(INDEX(Requirements_Register!$I$6:$I$255,MATCH(ROWS($A$6:A206),Requirements_Register!$BB$6:$BB$255,0))&amp;"","")</f>
        <v/>
      </c>
      <c r="G206" s="22" t="str">
        <f aca="false">IFERROR(INDEX(Requirements_Register!$Q$6:$Q$255,MATCH(ROWS($A$6:A206),Requirements_Register!$BB$6:$BB$255,0))&amp;"","")</f>
        <v/>
      </c>
      <c r="H206" s="22" t="str">
        <f aca="false">IFERROR(INDEX(Requirements_Register!$AA$6:$AA$255,MATCH(ROWS($A$6:A206),Requirements_Register!$BB$6:$BB$255,0)),"")</f>
        <v/>
      </c>
      <c r="I206" s="22" t="str">
        <f aca="false">IFERROR(INDEX(Requirements_Register!$AC$6:$AC$255,MATCH(ROWS($A$6:A206),Requirements_Register!$BB$6:$BB$255,0)),"")</f>
        <v/>
      </c>
      <c r="J206" s="22" t="str">
        <f aca="false">IFERROR(INDEX(Requirements_Register!$AG$6:$AG$255,MATCH(ROWS($A$6:A206),Requirements_Register!$BB$6:$BB$255,0))&amp;"","")</f>
        <v/>
      </c>
      <c r="K206" s="22" t="str">
        <f aca="false">IFERROR(INDEX(Requirements_Register!$AK$6:$AK$255,MATCH(ROWS($A$6:A206),Requirements_Register!$BB$6:$BB$255,0))&amp;"","")</f>
        <v/>
      </c>
      <c r="L206" s="22" t="str">
        <f aca="false">IFERROR(INDEX(Requirements_Register!$AT$6:$AT$255,MATCH(ROWS($A$6:A206),Requirements_Register!$BB$6:$BB$255,0))&amp;"","")</f>
        <v/>
      </c>
      <c r="M206" s="22" t="str">
        <f aca="false">IFERROR(INDEX(Requirements_Register!$AU$6:$AU$255,MATCH(ROWS($A$6:A206),Requirements_Register!$BB$6:$BB$255,0))&amp;"","")</f>
        <v/>
      </c>
    </row>
    <row r="207" customFormat="false" ht="15" hidden="false" customHeight="false" outlineLevel="0" collapsed="false">
      <c r="A207" s="22" t="str">
        <f aca="false">IFERROR(INDEX(Requirements_Register!$A$6:$A$255,MATCH(ROWS($A$6:A207),Requirements_Register!$BB$6:$BB$255,0))&amp;"","")</f>
        <v/>
      </c>
      <c r="B207" s="22" t="str">
        <f aca="false">IFERROR(INDEX(Requirements_Register!$B$6:$B$255,MATCH(ROWS($A$6:A207),Requirements_Register!$BB$6:$BB$255,0))&amp;"","")</f>
        <v/>
      </c>
      <c r="C207" s="22" t="str">
        <f aca="false">IFERROR(INDEX(Requirements_Register!$D$6:$D$255,MATCH(ROWS($A$6:A207),Requirements_Register!$BB$6:$BB$255,0))&amp;"","")</f>
        <v/>
      </c>
      <c r="D207" s="22" t="str">
        <f aca="false">IFERROR(INDEX(Requirements_Register!$E$6:$E$255,MATCH(ROWS($A$6:A207),Requirements_Register!$BB$6:$BB$255,0))&amp;"","")</f>
        <v/>
      </c>
      <c r="E207" s="22" t="str">
        <f aca="false">IFERROR(INDEX(Requirements_Register!$G$6:$G$255,MATCH(ROWS($A$6:A207),Requirements_Register!$BB$6:$BB$255,0))&amp;"","")</f>
        <v/>
      </c>
      <c r="F207" s="22" t="str">
        <f aca="false">IFERROR(INDEX(Requirements_Register!$I$6:$I$255,MATCH(ROWS($A$6:A207),Requirements_Register!$BB$6:$BB$255,0))&amp;"","")</f>
        <v/>
      </c>
      <c r="G207" s="22" t="str">
        <f aca="false">IFERROR(INDEX(Requirements_Register!$Q$6:$Q$255,MATCH(ROWS($A$6:A207),Requirements_Register!$BB$6:$BB$255,0))&amp;"","")</f>
        <v/>
      </c>
      <c r="H207" s="22" t="str">
        <f aca="false">IFERROR(INDEX(Requirements_Register!$AA$6:$AA$255,MATCH(ROWS($A$6:A207),Requirements_Register!$BB$6:$BB$255,0)),"")</f>
        <v/>
      </c>
      <c r="I207" s="22" t="str">
        <f aca="false">IFERROR(INDEX(Requirements_Register!$AC$6:$AC$255,MATCH(ROWS($A$6:A207),Requirements_Register!$BB$6:$BB$255,0)),"")</f>
        <v/>
      </c>
      <c r="J207" s="22" t="str">
        <f aca="false">IFERROR(INDEX(Requirements_Register!$AG$6:$AG$255,MATCH(ROWS($A$6:A207),Requirements_Register!$BB$6:$BB$255,0))&amp;"","")</f>
        <v/>
      </c>
      <c r="K207" s="22" t="str">
        <f aca="false">IFERROR(INDEX(Requirements_Register!$AK$6:$AK$255,MATCH(ROWS($A$6:A207),Requirements_Register!$BB$6:$BB$255,0))&amp;"","")</f>
        <v/>
      </c>
      <c r="L207" s="22" t="str">
        <f aca="false">IFERROR(INDEX(Requirements_Register!$AT$6:$AT$255,MATCH(ROWS($A$6:A207),Requirements_Register!$BB$6:$BB$255,0))&amp;"","")</f>
        <v/>
      </c>
      <c r="M207" s="22" t="str">
        <f aca="false">IFERROR(INDEX(Requirements_Register!$AU$6:$AU$255,MATCH(ROWS($A$6:A207),Requirements_Register!$BB$6:$BB$255,0))&amp;"","")</f>
        <v/>
      </c>
    </row>
    <row r="208" customFormat="false" ht="15" hidden="false" customHeight="false" outlineLevel="0" collapsed="false">
      <c r="A208" s="22" t="str">
        <f aca="false">IFERROR(INDEX(Requirements_Register!$A$6:$A$255,MATCH(ROWS($A$6:A208),Requirements_Register!$BB$6:$BB$255,0))&amp;"","")</f>
        <v/>
      </c>
      <c r="B208" s="22" t="str">
        <f aca="false">IFERROR(INDEX(Requirements_Register!$B$6:$B$255,MATCH(ROWS($A$6:A208),Requirements_Register!$BB$6:$BB$255,0))&amp;"","")</f>
        <v/>
      </c>
      <c r="C208" s="22" t="str">
        <f aca="false">IFERROR(INDEX(Requirements_Register!$D$6:$D$255,MATCH(ROWS($A$6:A208),Requirements_Register!$BB$6:$BB$255,0))&amp;"","")</f>
        <v/>
      </c>
      <c r="D208" s="22" t="str">
        <f aca="false">IFERROR(INDEX(Requirements_Register!$E$6:$E$255,MATCH(ROWS($A$6:A208),Requirements_Register!$BB$6:$BB$255,0))&amp;"","")</f>
        <v/>
      </c>
      <c r="E208" s="22" t="str">
        <f aca="false">IFERROR(INDEX(Requirements_Register!$G$6:$G$255,MATCH(ROWS($A$6:A208),Requirements_Register!$BB$6:$BB$255,0))&amp;"","")</f>
        <v/>
      </c>
      <c r="F208" s="22" t="str">
        <f aca="false">IFERROR(INDEX(Requirements_Register!$I$6:$I$255,MATCH(ROWS($A$6:A208),Requirements_Register!$BB$6:$BB$255,0))&amp;"","")</f>
        <v/>
      </c>
      <c r="G208" s="22" t="str">
        <f aca="false">IFERROR(INDEX(Requirements_Register!$Q$6:$Q$255,MATCH(ROWS($A$6:A208),Requirements_Register!$BB$6:$BB$255,0))&amp;"","")</f>
        <v/>
      </c>
      <c r="H208" s="22" t="str">
        <f aca="false">IFERROR(INDEX(Requirements_Register!$AA$6:$AA$255,MATCH(ROWS($A$6:A208),Requirements_Register!$BB$6:$BB$255,0)),"")</f>
        <v/>
      </c>
      <c r="I208" s="22" t="str">
        <f aca="false">IFERROR(INDEX(Requirements_Register!$AC$6:$AC$255,MATCH(ROWS($A$6:A208),Requirements_Register!$BB$6:$BB$255,0)),"")</f>
        <v/>
      </c>
      <c r="J208" s="22" t="str">
        <f aca="false">IFERROR(INDEX(Requirements_Register!$AG$6:$AG$255,MATCH(ROWS($A$6:A208),Requirements_Register!$BB$6:$BB$255,0))&amp;"","")</f>
        <v/>
      </c>
      <c r="K208" s="22" t="str">
        <f aca="false">IFERROR(INDEX(Requirements_Register!$AK$6:$AK$255,MATCH(ROWS($A$6:A208),Requirements_Register!$BB$6:$BB$255,0))&amp;"","")</f>
        <v/>
      </c>
      <c r="L208" s="22" t="str">
        <f aca="false">IFERROR(INDEX(Requirements_Register!$AT$6:$AT$255,MATCH(ROWS($A$6:A208),Requirements_Register!$BB$6:$BB$255,0))&amp;"","")</f>
        <v/>
      </c>
      <c r="M208" s="22" t="str">
        <f aca="false">IFERROR(INDEX(Requirements_Register!$AU$6:$AU$255,MATCH(ROWS($A$6:A208),Requirements_Register!$BB$6:$BB$255,0))&amp;"","")</f>
        <v/>
      </c>
    </row>
    <row r="209" customFormat="false" ht="15" hidden="false" customHeight="false" outlineLevel="0" collapsed="false">
      <c r="A209" s="22" t="str">
        <f aca="false">IFERROR(INDEX(Requirements_Register!$A$6:$A$255,MATCH(ROWS($A$6:A209),Requirements_Register!$BB$6:$BB$255,0))&amp;"","")</f>
        <v/>
      </c>
      <c r="B209" s="22" t="str">
        <f aca="false">IFERROR(INDEX(Requirements_Register!$B$6:$B$255,MATCH(ROWS($A$6:A209),Requirements_Register!$BB$6:$BB$255,0))&amp;"","")</f>
        <v/>
      </c>
      <c r="C209" s="22" t="str">
        <f aca="false">IFERROR(INDEX(Requirements_Register!$D$6:$D$255,MATCH(ROWS($A$6:A209),Requirements_Register!$BB$6:$BB$255,0))&amp;"","")</f>
        <v/>
      </c>
      <c r="D209" s="22" t="str">
        <f aca="false">IFERROR(INDEX(Requirements_Register!$E$6:$E$255,MATCH(ROWS($A$6:A209),Requirements_Register!$BB$6:$BB$255,0))&amp;"","")</f>
        <v/>
      </c>
      <c r="E209" s="22" t="str">
        <f aca="false">IFERROR(INDEX(Requirements_Register!$G$6:$G$255,MATCH(ROWS($A$6:A209),Requirements_Register!$BB$6:$BB$255,0))&amp;"","")</f>
        <v/>
      </c>
      <c r="F209" s="22" t="str">
        <f aca="false">IFERROR(INDEX(Requirements_Register!$I$6:$I$255,MATCH(ROWS($A$6:A209),Requirements_Register!$BB$6:$BB$255,0))&amp;"","")</f>
        <v/>
      </c>
      <c r="G209" s="22" t="str">
        <f aca="false">IFERROR(INDEX(Requirements_Register!$Q$6:$Q$255,MATCH(ROWS($A$6:A209),Requirements_Register!$BB$6:$BB$255,0))&amp;"","")</f>
        <v/>
      </c>
      <c r="H209" s="22" t="str">
        <f aca="false">IFERROR(INDEX(Requirements_Register!$AA$6:$AA$255,MATCH(ROWS($A$6:A209),Requirements_Register!$BB$6:$BB$255,0)),"")</f>
        <v/>
      </c>
      <c r="I209" s="22" t="str">
        <f aca="false">IFERROR(INDEX(Requirements_Register!$AC$6:$AC$255,MATCH(ROWS($A$6:A209),Requirements_Register!$BB$6:$BB$255,0)),"")</f>
        <v/>
      </c>
      <c r="J209" s="22" t="str">
        <f aca="false">IFERROR(INDEX(Requirements_Register!$AG$6:$AG$255,MATCH(ROWS($A$6:A209),Requirements_Register!$BB$6:$BB$255,0))&amp;"","")</f>
        <v/>
      </c>
      <c r="K209" s="22" t="str">
        <f aca="false">IFERROR(INDEX(Requirements_Register!$AK$6:$AK$255,MATCH(ROWS($A$6:A209),Requirements_Register!$BB$6:$BB$255,0))&amp;"","")</f>
        <v/>
      </c>
      <c r="L209" s="22" t="str">
        <f aca="false">IFERROR(INDEX(Requirements_Register!$AT$6:$AT$255,MATCH(ROWS($A$6:A209),Requirements_Register!$BB$6:$BB$255,0))&amp;"","")</f>
        <v/>
      </c>
      <c r="M209" s="22" t="str">
        <f aca="false">IFERROR(INDEX(Requirements_Register!$AU$6:$AU$255,MATCH(ROWS($A$6:A209),Requirements_Register!$BB$6:$BB$255,0))&amp;"","")</f>
        <v/>
      </c>
    </row>
    <row r="210" customFormat="false" ht="15" hidden="false" customHeight="false" outlineLevel="0" collapsed="false">
      <c r="A210" s="22" t="str">
        <f aca="false">IFERROR(INDEX(Requirements_Register!$A$6:$A$255,MATCH(ROWS($A$6:A210),Requirements_Register!$BB$6:$BB$255,0))&amp;"","")</f>
        <v/>
      </c>
      <c r="B210" s="22" t="str">
        <f aca="false">IFERROR(INDEX(Requirements_Register!$B$6:$B$255,MATCH(ROWS($A$6:A210),Requirements_Register!$BB$6:$BB$255,0))&amp;"","")</f>
        <v/>
      </c>
      <c r="C210" s="22" t="str">
        <f aca="false">IFERROR(INDEX(Requirements_Register!$D$6:$D$255,MATCH(ROWS($A$6:A210),Requirements_Register!$BB$6:$BB$255,0))&amp;"","")</f>
        <v/>
      </c>
      <c r="D210" s="22" t="str">
        <f aca="false">IFERROR(INDEX(Requirements_Register!$E$6:$E$255,MATCH(ROWS($A$6:A210),Requirements_Register!$BB$6:$BB$255,0))&amp;"","")</f>
        <v/>
      </c>
      <c r="E210" s="22" t="str">
        <f aca="false">IFERROR(INDEX(Requirements_Register!$G$6:$G$255,MATCH(ROWS($A$6:A210),Requirements_Register!$BB$6:$BB$255,0))&amp;"","")</f>
        <v/>
      </c>
      <c r="F210" s="22" t="str">
        <f aca="false">IFERROR(INDEX(Requirements_Register!$I$6:$I$255,MATCH(ROWS($A$6:A210),Requirements_Register!$BB$6:$BB$255,0))&amp;"","")</f>
        <v/>
      </c>
      <c r="G210" s="22" t="str">
        <f aca="false">IFERROR(INDEX(Requirements_Register!$Q$6:$Q$255,MATCH(ROWS($A$6:A210),Requirements_Register!$BB$6:$BB$255,0))&amp;"","")</f>
        <v/>
      </c>
      <c r="H210" s="22" t="str">
        <f aca="false">IFERROR(INDEX(Requirements_Register!$AA$6:$AA$255,MATCH(ROWS($A$6:A210),Requirements_Register!$BB$6:$BB$255,0)),"")</f>
        <v/>
      </c>
      <c r="I210" s="22" t="str">
        <f aca="false">IFERROR(INDEX(Requirements_Register!$AC$6:$AC$255,MATCH(ROWS($A$6:A210),Requirements_Register!$BB$6:$BB$255,0)),"")</f>
        <v/>
      </c>
      <c r="J210" s="22" t="str">
        <f aca="false">IFERROR(INDEX(Requirements_Register!$AG$6:$AG$255,MATCH(ROWS($A$6:A210),Requirements_Register!$BB$6:$BB$255,0))&amp;"","")</f>
        <v/>
      </c>
      <c r="K210" s="22" t="str">
        <f aca="false">IFERROR(INDEX(Requirements_Register!$AK$6:$AK$255,MATCH(ROWS($A$6:A210),Requirements_Register!$BB$6:$BB$255,0))&amp;"","")</f>
        <v/>
      </c>
      <c r="L210" s="22" t="str">
        <f aca="false">IFERROR(INDEX(Requirements_Register!$AT$6:$AT$255,MATCH(ROWS($A$6:A210),Requirements_Register!$BB$6:$BB$255,0))&amp;"","")</f>
        <v/>
      </c>
      <c r="M210" s="22" t="str">
        <f aca="false">IFERROR(INDEX(Requirements_Register!$AU$6:$AU$255,MATCH(ROWS($A$6:A210),Requirements_Register!$BB$6:$BB$255,0))&amp;"","")</f>
        <v/>
      </c>
    </row>
    <row r="211" customFormat="false" ht="15" hidden="false" customHeight="false" outlineLevel="0" collapsed="false">
      <c r="A211" s="22" t="str">
        <f aca="false">IFERROR(INDEX(Requirements_Register!$A$6:$A$255,MATCH(ROWS($A$6:A211),Requirements_Register!$BB$6:$BB$255,0))&amp;"","")</f>
        <v/>
      </c>
      <c r="B211" s="22" t="str">
        <f aca="false">IFERROR(INDEX(Requirements_Register!$B$6:$B$255,MATCH(ROWS($A$6:A211),Requirements_Register!$BB$6:$BB$255,0))&amp;"","")</f>
        <v/>
      </c>
      <c r="C211" s="22" t="str">
        <f aca="false">IFERROR(INDEX(Requirements_Register!$D$6:$D$255,MATCH(ROWS($A$6:A211),Requirements_Register!$BB$6:$BB$255,0))&amp;"","")</f>
        <v/>
      </c>
      <c r="D211" s="22" t="str">
        <f aca="false">IFERROR(INDEX(Requirements_Register!$E$6:$E$255,MATCH(ROWS($A$6:A211),Requirements_Register!$BB$6:$BB$255,0))&amp;"","")</f>
        <v/>
      </c>
      <c r="E211" s="22" t="str">
        <f aca="false">IFERROR(INDEX(Requirements_Register!$G$6:$G$255,MATCH(ROWS($A$6:A211),Requirements_Register!$BB$6:$BB$255,0))&amp;"","")</f>
        <v/>
      </c>
      <c r="F211" s="22" t="str">
        <f aca="false">IFERROR(INDEX(Requirements_Register!$I$6:$I$255,MATCH(ROWS($A$6:A211),Requirements_Register!$BB$6:$BB$255,0))&amp;"","")</f>
        <v/>
      </c>
      <c r="G211" s="22" t="str">
        <f aca="false">IFERROR(INDEX(Requirements_Register!$Q$6:$Q$255,MATCH(ROWS($A$6:A211),Requirements_Register!$BB$6:$BB$255,0))&amp;"","")</f>
        <v/>
      </c>
      <c r="H211" s="22" t="str">
        <f aca="false">IFERROR(INDEX(Requirements_Register!$AA$6:$AA$255,MATCH(ROWS($A$6:A211),Requirements_Register!$BB$6:$BB$255,0)),"")</f>
        <v/>
      </c>
      <c r="I211" s="22" t="str">
        <f aca="false">IFERROR(INDEX(Requirements_Register!$AC$6:$AC$255,MATCH(ROWS($A$6:A211),Requirements_Register!$BB$6:$BB$255,0)),"")</f>
        <v/>
      </c>
      <c r="J211" s="22" t="str">
        <f aca="false">IFERROR(INDEX(Requirements_Register!$AG$6:$AG$255,MATCH(ROWS($A$6:A211),Requirements_Register!$BB$6:$BB$255,0))&amp;"","")</f>
        <v/>
      </c>
      <c r="K211" s="22" t="str">
        <f aca="false">IFERROR(INDEX(Requirements_Register!$AK$6:$AK$255,MATCH(ROWS($A$6:A211),Requirements_Register!$BB$6:$BB$255,0))&amp;"","")</f>
        <v/>
      </c>
      <c r="L211" s="22" t="str">
        <f aca="false">IFERROR(INDEX(Requirements_Register!$AT$6:$AT$255,MATCH(ROWS($A$6:A211),Requirements_Register!$BB$6:$BB$255,0))&amp;"","")</f>
        <v/>
      </c>
      <c r="M211" s="22" t="str">
        <f aca="false">IFERROR(INDEX(Requirements_Register!$AU$6:$AU$255,MATCH(ROWS($A$6:A211),Requirements_Register!$BB$6:$BB$255,0))&amp;"","")</f>
        <v/>
      </c>
    </row>
    <row r="212" customFormat="false" ht="15" hidden="false" customHeight="false" outlineLevel="0" collapsed="false">
      <c r="A212" s="22" t="str">
        <f aca="false">IFERROR(INDEX(Requirements_Register!$A$6:$A$255,MATCH(ROWS($A$6:A212),Requirements_Register!$BB$6:$BB$255,0))&amp;"","")</f>
        <v/>
      </c>
      <c r="B212" s="22" t="str">
        <f aca="false">IFERROR(INDEX(Requirements_Register!$B$6:$B$255,MATCH(ROWS($A$6:A212),Requirements_Register!$BB$6:$BB$255,0))&amp;"","")</f>
        <v/>
      </c>
      <c r="C212" s="22" t="str">
        <f aca="false">IFERROR(INDEX(Requirements_Register!$D$6:$D$255,MATCH(ROWS($A$6:A212),Requirements_Register!$BB$6:$BB$255,0))&amp;"","")</f>
        <v/>
      </c>
      <c r="D212" s="22" t="str">
        <f aca="false">IFERROR(INDEX(Requirements_Register!$E$6:$E$255,MATCH(ROWS($A$6:A212),Requirements_Register!$BB$6:$BB$255,0))&amp;"","")</f>
        <v/>
      </c>
      <c r="E212" s="22" t="str">
        <f aca="false">IFERROR(INDEX(Requirements_Register!$G$6:$G$255,MATCH(ROWS($A$6:A212),Requirements_Register!$BB$6:$BB$255,0))&amp;"","")</f>
        <v/>
      </c>
      <c r="F212" s="22" t="str">
        <f aca="false">IFERROR(INDEX(Requirements_Register!$I$6:$I$255,MATCH(ROWS($A$6:A212),Requirements_Register!$BB$6:$BB$255,0))&amp;"","")</f>
        <v/>
      </c>
      <c r="G212" s="22" t="str">
        <f aca="false">IFERROR(INDEX(Requirements_Register!$Q$6:$Q$255,MATCH(ROWS($A$6:A212),Requirements_Register!$BB$6:$BB$255,0))&amp;"","")</f>
        <v/>
      </c>
      <c r="H212" s="22" t="str">
        <f aca="false">IFERROR(INDEX(Requirements_Register!$AA$6:$AA$255,MATCH(ROWS($A$6:A212),Requirements_Register!$BB$6:$BB$255,0)),"")</f>
        <v/>
      </c>
      <c r="I212" s="22" t="str">
        <f aca="false">IFERROR(INDEX(Requirements_Register!$AC$6:$AC$255,MATCH(ROWS($A$6:A212),Requirements_Register!$BB$6:$BB$255,0)),"")</f>
        <v/>
      </c>
      <c r="J212" s="22" t="str">
        <f aca="false">IFERROR(INDEX(Requirements_Register!$AG$6:$AG$255,MATCH(ROWS($A$6:A212),Requirements_Register!$BB$6:$BB$255,0))&amp;"","")</f>
        <v/>
      </c>
      <c r="K212" s="22" t="str">
        <f aca="false">IFERROR(INDEX(Requirements_Register!$AK$6:$AK$255,MATCH(ROWS($A$6:A212),Requirements_Register!$BB$6:$BB$255,0))&amp;"","")</f>
        <v/>
      </c>
      <c r="L212" s="22" t="str">
        <f aca="false">IFERROR(INDEX(Requirements_Register!$AT$6:$AT$255,MATCH(ROWS($A$6:A212),Requirements_Register!$BB$6:$BB$255,0))&amp;"","")</f>
        <v/>
      </c>
      <c r="M212" s="22" t="str">
        <f aca="false">IFERROR(INDEX(Requirements_Register!$AU$6:$AU$255,MATCH(ROWS($A$6:A212),Requirements_Register!$BB$6:$BB$255,0))&amp;"","")</f>
        <v/>
      </c>
    </row>
    <row r="213" customFormat="false" ht="15" hidden="false" customHeight="false" outlineLevel="0" collapsed="false">
      <c r="A213" s="22" t="str">
        <f aca="false">IFERROR(INDEX(Requirements_Register!$A$6:$A$255,MATCH(ROWS($A$6:A213),Requirements_Register!$BB$6:$BB$255,0))&amp;"","")</f>
        <v/>
      </c>
      <c r="B213" s="22" t="str">
        <f aca="false">IFERROR(INDEX(Requirements_Register!$B$6:$B$255,MATCH(ROWS($A$6:A213),Requirements_Register!$BB$6:$BB$255,0))&amp;"","")</f>
        <v/>
      </c>
      <c r="C213" s="22" t="str">
        <f aca="false">IFERROR(INDEX(Requirements_Register!$D$6:$D$255,MATCH(ROWS($A$6:A213),Requirements_Register!$BB$6:$BB$255,0))&amp;"","")</f>
        <v/>
      </c>
      <c r="D213" s="22" t="str">
        <f aca="false">IFERROR(INDEX(Requirements_Register!$E$6:$E$255,MATCH(ROWS($A$6:A213),Requirements_Register!$BB$6:$BB$255,0))&amp;"","")</f>
        <v/>
      </c>
      <c r="E213" s="22" t="str">
        <f aca="false">IFERROR(INDEX(Requirements_Register!$G$6:$G$255,MATCH(ROWS($A$6:A213),Requirements_Register!$BB$6:$BB$255,0))&amp;"","")</f>
        <v/>
      </c>
      <c r="F213" s="22" t="str">
        <f aca="false">IFERROR(INDEX(Requirements_Register!$I$6:$I$255,MATCH(ROWS($A$6:A213),Requirements_Register!$BB$6:$BB$255,0))&amp;"","")</f>
        <v/>
      </c>
      <c r="G213" s="22" t="str">
        <f aca="false">IFERROR(INDEX(Requirements_Register!$Q$6:$Q$255,MATCH(ROWS($A$6:A213),Requirements_Register!$BB$6:$BB$255,0))&amp;"","")</f>
        <v/>
      </c>
      <c r="H213" s="22" t="str">
        <f aca="false">IFERROR(INDEX(Requirements_Register!$AA$6:$AA$255,MATCH(ROWS($A$6:A213),Requirements_Register!$BB$6:$BB$255,0)),"")</f>
        <v/>
      </c>
      <c r="I213" s="22" t="str">
        <f aca="false">IFERROR(INDEX(Requirements_Register!$AC$6:$AC$255,MATCH(ROWS($A$6:A213),Requirements_Register!$BB$6:$BB$255,0)),"")</f>
        <v/>
      </c>
      <c r="J213" s="22" t="str">
        <f aca="false">IFERROR(INDEX(Requirements_Register!$AG$6:$AG$255,MATCH(ROWS($A$6:A213),Requirements_Register!$BB$6:$BB$255,0))&amp;"","")</f>
        <v/>
      </c>
      <c r="K213" s="22" t="str">
        <f aca="false">IFERROR(INDEX(Requirements_Register!$AK$6:$AK$255,MATCH(ROWS($A$6:A213),Requirements_Register!$BB$6:$BB$255,0))&amp;"","")</f>
        <v/>
      </c>
      <c r="L213" s="22" t="str">
        <f aca="false">IFERROR(INDEX(Requirements_Register!$AT$6:$AT$255,MATCH(ROWS($A$6:A213),Requirements_Register!$BB$6:$BB$255,0))&amp;"","")</f>
        <v/>
      </c>
      <c r="M213" s="22" t="str">
        <f aca="false">IFERROR(INDEX(Requirements_Register!$AU$6:$AU$255,MATCH(ROWS($A$6:A213),Requirements_Register!$BB$6:$BB$255,0))&amp;"","")</f>
        <v/>
      </c>
    </row>
    <row r="214" customFormat="false" ht="15" hidden="false" customHeight="false" outlineLevel="0" collapsed="false">
      <c r="A214" s="22" t="str">
        <f aca="false">IFERROR(INDEX(Requirements_Register!$A$6:$A$255,MATCH(ROWS($A$6:A214),Requirements_Register!$BB$6:$BB$255,0))&amp;"","")</f>
        <v/>
      </c>
      <c r="B214" s="22" t="str">
        <f aca="false">IFERROR(INDEX(Requirements_Register!$B$6:$B$255,MATCH(ROWS($A$6:A214),Requirements_Register!$BB$6:$BB$255,0))&amp;"","")</f>
        <v/>
      </c>
      <c r="C214" s="22" t="str">
        <f aca="false">IFERROR(INDEX(Requirements_Register!$D$6:$D$255,MATCH(ROWS($A$6:A214),Requirements_Register!$BB$6:$BB$255,0))&amp;"","")</f>
        <v/>
      </c>
      <c r="D214" s="22" t="str">
        <f aca="false">IFERROR(INDEX(Requirements_Register!$E$6:$E$255,MATCH(ROWS($A$6:A214),Requirements_Register!$BB$6:$BB$255,0))&amp;"","")</f>
        <v/>
      </c>
      <c r="E214" s="22" t="str">
        <f aca="false">IFERROR(INDEX(Requirements_Register!$G$6:$G$255,MATCH(ROWS($A$6:A214),Requirements_Register!$BB$6:$BB$255,0))&amp;"","")</f>
        <v/>
      </c>
      <c r="F214" s="22" t="str">
        <f aca="false">IFERROR(INDEX(Requirements_Register!$I$6:$I$255,MATCH(ROWS($A$6:A214),Requirements_Register!$BB$6:$BB$255,0))&amp;"","")</f>
        <v/>
      </c>
      <c r="G214" s="22" t="str">
        <f aca="false">IFERROR(INDEX(Requirements_Register!$Q$6:$Q$255,MATCH(ROWS($A$6:A214),Requirements_Register!$BB$6:$BB$255,0))&amp;"","")</f>
        <v/>
      </c>
      <c r="H214" s="22" t="str">
        <f aca="false">IFERROR(INDEX(Requirements_Register!$AA$6:$AA$255,MATCH(ROWS($A$6:A214),Requirements_Register!$BB$6:$BB$255,0)),"")</f>
        <v/>
      </c>
      <c r="I214" s="22" t="str">
        <f aca="false">IFERROR(INDEX(Requirements_Register!$AC$6:$AC$255,MATCH(ROWS($A$6:A214),Requirements_Register!$BB$6:$BB$255,0)),"")</f>
        <v/>
      </c>
      <c r="J214" s="22" t="str">
        <f aca="false">IFERROR(INDEX(Requirements_Register!$AG$6:$AG$255,MATCH(ROWS($A$6:A214),Requirements_Register!$BB$6:$BB$255,0))&amp;"","")</f>
        <v/>
      </c>
      <c r="K214" s="22" t="str">
        <f aca="false">IFERROR(INDEX(Requirements_Register!$AK$6:$AK$255,MATCH(ROWS($A$6:A214),Requirements_Register!$BB$6:$BB$255,0))&amp;"","")</f>
        <v/>
      </c>
      <c r="L214" s="22" t="str">
        <f aca="false">IFERROR(INDEX(Requirements_Register!$AT$6:$AT$255,MATCH(ROWS($A$6:A214),Requirements_Register!$BB$6:$BB$255,0))&amp;"","")</f>
        <v/>
      </c>
      <c r="M214" s="22" t="str">
        <f aca="false">IFERROR(INDEX(Requirements_Register!$AU$6:$AU$255,MATCH(ROWS($A$6:A214),Requirements_Register!$BB$6:$BB$255,0))&amp;"","")</f>
        <v/>
      </c>
    </row>
    <row r="215" customFormat="false" ht="15" hidden="false" customHeight="false" outlineLevel="0" collapsed="false">
      <c r="A215" s="22" t="str">
        <f aca="false">IFERROR(INDEX(Requirements_Register!$A$6:$A$255,MATCH(ROWS($A$6:A215),Requirements_Register!$BB$6:$BB$255,0))&amp;"","")</f>
        <v/>
      </c>
      <c r="B215" s="22" t="str">
        <f aca="false">IFERROR(INDEX(Requirements_Register!$B$6:$B$255,MATCH(ROWS($A$6:A215),Requirements_Register!$BB$6:$BB$255,0))&amp;"","")</f>
        <v/>
      </c>
      <c r="C215" s="22" t="str">
        <f aca="false">IFERROR(INDEX(Requirements_Register!$D$6:$D$255,MATCH(ROWS($A$6:A215),Requirements_Register!$BB$6:$BB$255,0))&amp;"","")</f>
        <v/>
      </c>
      <c r="D215" s="22" t="str">
        <f aca="false">IFERROR(INDEX(Requirements_Register!$E$6:$E$255,MATCH(ROWS($A$6:A215),Requirements_Register!$BB$6:$BB$255,0))&amp;"","")</f>
        <v/>
      </c>
      <c r="E215" s="22" t="str">
        <f aca="false">IFERROR(INDEX(Requirements_Register!$G$6:$G$255,MATCH(ROWS($A$6:A215),Requirements_Register!$BB$6:$BB$255,0))&amp;"","")</f>
        <v/>
      </c>
      <c r="F215" s="22" t="str">
        <f aca="false">IFERROR(INDEX(Requirements_Register!$I$6:$I$255,MATCH(ROWS($A$6:A215),Requirements_Register!$BB$6:$BB$255,0))&amp;"","")</f>
        <v/>
      </c>
      <c r="G215" s="22" t="str">
        <f aca="false">IFERROR(INDEX(Requirements_Register!$Q$6:$Q$255,MATCH(ROWS($A$6:A215),Requirements_Register!$BB$6:$BB$255,0))&amp;"","")</f>
        <v/>
      </c>
      <c r="H215" s="22" t="str">
        <f aca="false">IFERROR(INDEX(Requirements_Register!$AA$6:$AA$255,MATCH(ROWS($A$6:A215),Requirements_Register!$BB$6:$BB$255,0)),"")</f>
        <v/>
      </c>
      <c r="I215" s="22" t="str">
        <f aca="false">IFERROR(INDEX(Requirements_Register!$AC$6:$AC$255,MATCH(ROWS($A$6:A215),Requirements_Register!$BB$6:$BB$255,0)),"")</f>
        <v/>
      </c>
      <c r="J215" s="22" t="str">
        <f aca="false">IFERROR(INDEX(Requirements_Register!$AG$6:$AG$255,MATCH(ROWS($A$6:A215),Requirements_Register!$BB$6:$BB$255,0))&amp;"","")</f>
        <v/>
      </c>
      <c r="K215" s="22" t="str">
        <f aca="false">IFERROR(INDEX(Requirements_Register!$AK$6:$AK$255,MATCH(ROWS($A$6:A215),Requirements_Register!$BB$6:$BB$255,0))&amp;"","")</f>
        <v/>
      </c>
      <c r="L215" s="22" t="str">
        <f aca="false">IFERROR(INDEX(Requirements_Register!$AT$6:$AT$255,MATCH(ROWS($A$6:A215),Requirements_Register!$BB$6:$BB$255,0))&amp;"","")</f>
        <v/>
      </c>
      <c r="M215" s="22" t="str">
        <f aca="false">IFERROR(INDEX(Requirements_Register!$AU$6:$AU$255,MATCH(ROWS($A$6:A215),Requirements_Register!$BB$6:$BB$255,0))&amp;"","")</f>
        <v/>
      </c>
    </row>
    <row r="216" customFormat="false" ht="15" hidden="false" customHeight="false" outlineLevel="0" collapsed="false">
      <c r="A216" s="22" t="str">
        <f aca="false">IFERROR(INDEX(Requirements_Register!$A$6:$A$255,MATCH(ROWS($A$6:A216),Requirements_Register!$BB$6:$BB$255,0))&amp;"","")</f>
        <v/>
      </c>
      <c r="B216" s="22" t="str">
        <f aca="false">IFERROR(INDEX(Requirements_Register!$B$6:$B$255,MATCH(ROWS($A$6:A216),Requirements_Register!$BB$6:$BB$255,0))&amp;"","")</f>
        <v/>
      </c>
      <c r="C216" s="22" t="str">
        <f aca="false">IFERROR(INDEX(Requirements_Register!$D$6:$D$255,MATCH(ROWS($A$6:A216),Requirements_Register!$BB$6:$BB$255,0))&amp;"","")</f>
        <v/>
      </c>
      <c r="D216" s="22" t="str">
        <f aca="false">IFERROR(INDEX(Requirements_Register!$E$6:$E$255,MATCH(ROWS($A$6:A216),Requirements_Register!$BB$6:$BB$255,0))&amp;"","")</f>
        <v/>
      </c>
      <c r="E216" s="22" t="str">
        <f aca="false">IFERROR(INDEX(Requirements_Register!$G$6:$G$255,MATCH(ROWS($A$6:A216),Requirements_Register!$BB$6:$BB$255,0))&amp;"","")</f>
        <v/>
      </c>
      <c r="F216" s="22" t="str">
        <f aca="false">IFERROR(INDEX(Requirements_Register!$I$6:$I$255,MATCH(ROWS($A$6:A216),Requirements_Register!$BB$6:$BB$255,0))&amp;"","")</f>
        <v/>
      </c>
      <c r="G216" s="22" t="str">
        <f aca="false">IFERROR(INDEX(Requirements_Register!$Q$6:$Q$255,MATCH(ROWS($A$6:A216),Requirements_Register!$BB$6:$BB$255,0))&amp;"","")</f>
        <v/>
      </c>
      <c r="H216" s="22" t="str">
        <f aca="false">IFERROR(INDEX(Requirements_Register!$AA$6:$AA$255,MATCH(ROWS($A$6:A216),Requirements_Register!$BB$6:$BB$255,0)),"")</f>
        <v/>
      </c>
      <c r="I216" s="22" t="str">
        <f aca="false">IFERROR(INDEX(Requirements_Register!$AC$6:$AC$255,MATCH(ROWS($A$6:A216),Requirements_Register!$BB$6:$BB$255,0)),"")</f>
        <v/>
      </c>
      <c r="J216" s="22" t="str">
        <f aca="false">IFERROR(INDEX(Requirements_Register!$AG$6:$AG$255,MATCH(ROWS($A$6:A216),Requirements_Register!$BB$6:$BB$255,0))&amp;"","")</f>
        <v/>
      </c>
      <c r="K216" s="22" t="str">
        <f aca="false">IFERROR(INDEX(Requirements_Register!$AK$6:$AK$255,MATCH(ROWS($A$6:A216),Requirements_Register!$BB$6:$BB$255,0))&amp;"","")</f>
        <v/>
      </c>
      <c r="L216" s="22" t="str">
        <f aca="false">IFERROR(INDEX(Requirements_Register!$AT$6:$AT$255,MATCH(ROWS($A$6:A216),Requirements_Register!$BB$6:$BB$255,0))&amp;"","")</f>
        <v/>
      </c>
      <c r="M216" s="22" t="str">
        <f aca="false">IFERROR(INDEX(Requirements_Register!$AU$6:$AU$255,MATCH(ROWS($A$6:A216),Requirements_Register!$BB$6:$BB$255,0))&amp;"","")</f>
        <v/>
      </c>
    </row>
    <row r="217" customFormat="false" ht="15" hidden="false" customHeight="false" outlineLevel="0" collapsed="false">
      <c r="A217" s="22" t="str">
        <f aca="false">IFERROR(INDEX(Requirements_Register!$A$6:$A$255,MATCH(ROWS($A$6:A217),Requirements_Register!$BB$6:$BB$255,0))&amp;"","")</f>
        <v/>
      </c>
      <c r="B217" s="22" t="str">
        <f aca="false">IFERROR(INDEX(Requirements_Register!$B$6:$B$255,MATCH(ROWS($A$6:A217),Requirements_Register!$BB$6:$BB$255,0))&amp;"","")</f>
        <v/>
      </c>
      <c r="C217" s="22" t="str">
        <f aca="false">IFERROR(INDEX(Requirements_Register!$D$6:$D$255,MATCH(ROWS($A$6:A217),Requirements_Register!$BB$6:$BB$255,0))&amp;"","")</f>
        <v/>
      </c>
      <c r="D217" s="22" t="str">
        <f aca="false">IFERROR(INDEX(Requirements_Register!$E$6:$E$255,MATCH(ROWS($A$6:A217),Requirements_Register!$BB$6:$BB$255,0))&amp;"","")</f>
        <v/>
      </c>
      <c r="E217" s="22" t="str">
        <f aca="false">IFERROR(INDEX(Requirements_Register!$G$6:$G$255,MATCH(ROWS($A$6:A217),Requirements_Register!$BB$6:$BB$255,0))&amp;"","")</f>
        <v/>
      </c>
      <c r="F217" s="22" t="str">
        <f aca="false">IFERROR(INDEX(Requirements_Register!$I$6:$I$255,MATCH(ROWS($A$6:A217),Requirements_Register!$BB$6:$BB$255,0))&amp;"","")</f>
        <v/>
      </c>
      <c r="G217" s="22" t="str">
        <f aca="false">IFERROR(INDEX(Requirements_Register!$Q$6:$Q$255,MATCH(ROWS($A$6:A217),Requirements_Register!$BB$6:$BB$255,0))&amp;"","")</f>
        <v/>
      </c>
      <c r="H217" s="22" t="str">
        <f aca="false">IFERROR(INDEX(Requirements_Register!$AA$6:$AA$255,MATCH(ROWS($A$6:A217),Requirements_Register!$BB$6:$BB$255,0)),"")</f>
        <v/>
      </c>
      <c r="I217" s="22" t="str">
        <f aca="false">IFERROR(INDEX(Requirements_Register!$AC$6:$AC$255,MATCH(ROWS($A$6:A217),Requirements_Register!$BB$6:$BB$255,0)),"")</f>
        <v/>
      </c>
      <c r="J217" s="22" t="str">
        <f aca="false">IFERROR(INDEX(Requirements_Register!$AG$6:$AG$255,MATCH(ROWS($A$6:A217),Requirements_Register!$BB$6:$BB$255,0))&amp;"","")</f>
        <v/>
      </c>
      <c r="K217" s="22" t="str">
        <f aca="false">IFERROR(INDEX(Requirements_Register!$AK$6:$AK$255,MATCH(ROWS($A$6:A217),Requirements_Register!$BB$6:$BB$255,0))&amp;"","")</f>
        <v/>
      </c>
      <c r="L217" s="22" t="str">
        <f aca="false">IFERROR(INDEX(Requirements_Register!$AT$6:$AT$255,MATCH(ROWS($A$6:A217),Requirements_Register!$BB$6:$BB$255,0))&amp;"","")</f>
        <v/>
      </c>
      <c r="M217" s="22" t="str">
        <f aca="false">IFERROR(INDEX(Requirements_Register!$AU$6:$AU$255,MATCH(ROWS($A$6:A217),Requirements_Register!$BB$6:$BB$255,0))&amp;"","")</f>
        <v/>
      </c>
    </row>
    <row r="218" customFormat="false" ht="15" hidden="false" customHeight="false" outlineLevel="0" collapsed="false">
      <c r="A218" s="22" t="str">
        <f aca="false">IFERROR(INDEX(Requirements_Register!$A$6:$A$255,MATCH(ROWS($A$6:A218),Requirements_Register!$BB$6:$BB$255,0))&amp;"","")</f>
        <v/>
      </c>
      <c r="B218" s="22" t="str">
        <f aca="false">IFERROR(INDEX(Requirements_Register!$B$6:$B$255,MATCH(ROWS($A$6:A218),Requirements_Register!$BB$6:$BB$255,0))&amp;"","")</f>
        <v/>
      </c>
      <c r="C218" s="22" t="str">
        <f aca="false">IFERROR(INDEX(Requirements_Register!$D$6:$D$255,MATCH(ROWS($A$6:A218),Requirements_Register!$BB$6:$BB$255,0))&amp;"","")</f>
        <v/>
      </c>
      <c r="D218" s="22" t="str">
        <f aca="false">IFERROR(INDEX(Requirements_Register!$E$6:$E$255,MATCH(ROWS($A$6:A218),Requirements_Register!$BB$6:$BB$255,0))&amp;"","")</f>
        <v/>
      </c>
      <c r="E218" s="22" t="str">
        <f aca="false">IFERROR(INDEX(Requirements_Register!$G$6:$G$255,MATCH(ROWS($A$6:A218),Requirements_Register!$BB$6:$BB$255,0))&amp;"","")</f>
        <v/>
      </c>
      <c r="F218" s="22" t="str">
        <f aca="false">IFERROR(INDEX(Requirements_Register!$I$6:$I$255,MATCH(ROWS($A$6:A218),Requirements_Register!$BB$6:$BB$255,0))&amp;"","")</f>
        <v/>
      </c>
      <c r="G218" s="22" t="str">
        <f aca="false">IFERROR(INDEX(Requirements_Register!$Q$6:$Q$255,MATCH(ROWS($A$6:A218),Requirements_Register!$BB$6:$BB$255,0))&amp;"","")</f>
        <v/>
      </c>
      <c r="H218" s="22" t="str">
        <f aca="false">IFERROR(INDEX(Requirements_Register!$AA$6:$AA$255,MATCH(ROWS($A$6:A218),Requirements_Register!$BB$6:$BB$255,0)),"")</f>
        <v/>
      </c>
      <c r="I218" s="22" t="str">
        <f aca="false">IFERROR(INDEX(Requirements_Register!$AC$6:$AC$255,MATCH(ROWS($A$6:A218),Requirements_Register!$BB$6:$BB$255,0)),"")</f>
        <v/>
      </c>
      <c r="J218" s="22" t="str">
        <f aca="false">IFERROR(INDEX(Requirements_Register!$AG$6:$AG$255,MATCH(ROWS($A$6:A218),Requirements_Register!$BB$6:$BB$255,0))&amp;"","")</f>
        <v/>
      </c>
      <c r="K218" s="22" t="str">
        <f aca="false">IFERROR(INDEX(Requirements_Register!$AK$6:$AK$255,MATCH(ROWS($A$6:A218),Requirements_Register!$BB$6:$BB$255,0))&amp;"","")</f>
        <v/>
      </c>
      <c r="L218" s="22" t="str">
        <f aca="false">IFERROR(INDEX(Requirements_Register!$AT$6:$AT$255,MATCH(ROWS($A$6:A218),Requirements_Register!$BB$6:$BB$255,0))&amp;"","")</f>
        <v/>
      </c>
      <c r="M218" s="22" t="str">
        <f aca="false">IFERROR(INDEX(Requirements_Register!$AU$6:$AU$255,MATCH(ROWS($A$6:A218),Requirements_Register!$BB$6:$BB$255,0))&amp;"","")</f>
        <v/>
      </c>
    </row>
    <row r="219" customFormat="false" ht="15" hidden="false" customHeight="false" outlineLevel="0" collapsed="false">
      <c r="A219" s="22" t="str">
        <f aca="false">IFERROR(INDEX(Requirements_Register!$A$6:$A$255,MATCH(ROWS($A$6:A219),Requirements_Register!$BB$6:$BB$255,0))&amp;"","")</f>
        <v/>
      </c>
      <c r="B219" s="22" t="str">
        <f aca="false">IFERROR(INDEX(Requirements_Register!$B$6:$B$255,MATCH(ROWS($A$6:A219),Requirements_Register!$BB$6:$BB$255,0))&amp;"","")</f>
        <v/>
      </c>
      <c r="C219" s="22" t="str">
        <f aca="false">IFERROR(INDEX(Requirements_Register!$D$6:$D$255,MATCH(ROWS($A$6:A219),Requirements_Register!$BB$6:$BB$255,0))&amp;"","")</f>
        <v/>
      </c>
      <c r="D219" s="22" t="str">
        <f aca="false">IFERROR(INDEX(Requirements_Register!$E$6:$E$255,MATCH(ROWS($A$6:A219),Requirements_Register!$BB$6:$BB$255,0))&amp;"","")</f>
        <v/>
      </c>
      <c r="E219" s="22" t="str">
        <f aca="false">IFERROR(INDEX(Requirements_Register!$G$6:$G$255,MATCH(ROWS($A$6:A219),Requirements_Register!$BB$6:$BB$255,0))&amp;"","")</f>
        <v/>
      </c>
      <c r="F219" s="22" t="str">
        <f aca="false">IFERROR(INDEX(Requirements_Register!$I$6:$I$255,MATCH(ROWS($A$6:A219),Requirements_Register!$BB$6:$BB$255,0))&amp;"","")</f>
        <v/>
      </c>
      <c r="G219" s="22" t="str">
        <f aca="false">IFERROR(INDEX(Requirements_Register!$Q$6:$Q$255,MATCH(ROWS($A$6:A219),Requirements_Register!$BB$6:$BB$255,0))&amp;"","")</f>
        <v/>
      </c>
      <c r="H219" s="22" t="str">
        <f aca="false">IFERROR(INDEX(Requirements_Register!$AA$6:$AA$255,MATCH(ROWS($A$6:A219),Requirements_Register!$BB$6:$BB$255,0)),"")</f>
        <v/>
      </c>
      <c r="I219" s="22" t="str">
        <f aca="false">IFERROR(INDEX(Requirements_Register!$AC$6:$AC$255,MATCH(ROWS($A$6:A219),Requirements_Register!$BB$6:$BB$255,0)),"")</f>
        <v/>
      </c>
      <c r="J219" s="22" t="str">
        <f aca="false">IFERROR(INDEX(Requirements_Register!$AG$6:$AG$255,MATCH(ROWS($A$6:A219),Requirements_Register!$BB$6:$BB$255,0))&amp;"","")</f>
        <v/>
      </c>
      <c r="K219" s="22" t="str">
        <f aca="false">IFERROR(INDEX(Requirements_Register!$AK$6:$AK$255,MATCH(ROWS($A$6:A219),Requirements_Register!$BB$6:$BB$255,0))&amp;"","")</f>
        <v/>
      </c>
      <c r="L219" s="22" t="str">
        <f aca="false">IFERROR(INDEX(Requirements_Register!$AT$6:$AT$255,MATCH(ROWS($A$6:A219),Requirements_Register!$BB$6:$BB$255,0))&amp;"","")</f>
        <v/>
      </c>
      <c r="M219" s="22" t="str">
        <f aca="false">IFERROR(INDEX(Requirements_Register!$AU$6:$AU$255,MATCH(ROWS($A$6:A219),Requirements_Register!$BB$6:$BB$255,0))&amp;"","")</f>
        <v/>
      </c>
    </row>
    <row r="220" customFormat="false" ht="15" hidden="false" customHeight="false" outlineLevel="0" collapsed="false">
      <c r="A220" s="22" t="str">
        <f aca="false">IFERROR(INDEX(Requirements_Register!$A$6:$A$255,MATCH(ROWS($A$6:A220),Requirements_Register!$BB$6:$BB$255,0))&amp;"","")</f>
        <v/>
      </c>
      <c r="B220" s="22" t="str">
        <f aca="false">IFERROR(INDEX(Requirements_Register!$B$6:$B$255,MATCH(ROWS($A$6:A220),Requirements_Register!$BB$6:$BB$255,0))&amp;"","")</f>
        <v/>
      </c>
      <c r="C220" s="22" t="str">
        <f aca="false">IFERROR(INDEX(Requirements_Register!$D$6:$D$255,MATCH(ROWS($A$6:A220),Requirements_Register!$BB$6:$BB$255,0))&amp;"","")</f>
        <v/>
      </c>
      <c r="D220" s="22" t="str">
        <f aca="false">IFERROR(INDEX(Requirements_Register!$E$6:$E$255,MATCH(ROWS($A$6:A220),Requirements_Register!$BB$6:$BB$255,0))&amp;"","")</f>
        <v/>
      </c>
      <c r="E220" s="22" t="str">
        <f aca="false">IFERROR(INDEX(Requirements_Register!$G$6:$G$255,MATCH(ROWS($A$6:A220),Requirements_Register!$BB$6:$BB$255,0))&amp;"","")</f>
        <v/>
      </c>
      <c r="F220" s="22" t="str">
        <f aca="false">IFERROR(INDEX(Requirements_Register!$I$6:$I$255,MATCH(ROWS($A$6:A220),Requirements_Register!$BB$6:$BB$255,0))&amp;"","")</f>
        <v/>
      </c>
      <c r="G220" s="22" t="str">
        <f aca="false">IFERROR(INDEX(Requirements_Register!$Q$6:$Q$255,MATCH(ROWS($A$6:A220),Requirements_Register!$BB$6:$BB$255,0))&amp;"","")</f>
        <v/>
      </c>
      <c r="H220" s="22" t="str">
        <f aca="false">IFERROR(INDEX(Requirements_Register!$AA$6:$AA$255,MATCH(ROWS($A$6:A220),Requirements_Register!$BB$6:$BB$255,0)),"")</f>
        <v/>
      </c>
      <c r="I220" s="22" t="str">
        <f aca="false">IFERROR(INDEX(Requirements_Register!$AC$6:$AC$255,MATCH(ROWS($A$6:A220),Requirements_Register!$BB$6:$BB$255,0)),"")</f>
        <v/>
      </c>
      <c r="J220" s="22" t="str">
        <f aca="false">IFERROR(INDEX(Requirements_Register!$AG$6:$AG$255,MATCH(ROWS($A$6:A220),Requirements_Register!$BB$6:$BB$255,0))&amp;"","")</f>
        <v/>
      </c>
      <c r="K220" s="22" t="str">
        <f aca="false">IFERROR(INDEX(Requirements_Register!$AK$6:$AK$255,MATCH(ROWS($A$6:A220),Requirements_Register!$BB$6:$BB$255,0))&amp;"","")</f>
        <v/>
      </c>
      <c r="L220" s="22" t="str">
        <f aca="false">IFERROR(INDEX(Requirements_Register!$AT$6:$AT$255,MATCH(ROWS($A$6:A220),Requirements_Register!$BB$6:$BB$255,0))&amp;"","")</f>
        <v/>
      </c>
      <c r="M220" s="22" t="str">
        <f aca="false">IFERROR(INDEX(Requirements_Register!$AU$6:$AU$255,MATCH(ROWS($A$6:A220),Requirements_Register!$BB$6:$BB$255,0))&amp;"","")</f>
        <v/>
      </c>
    </row>
    <row r="221" customFormat="false" ht="15" hidden="false" customHeight="false" outlineLevel="0" collapsed="false">
      <c r="A221" s="22" t="str">
        <f aca="false">IFERROR(INDEX(Requirements_Register!$A$6:$A$255,MATCH(ROWS($A$6:A221),Requirements_Register!$BB$6:$BB$255,0))&amp;"","")</f>
        <v/>
      </c>
      <c r="B221" s="22" t="str">
        <f aca="false">IFERROR(INDEX(Requirements_Register!$B$6:$B$255,MATCH(ROWS($A$6:A221),Requirements_Register!$BB$6:$BB$255,0))&amp;"","")</f>
        <v/>
      </c>
      <c r="C221" s="22" t="str">
        <f aca="false">IFERROR(INDEX(Requirements_Register!$D$6:$D$255,MATCH(ROWS($A$6:A221),Requirements_Register!$BB$6:$BB$255,0))&amp;"","")</f>
        <v/>
      </c>
      <c r="D221" s="22" t="str">
        <f aca="false">IFERROR(INDEX(Requirements_Register!$E$6:$E$255,MATCH(ROWS($A$6:A221),Requirements_Register!$BB$6:$BB$255,0))&amp;"","")</f>
        <v/>
      </c>
      <c r="E221" s="22" t="str">
        <f aca="false">IFERROR(INDEX(Requirements_Register!$G$6:$G$255,MATCH(ROWS($A$6:A221),Requirements_Register!$BB$6:$BB$255,0))&amp;"","")</f>
        <v/>
      </c>
      <c r="F221" s="22" t="str">
        <f aca="false">IFERROR(INDEX(Requirements_Register!$I$6:$I$255,MATCH(ROWS($A$6:A221),Requirements_Register!$BB$6:$BB$255,0))&amp;"","")</f>
        <v/>
      </c>
      <c r="G221" s="22" t="str">
        <f aca="false">IFERROR(INDEX(Requirements_Register!$Q$6:$Q$255,MATCH(ROWS($A$6:A221),Requirements_Register!$BB$6:$BB$255,0))&amp;"","")</f>
        <v/>
      </c>
      <c r="H221" s="22" t="str">
        <f aca="false">IFERROR(INDEX(Requirements_Register!$AA$6:$AA$255,MATCH(ROWS($A$6:A221),Requirements_Register!$BB$6:$BB$255,0)),"")</f>
        <v/>
      </c>
      <c r="I221" s="22" t="str">
        <f aca="false">IFERROR(INDEX(Requirements_Register!$AC$6:$AC$255,MATCH(ROWS($A$6:A221),Requirements_Register!$BB$6:$BB$255,0)),"")</f>
        <v/>
      </c>
      <c r="J221" s="22" t="str">
        <f aca="false">IFERROR(INDEX(Requirements_Register!$AG$6:$AG$255,MATCH(ROWS($A$6:A221),Requirements_Register!$BB$6:$BB$255,0))&amp;"","")</f>
        <v/>
      </c>
      <c r="K221" s="22" t="str">
        <f aca="false">IFERROR(INDEX(Requirements_Register!$AK$6:$AK$255,MATCH(ROWS($A$6:A221),Requirements_Register!$BB$6:$BB$255,0))&amp;"","")</f>
        <v/>
      </c>
      <c r="L221" s="22" t="str">
        <f aca="false">IFERROR(INDEX(Requirements_Register!$AT$6:$AT$255,MATCH(ROWS($A$6:A221),Requirements_Register!$BB$6:$BB$255,0))&amp;"","")</f>
        <v/>
      </c>
      <c r="M221" s="22" t="str">
        <f aca="false">IFERROR(INDEX(Requirements_Register!$AU$6:$AU$255,MATCH(ROWS($A$6:A221),Requirements_Register!$BB$6:$BB$255,0))&amp;"","")</f>
        <v/>
      </c>
    </row>
    <row r="222" customFormat="false" ht="15" hidden="false" customHeight="false" outlineLevel="0" collapsed="false">
      <c r="A222" s="22" t="str">
        <f aca="false">IFERROR(INDEX(Requirements_Register!$A$6:$A$255,MATCH(ROWS($A$6:A222),Requirements_Register!$BB$6:$BB$255,0))&amp;"","")</f>
        <v/>
      </c>
      <c r="B222" s="22" t="str">
        <f aca="false">IFERROR(INDEX(Requirements_Register!$B$6:$B$255,MATCH(ROWS($A$6:A222),Requirements_Register!$BB$6:$BB$255,0))&amp;"","")</f>
        <v/>
      </c>
      <c r="C222" s="22" t="str">
        <f aca="false">IFERROR(INDEX(Requirements_Register!$D$6:$D$255,MATCH(ROWS($A$6:A222),Requirements_Register!$BB$6:$BB$255,0))&amp;"","")</f>
        <v/>
      </c>
      <c r="D222" s="22" t="str">
        <f aca="false">IFERROR(INDEX(Requirements_Register!$E$6:$E$255,MATCH(ROWS($A$6:A222),Requirements_Register!$BB$6:$BB$255,0))&amp;"","")</f>
        <v/>
      </c>
      <c r="E222" s="22" t="str">
        <f aca="false">IFERROR(INDEX(Requirements_Register!$G$6:$G$255,MATCH(ROWS($A$6:A222),Requirements_Register!$BB$6:$BB$255,0))&amp;"","")</f>
        <v/>
      </c>
      <c r="F222" s="22" t="str">
        <f aca="false">IFERROR(INDEX(Requirements_Register!$I$6:$I$255,MATCH(ROWS($A$6:A222),Requirements_Register!$BB$6:$BB$255,0))&amp;"","")</f>
        <v/>
      </c>
      <c r="G222" s="22" t="str">
        <f aca="false">IFERROR(INDEX(Requirements_Register!$Q$6:$Q$255,MATCH(ROWS($A$6:A222),Requirements_Register!$BB$6:$BB$255,0))&amp;"","")</f>
        <v/>
      </c>
      <c r="H222" s="22" t="str">
        <f aca="false">IFERROR(INDEX(Requirements_Register!$AA$6:$AA$255,MATCH(ROWS($A$6:A222),Requirements_Register!$BB$6:$BB$255,0)),"")</f>
        <v/>
      </c>
      <c r="I222" s="22" t="str">
        <f aca="false">IFERROR(INDEX(Requirements_Register!$AC$6:$AC$255,MATCH(ROWS($A$6:A222),Requirements_Register!$BB$6:$BB$255,0)),"")</f>
        <v/>
      </c>
      <c r="J222" s="22" t="str">
        <f aca="false">IFERROR(INDEX(Requirements_Register!$AG$6:$AG$255,MATCH(ROWS($A$6:A222),Requirements_Register!$BB$6:$BB$255,0))&amp;"","")</f>
        <v/>
      </c>
      <c r="K222" s="22" t="str">
        <f aca="false">IFERROR(INDEX(Requirements_Register!$AK$6:$AK$255,MATCH(ROWS($A$6:A222),Requirements_Register!$BB$6:$BB$255,0))&amp;"","")</f>
        <v/>
      </c>
      <c r="L222" s="22" t="str">
        <f aca="false">IFERROR(INDEX(Requirements_Register!$AT$6:$AT$255,MATCH(ROWS($A$6:A222),Requirements_Register!$BB$6:$BB$255,0))&amp;"","")</f>
        <v/>
      </c>
      <c r="M222" s="22" t="str">
        <f aca="false">IFERROR(INDEX(Requirements_Register!$AU$6:$AU$255,MATCH(ROWS($A$6:A222),Requirements_Register!$BB$6:$BB$255,0))&amp;"","")</f>
        <v/>
      </c>
    </row>
    <row r="223" customFormat="false" ht="15" hidden="false" customHeight="false" outlineLevel="0" collapsed="false">
      <c r="A223" s="22" t="str">
        <f aca="false">IFERROR(INDEX(Requirements_Register!$A$6:$A$255,MATCH(ROWS($A$6:A223),Requirements_Register!$BB$6:$BB$255,0))&amp;"","")</f>
        <v/>
      </c>
      <c r="B223" s="22" t="str">
        <f aca="false">IFERROR(INDEX(Requirements_Register!$B$6:$B$255,MATCH(ROWS($A$6:A223),Requirements_Register!$BB$6:$BB$255,0))&amp;"","")</f>
        <v/>
      </c>
      <c r="C223" s="22" t="str">
        <f aca="false">IFERROR(INDEX(Requirements_Register!$D$6:$D$255,MATCH(ROWS($A$6:A223),Requirements_Register!$BB$6:$BB$255,0))&amp;"","")</f>
        <v/>
      </c>
      <c r="D223" s="22" t="str">
        <f aca="false">IFERROR(INDEX(Requirements_Register!$E$6:$E$255,MATCH(ROWS($A$6:A223),Requirements_Register!$BB$6:$BB$255,0))&amp;"","")</f>
        <v/>
      </c>
      <c r="E223" s="22" t="str">
        <f aca="false">IFERROR(INDEX(Requirements_Register!$G$6:$G$255,MATCH(ROWS($A$6:A223),Requirements_Register!$BB$6:$BB$255,0))&amp;"","")</f>
        <v/>
      </c>
      <c r="F223" s="22" t="str">
        <f aca="false">IFERROR(INDEX(Requirements_Register!$I$6:$I$255,MATCH(ROWS($A$6:A223),Requirements_Register!$BB$6:$BB$255,0))&amp;"","")</f>
        <v/>
      </c>
      <c r="G223" s="22" t="str">
        <f aca="false">IFERROR(INDEX(Requirements_Register!$Q$6:$Q$255,MATCH(ROWS($A$6:A223),Requirements_Register!$BB$6:$BB$255,0))&amp;"","")</f>
        <v/>
      </c>
      <c r="H223" s="22" t="str">
        <f aca="false">IFERROR(INDEX(Requirements_Register!$AA$6:$AA$255,MATCH(ROWS($A$6:A223),Requirements_Register!$BB$6:$BB$255,0)),"")</f>
        <v/>
      </c>
      <c r="I223" s="22" t="str">
        <f aca="false">IFERROR(INDEX(Requirements_Register!$AC$6:$AC$255,MATCH(ROWS($A$6:A223),Requirements_Register!$BB$6:$BB$255,0)),"")</f>
        <v/>
      </c>
      <c r="J223" s="22" t="str">
        <f aca="false">IFERROR(INDEX(Requirements_Register!$AG$6:$AG$255,MATCH(ROWS($A$6:A223),Requirements_Register!$BB$6:$BB$255,0))&amp;"","")</f>
        <v/>
      </c>
      <c r="K223" s="22" t="str">
        <f aca="false">IFERROR(INDEX(Requirements_Register!$AK$6:$AK$255,MATCH(ROWS($A$6:A223),Requirements_Register!$BB$6:$BB$255,0))&amp;"","")</f>
        <v/>
      </c>
      <c r="L223" s="22" t="str">
        <f aca="false">IFERROR(INDEX(Requirements_Register!$AT$6:$AT$255,MATCH(ROWS($A$6:A223),Requirements_Register!$BB$6:$BB$255,0))&amp;"","")</f>
        <v/>
      </c>
      <c r="M223" s="22" t="str">
        <f aca="false">IFERROR(INDEX(Requirements_Register!$AU$6:$AU$255,MATCH(ROWS($A$6:A223),Requirements_Register!$BB$6:$BB$255,0))&amp;"","")</f>
        <v/>
      </c>
    </row>
    <row r="224" customFormat="false" ht="15" hidden="false" customHeight="false" outlineLevel="0" collapsed="false">
      <c r="A224" s="22" t="str">
        <f aca="false">IFERROR(INDEX(Requirements_Register!$A$6:$A$255,MATCH(ROWS($A$6:A224),Requirements_Register!$BB$6:$BB$255,0))&amp;"","")</f>
        <v/>
      </c>
      <c r="B224" s="22" t="str">
        <f aca="false">IFERROR(INDEX(Requirements_Register!$B$6:$B$255,MATCH(ROWS($A$6:A224),Requirements_Register!$BB$6:$BB$255,0))&amp;"","")</f>
        <v/>
      </c>
      <c r="C224" s="22" t="str">
        <f aca="false">IFERROR(INDEX(Requirements_Register!$D$6:$D$255,MATCH(ROWS($A$6:A224),Requirements_Register!$BB$6:$BB$255,0))&amp;"","")</f>
        <v/>
      </c>
      <c r="D224" s="22" t="str">
        <f aca="false">IFERROR(INDEX(Requirements_Register!$E$6:$E$255,MATCH(ROWS($A$6:A224),Requirements_Register!$BB$6:$BB$255,0))&amp;"","")</f>
        <v/>
      </c>
      <c r="E224" s="22" t="str">
        <f aca="false">IFERROR(INDEX(Requirements_Register!$G$6:$G$255,MATCH(ROWS($A$6:A224),Requirements_Register!$BB$6:$BB$255,0))&amp;"","")</f>
        <v/>
      </c>
      <c r="F224" s="22" t="str">
        <f aca="false">IFERROR(INDEX(Requirements_Register!$I$6:$I$255,MATCH(ROWS($A$6:A224),Requirements_Register!$BB$6:$BB$255,0))&amp;"","")</f>
        <v/>
      </c>
      <c r="G224" s="22" t="str">
        <f aca="false">IFERROR(INDEX(Requirements_Register!$Q$6:$Q$255,MATCH(ROWS($A$6:A224),Requirements_Register!$BB$6:$BB$255,0))&amp;"","")</f>
        <v/>
      </c>
      <c r="H224" s="22" t="str">
        <f aca="false">IFERROR(INDEX(Requirements_Register!$AA$6:$AA$255,MATCH(ROWS($A$6:A224),Requirements_Register!$BB$6:$BB$255,0)),"")</f>
        <v/>
      </c>
      <c r="I224" s="22" t="str">
        <f aca="false">IFERROR(INDEX(Requirements_Register!$AC$6:$AC$255,MATCH(ROWS($A$6:A224),Requirements_Register!$BB$6:$BB$255,0)),"")</f>
        <v/>
      </c>
      <c r="J224" s="22" t="str">
        <f aca="false">IFERROR(INDEX(Requirements_Register!$AG$6:$AG$255,MATCH(ROWS($A$6:A224),Requirements_Register!$BB$6:$BB$255,0))&amp;"","")</f>
        <v/>
      </c>
      <c r="K224" s="22" t="str">
        <f aca="false">IFERROR(INDEX(Requirements_Register!$AK$6:$AK$255,MATCH(ROWS($A$6:A224),Requirements_Register!$BB$6:$BB$255,0))&amp;"","")</f>
        <v/>
      </c>
      <c r="L224" s="22" t="str">
        <f aca="false">IFERROR(INDEX(Requirements_Register!$AT$6:$AT$255,MATCH(ROWS($A$6:A224),Requirements_Register!$BB$6:$BB$255,0))&amp;"","")</f>
        <v/>
      </c>
      <c r="M224" s="22" t="str">
        <f aca="false">IFERROR(INDEX(Requirements_Register!$AU$6:$AU$255,MATCH(ROWS($A$6:A224),Requirements_Register!$BB$6:$BB$255,0))&amp;"","")</f>
        <v/>
      </c>
    </row>
    <row r="225" customFormat="false" ht="15" hidden="false" customHeight="false" outlineLevel="0" collapsed="false">
      <c r="A225" s="22" t="str">
        <f aca="false">IFERROR(INDEX(Requirements_Register!$A$6:$A$255,MATCH(ROWS($A$6:A225),Requirements_Register!$BB$6:$BB$255,0))&amp;"","")</f>
        <v/>
      </c>
      <c r="B225" s="22" t="str">
        <f aca="false">IFERROR(INDEX(Requirements_Register!$B$6:$B$255,MATCH(ROWS($A$6:A225),Requirements_Register!$BB$6:$BB$255,0))&amp;"","")</f>
        <v/>
      </c>
      <c r="C225" s="22" t="str">
        <f aca="false">IFERROR(INDEX(Requirements_Register!$D$6:$D$255,MATCH(ROWS($A$6:A225),Requirements_Register!$BB$6:$BB$255,0))&amp;"","")</f>
        <v/>
      </c>
      <c r="D225" s="22" t="str">
        <f aca="false">IFERROR(INDEX(Requirements_Register!$E$6:$E$255,MATCH(ROWS($A$6:A225),Requirements_Register!$BB$6:$BB$255,0))&amp;"","")</f>
        <v/>
      </c>
      <c r="E225" s="22" t="str">
        <f aca="false">IFERROR(INDEX(Requirements_Register!$G$6:$G$255,MATCH(ROWS($A$6:A225),Requirements_Register!$BB$6:$BB$255,0))&amp;"","")</f>
        <v/>
      </c>
      <c r="F225" s="22" t="str">
        <f aca="false">IFERROR(INDEX(Requirements_Register!$I$6:$I$255,MATCH(ROWS($A$6:A225),Requirements_Register!$BB$6:$BB$255,0))&amp;"","")</f>
        <v/>
      </c>
      <c r="G225" s="22" t="str">
        <f aca="false">IFERROR(INDEX(Requirements_Register!$Q$6:$Q$255,MATCH(ROWS($A$6:A225),Requirements_Register!$BB$6:$BB$255,0))&amp;"","")</f>
        <v/>
      </c>
      <c r="H225" s="22" t="str">
        <f aca="false">IFERROR(INDEX(Requirements_Register!$AA$6:$AA$255,MATCH(ROWS($A$6:A225),Requirements_Register!$BB$6:$BB$255,0)),"")</f>
        <v/>
      </c>
      <c r="I225" s="22" t="str">
        <f aca="false">IFERROR(INDEX(Requirements_Register!$AC$6:$AC$255,MATCH(ROWS($A$6:A225),Requirements_Register!$BB$6:$BB$255,0)),"")</f>
        <v/>
      </c>
      <c r="J225" s="22" t="str">
        <f aca="false">IFERROR(INDEX(Requirements_Register!$AG$6:$AG$255,MATCH(ROWS($A$6:A225),Requirements_Register!$BB$6:$BB$255,0))&amp;"","")</f>
        <v/>
      </c>
      <c r="K225" s="22" t="str">
        <f aca="false">IFERROR(INDEX(Requirements_Register!$AK$6:$AK$255,MATCH(ROWS($A$6:A225),Requirements_Register!$BB$6:$BB$255,0))&amp;"","")</f>
        <v/>
      </c>
      <c r="L225" s="22" t="str">
        <f aca="false">IFERROR(INDEX(Requirements_Register!$AT$6:$AT$255,MATCH(ROWS($A$6:A225),Requirements_Register!$BB$6:$BB$255,0))&amp;"","")</f>
        <v/>
      </c>
      <c r="M225" s="22" t="str">
        <f aca="false">IFERROR(INDEX(Requirements_Register!$AU$6:$AU$255,MATCH(ROWS($A$6:A225),Requirements_Register!$BB$6:$BB$255,0))&amp;"","")</f>
        <v/>
      </c>
    </row>
    <row r="226" customFormat="false" ht="15" hidden="false" customHeight="false" outlineLevel="0" collapsed="false">
      <c r="A226" s="22" t="str">
        <f aca="false">IFERROR(INDEX(Requirements_Register!$A$6:$A$255,MATCH(ROWS($A$6:A226),Requirements_Register!$BB$6:$BB$255,0))&amp;"","")</f>
        <v/>
      </c>
      <c r="B226" s="22" t="str">
        <f aca="false">IFERROR(INDEX(Requirements_Register!$B$6:$B$255,MATCH(ROWS($A$6:A226),Requirements_Register!$BB$6:$BB$255,0))&amp;"","")</f>
        <v/>
      </c>
      <c r="C226" s="22" t="str">
        <f aca="false">IFERROR(INDEX(Requirements_Register!$D$6:$D$255,MATCH(ROWS($A$6:A226),Requirements_Register!$BB$6:$BB$255,0))&amp;"","")</f>
        <v/>
      </c>
      <c r="D226" s="22" t="str">
        <f aca="false">IFERROR(INDEX(Requirements_Register!$E$6:$E$255,MATCH(ROWS($A$6:A226),Requirements_Register!$BB$6:$BB$255,0))&amp;"","")</f>
        <v/>
      </c>
      <c r="E226" s="22" t="str">
        <f aca="false">IFERROR(INDEX(Requirements_Register!$G$6:$G$255,MATCH(ROWS($A$6:A226),Requirements_Register!$BB$6:$BB$255,0))&amp;"","")</f>
        <v/>
      </c>
      <c r="F226" s="22" t="str">
        <f aca="false">IFERROR(INDEX(Requirements_Register!$I$6:$I$255,MATCH(ROWS($A$6:A226),Requirements_Register!$BB$6:$BB$255,0))&amp;"","")</f>
        <v/>
      </c>
      <c r="G226" s="22" t="str">
        <f aca="false">IFERROR(INDEX(Requirements_Register!$Q$6:$Q$255,MATCH(ROWS($A$6:A226),Requirements_Register!$BB$6:$BB$255,0))&amp;"","")</f>
        <v/>
      </c>
      <c r="H226" s="22" t="str">
        <f aca="false">IFERROR(INDEX(Requirements_Register!$AA$6:$AA$255,MATCH(ROWS($A$6:A226),Requirements_Register!$BB$6:$BB$255,0)),"")</f>
        <v/>
      </c>
      <c r="I226" s="22" t="str">
        <f aca="false">IFERROR(INDEX(Requirements_Register!$AC$6:$AC$255,MATCH(ROWS($A$6:A226),Requirements_Register!$BB$6:$BB$255,0)),"")</f>
        <v/>
      </c>
      <c r="J226" s="22" t="str">
        <f aca="false">IFERROR(INDEX(Requirements_Register!$AG$6:$AG$255,MATCH(ROWS($A$6:A226),Requirements_Register!$BB$6:$BB$255,0))&amp;"","")</f>
        <v/>
      </c>
      <c r="K226" s="22" t="str">
        <f aca="false">IFERROR(INDEX(Requirements_Register!$AK$6:$AK$255,MATCH(ROWS($A$6:A226),Requirements_Register!$BB$6:$BB$255,0))&amp;"","")</f>
        <v/>
      </c>
      <c r="L226" s="22" t="str">
        <f aca="false">IFERROR(INDEX(Requirements_Register!$AT$6:$AT$255,MATCH(ROWS($A$6:A226),Requirements_Register!$BB$6:$BB$255,0))&amp;"","")</f>
        <v/>
      </c>
      <c r="M226" s="22" t="str">
        <f aca="false">IFERROR(INDEX(Requirements_Register!$AU$6:$AU$255,MATCH(ROWS($A$6:A226),Requirements_Register!$BB$6:$BB$255,0))&amp;"","")</f>
        <v/>
      </c>
    </row>
    <row r="227" customFormat="false" ht="15" hidden="false" customHeight="false" outlineLevel="0" collapsed="false">
      <c r="A227" s="22" t="str">
        <f aca="false">IFERROR(INDEX(Requirements_Register!$A$6:$A$255,MATCH(ROWS($A$6:A227),Requirements_Register!$BB$6:$BB$255,0))&amp;"","")</f>
        <v/>
      </c>
      <c r="B227" s="22" t="str">
        <f aca="false">IFERROR(INDEX(Requirements_Register!$B$6:$B$255,MATCH(ROWS($A$6:A227),Requirements_Register!$BB$6:$BB$255,0))&amp;"","")</f>
        <v/>
      </c>
      <c r="C227" s="22" t="str">
        <f aca="false">IFERROR(INDEX(Requirements_Register!$D$6:$D$255,MATCH(ROWS($A$6:A227),Requirements_Register!$BB$6:$BB$255,0))&amp;"","")</f>
        <v/>
      </c>
      <c r="D227" s="22" t="str">
        <f aca="false">IFERROR(INDEX(Requirements_Register!$E$6:$E$255,MATCH(ROWS($A$6:A227),Requirements_Register!$BB$6:$BB$255,0))&amp;"","")</f>
        <v/>
      </c>
      <c r="E227" s="22" t="str">
        <f aca="false">IFERROR(INDEX(Requirements_Register!$G$6:$G$255,MATCH(ROWS($A$6:A227),Requirements_Register!$BB$6:$BB$255,0))&amp;"","")</f>
        <v/>
      </c>
      <c r="F227" s="22" t="str">
        <f aca="false">IFERROR(INDEX(Requirements_Register!$I$6:$I$255,MATCH(ROWS($A$6:A227),Requirements_Register!$BB$6:$BB$255,0))&amp;"","")</f>
        <v/>
      </c>
      <c r="G227" s="22" t="str">
        <f aca="false">IFERROR(INDEX(Requirements_Register!$Q$6:$Q$255,MATCH(ROWS($A$6:A227),Requirements_Register!$BB$6:$BB$255,0))&amp;"","")</f>
        <v/>
      </c>
      <c r="H227" s="22" t="str">
        <f aca="false">IFERROR(INDEX(Requirements_Register!$AA$6:$AA$255,MATCH(ROWS($A$6:A227),Requirements_Register!$BB$6:$BB$255,0)),"")</f>
        <v/>
      </c>
      <c r="I227" s="22" t="str">
        <f aca="false">IFERROR(INDEX(Requirements_Register!$AC$6:$AC$255,MATCH(ROWS($A$6:A227),Requirements_Register!$BB$6:$BB$255,0)),"")</f>
        <v/>
      </c>
      <c r="J227" s="22" t="str">
        <f aca="false">IFERROR(INDEX(Requirements_Register!$AG$6:$AG$255,MATCH(ROWS($A$6:A227),Requirements_Register!$BB$6:$BB$255,0))&amp;"","")</f>
        <v/>
      </c>
      <c r="K227" s="22" t="str">
        <f aca="false">IFERROR(INDEX(Requirements_Register!$AK$6:$AK$255,MATCH(ROWS($A$6:A227),Requirements_Register!$BB$6:$BB$255,0))&amp;"","")</f>
        <v/>
      </c>
      <c r="L227" s="22" t="str">
        <f aca="false">IFERROR(INDEX(Requirements_Register!$AT$6:$AT$255,MATCH(ROWS($A$6:A227),Requirements_Register!$BB$6:$BB$255,0))&amp;"","")</f>
        <v/>
      </c>
      <c r="M227" s="22" t="str">
        <f aca="false">IFERROR(INDEX(Requirements_Register!$AU$6:$AU$255,MATCH(ROWS($A$6:A227),Requirements_Register!$BB$6:$BB$255,0))&amp;"","")</f>
        <v/>
      </c>
    </row>
    <row r="228" customFormat="false" ht="15" hidden="false" customHeight="false" outlineLevel="0" collapsed="false">
      <c r="A228" s="22" t="str">
        <f aca="false">IFERROR(INDEX(Requirements_Register!$A$6:$A$255,MATCH(ROWS($A$6:A228),Requirements_Register!$BB$6:$BB$255,0))&amp;"","")</f>
        <v/>
      </c>
      <c r="B228" s="22" t="str">
        <f aca="false">IFERROR(INDEX(Requirements_Register!$B$6:$B$255,MATCH(ROWS($A$6:A228),Requirements_Register!$BB$6:$BB$255,0))&amp;"","")</f>
        <v/>
      </c>
      <c r="C228" s="22" t="str">
        <f aca="false">IFERROR(INDEX(Requirements_Register!$D$6:$D$255,MATCH(ROWS($A$6:A228),Requirements_Register!$BB$6:$BB$255,0))&amp;"","")</f>
        <v/>
      </c>
      <c r="D228" s="22" t="str">
        <f aca="false">IFERROR(INDEX(Requirements_Register!$E$6:$E$255,MATCH(ROWS($A$6:A228),Requirements_Register!$BB$6:$BB$255,0))&amp;"","")</f>
        <v/>
      </c>
      <c r="E228" s="22" t="str">
        <f aca="false">IFERROR(INDEX(Requirements_Register!$G$6:$G$255,MATCH(ROWS($A$6:A228),Requirements_Register!$BB$6:$BB$255,0))&amp;"","")</f>
        <v/>
      </c>
      <c r="F228" s="22" t="str">
        <f aca="false">IFERROR(INDEX(Requirements_Register!$I$6:$I$255,MATCH(ROWS($A$6:A228),Requirements_Register!$BB$6:$BB$255,0))&amp;"","")</f>
        <v/>
      </c>
      <c r="G228" s="22" t="str">
        <f aca="false">IFERROR(INDEX(Requirements_Register!$Q$6:$Q$255,MATCH(ROWS($A$6:A228),Requirements_Register!$BB$6:$BB$255,0))&amp;"","")</f>
        <v/>
      </c>
      <c r="H228" s="22" t="str">
        <f aca="false">IFERROR(INDEX(Requirements_Register!$AA$6:$AA$255,MATCH(ROWS($A$6:A228),Requirements_Register!$BB$6:$BB$255,0)),"")</f>
        <v/>
      </c>
      <c r="I228" s="22" t="str">
        <f aca="false">IFERROR(INDEX(Requirements_Register!$AC$6:$AC$255,MATCH(ROWS($A$6:A228),Requirements_Register!$BB$6:$BB$255,0)),"")</f>
        <v/>
      </c>
      <c r="J228" s="22" t="str">
        <f aca="false">IFERROR(INDEX(Requirements_Register!$AG$6:$AG$255,MATCH(ROWS($A$6:A228),Requirements_Register!$BB$6:$BB$255,0))&amp;"","")</f>
        <v/>
      </c>
      <c r="K228" s="22" t="str">
        <f aca="false">IFERROR(INDEX(Requirements_Register!$AK$6:$AK$255,MATCH(ROWS($A$6:A228),Requirements_Register!$BB$6:$BB$255,0))&amp;"","")</f>
        <v/>
      </c>
      <c r="L228" s="22" t="str">
        <f aca="false">IFERROR(INDEX(Requirements_Register!$AT$6:$AT$255,MATCH(ROWS($A$6:A228),Requirements_Register!$BB$6:$BB$255,0))&amp;"","")</f>
        <v/>
      </c>
      <c r="M228" s="22" t="str">
        <f aca="false">IFERROR(INDEX(Requirements_Register!$AU$6:$AU$255,MATCH(ROWS($A$6:A228),Requirements_Register!$BB$6:$BB$255,0))&amp;"","")</f>
        <v/>
      </c>
    </row>
    <row r="229" customFormat="false" ht="15" hidden="false" customHeight="false" outlineLevel="0" collapsed="false">
      <c r="A229" s="22" t="str">
        <f aca="false">IFERROR(INDEX(Requirements_Register!$A$6:$A$255,MATCH(ROWS($A$6:A229),Requirements_Register!$BB$6:$BB$255,0))&amp;"","")</f>
        <v/>
      </c>
      <c r="B229" s="22" t="str">
        <f aca="false">IFERROR(INDEX(Requirements_Register!$B$6:$B$255,MATCH(ROWS($A$6:A229),Requirements_Register!$BB$6:$BB$255,0))&amp;"","")</f>
        <v/>
      </c>
      <c r="C229" s="22" t="str">
        <f aca="false">IFERROR(INDEX(Requirements_Register!$D$6:$D$255,MATCH(ROWS($A$6:A229),Requirements_Register!$BB$6:$BB$255,0))&amp;"","")</f>
        <v/>
      </c>
      <c r="D229" s="22" t="str">
        <f aca="false">IFERROR(INDEX(Requirements_Register!$E$6:$E$255,MATCH(ROWS($A$6:A229),Requirements_Register!$BB$6:$BB$255,0))&amp;"","")</f>
        <v/>
      </c>
      <c r="E229" s="22" t="str">
        <f aca="false">IFERROR(INDEX(Requirements_Register!$G$6:$G$255,MATCH(ROWS($A$6:A229),Requirements_Register!$BB$6:$BB$255,0))&amp;"","")</f>
        <v/>
      </c>
      <c r="F229" s="22" t="str">
        <f aca="false">IFERROR(INDEX(Requirements_Register!$I$6:$I$255,MATCH(ROWS($A$6:A229),Requirements_Register!$BB$6:$BB$255,0))&amp;"","")</f>
        <v/>
      </c>
      <c r="G229" s="22" t="str">
        <f aca="false">IFERROR(INDEX(Requirements_Register!$Q$6:$Q$255,MATCH(ROWS($A$6:A229),Requirements_Register!$BB$6:$BB$255,0))&amp;"","")</f>
        <v/>
      </c>
      <c r="H229" s="22" t="str">
        <f aca="false">IFERROR(INDEX(Requirements_Register!$AA$6:$AA$255,MATCH(ROWS($A$6:A229),Requirements_Register!$BB$6:$BB$255,0)),"")</f>
        <v/>
      </c>
      <c r="I229" s="22" t="str">
        <f aca="false">IFERROR(INDEX(Requirements_Register!$AC$6:$AC$255,MATCH(ROWS($A$6:A229),Requirements_Register!$BB$6:$BB$255,0)),"")</f>
        <v/>
      </c>
      <c r="J229" s="22" t="str">
        <f aca="false">IFERROR(INDEX(Requirements_Register!$AG$6:$AG$255,MATCH(ROWS($A$6:A229),Requirements_Register!$BB$6:$BB$255,0))&amp;"","")</f>
        <v/>
      </c>
      <c r="K229" s="22" t="str">
        <f aca="false">IFERROR(INDEX(Requirements_Register!$AK$6:$AK$255,MATCH(ROWS($A$6:A229),Requirements_Register!$BB$6:$BB$255,0))&amp;"","")</f>
        <v/>
      </c>
      <c r="L229" s="22" t="str">
        <f aca="false">IFERROR(INDEX(Requirements_Register!$AT$6:$AT$255,MATCH(ROWS($A$6:A229),Requirements_Register!$BB$6:$BB$255,0))&amp;"","")</f>
        <v/>
      </c>
      <c r="M229" s="22" t="str">
        <f aca="false">IFERROR(INDEX(Requirements_Register!$AU$6:$AU$255,MATCH(ROWS($A$6:A229),Requirements_Register!$BB$6:$BB$255,0))&amp;"","")</f>
        <v/>
      </c>
    </row>
    <row r="230" customFormat="false" ht="15" hidden="false" customHeight="false" outlineLevel="0" collapsed="false">
      <c r="A230" s="22" t="str">
        <f aca="false">IFERROR(INDEX(Requirements_Register!$A$6:$A$255,MATCH(ROWS($A$6:A230),Requirements_Register!$BB$6:$BB$255,0))&amp;"","")</f>
        <v/>
      </c>
      <c r="B230" s="22" t="str">
        <f aca="false">IFERROR(INDEX(Requirements_Register!$B$6:$B$255,MATCH(ROWS($A$6:A230),Requirements_Register!$BB$6:$BB$255,0))&amp;"","")</f>
        <v/>
      </c>
      <c r="C230" s="22" t="str">
        <f aca="false">IFERROR(INDEX(Requirements_Register!$D$6:$D$255,MATCH(ROWS($A$6:A230),Requirements_Register!$BB$6:$BB$255,0))&amp;"","")</f>
        <v/>
      </c>
      <c r="D230" s="22" t="str">
        <f aca="false">IFERROR(INDEX(Requirements_Register!$E$6:$E$255,MATCH(ROWS($A$6:A230),Requirements_Register!$BB$6:$BB$255,0))&amp;"","")</f>
        <v/>
      </c>
      <c r="E230" s="22" t="str">
        <f aca="false">IFERROR(INDEX(Requirements_Register!$G$6:$G$255,MATCH(ROWS($A$6:A230),Requirements_Register!$BB$6:$BB$255,0))&amp;"","")</f>
        <v/>
      </c>
      <c r="F230" s="22" t="str">
        <f aca="false">IFERROR(INDEX(Requirements_Register!$I$6:$I$255,MATCH(ROWS($A$6:A230),Requirements_Register!$BB$6:$BB$255,0))&amp;"","")</f>
        <v/>
      </c>
      <c r="G230" s="22" t="str">
        <f aca="false">IFERROR(INDEX(Requirements_Register!$Q$6:$Q$255,MATCH(ROWS($A$6:A230),Requirements_Register!$BB$6:$BB$255,0))&amp;"","")</f>
        <v/>
      </c>
      <c r="H230" s="22" t="str">
        <f aca="false">IFERROR(INDEX(Requirements_Register!$AA$6:$AA$255,MATCH(ROWS($A$6:A230),Requirements_Register!$BB$6:$BB$255,0)),"")</f>
        <v/>
      </c>
      <c r="I230" s="22" t="str">
        <f aca="false">IFERROR(INDEX(Requirements_Register!$AC$6:$AC$255,MATCH(ROWS($A$6:A230),Requirements_Register!$BB$6:$BB$255,0)),"")</f>
        <v/>
      </c>
      <c r="J230" s="22" t="str">
        <f aca="false">IFERROR(INDEX(Requirements_Register!$AG$6:$AG$255,MATCH(ROWS($A$6:A230),Requirements_Register!$BB$6:$BB$255,0))&amp;"","")</f>
        <v/>
      </c>
      <c r="K230" s="22" t="str">
        <f aca="false">IFERROR(INDEX(Requirements_Register!$AK$6:$AK$255,MATCH(ROWS($A$6:A230),Requirements_Register!$BB$6:$BB$255,0))&amp;"","")</f>
        <v/>
      </c>
      <c r="L230" s="22" t="str">
        <f aca="false">IFERROR(INDEX(Requirements_Register!$AT$6:$AT$255,MATCH(ROWS($A$6:A230),Requirements_Register!$BB$6:$BB$255,0))&amp;"","")</f>
        <v/>
      </c>
      <c r="M230" s="22" t="str">
        <f aca="false">IFERROR(INDEX(Requirements_Register!$AU$6:$AU$255,MATCH(ROWS($A$6:A230),Requirements_Register!$BB$6:$BB$255,0))&amp;"","")</f>
        <v/>
      </c>
    </row>
    <row r="231" customFormat="false" ht="15" hidden="false" customHeight="false" outlineLevel="0" collapsed="false">
      <c r="A231" s="22" t="str">
        <f aca="false">IFERROR(INDEX(Requirements_Register!$A$6:$A$255,MATCH(ROWS($A$6:A231),Requirements_Register!$BB$6:$BB$255,0))&amp;"","")</f>
        <v/>
      </c>
      <c r="B231" s="22" t="str">
        <f aca="false">IFERROR(INDEX(Requirements_Register!$B$6:$B$255,MATCH(ROWS($A$6:A231),Requirements_Register!$BB$6:$BB$255,0))&amp;"","")</f>
        <v/>
      </c>
      <c r="C231" s="22" t="str">
        <f aca="false">IFERROR(INDEX(Requirements_Register!$D$6:$D$255,MATCH(ROWS($A$6:A231),Requirements_Register!$BB$6:$BB$255,0))&amp;"","")</f>
        <v/>
      </c>
      <c r="D231" s="22" t="str">
        <f aca="false">IFERROR(INDEX(Requirements_Register!$E$6:$E$255,MATCH(ROWS($A$6:A231),Requirements_Register!$BB$6:$BB$255,0))&amp;"","")</f>
        <v/>
      </c>
      <c r="E231" s="22" t="str">
        <f aca="false">IFERROR(INDEX(Requirements_Register!$G$6:$G$255,MATCH(ROWS($A$6:A231),Requirements_Register!$BB$6:$BB$255,0))&amp;"","")</f>
        <v/>
      </c>
      <c r="F231" s="22" t="str">
        <f aca="false">IFERROR(INDEX(Requirements_Register!$I$6:$I$255,MATCH(ROWS($A$6:A231),Requirements_Register!$BB$6:$BB$255,0))&amp;"","")</f>
        <v/>
      </c>
      <c r="G231" s="22" t="str">
        <f aca="false">IFERROR(INDEX(Requirements_Register!$Q$6:$Q$255,MATCH(ROWS($A$6:A231),Requirements_Register!$BB$6:$BB$255,0))&amp;"","")</f>
        <v/>
      </c>
      <c r="H231" s="22" t="str">
        <f aca="false">IFERROR(INDEX(Requirements_Register!$AA$6:$AA$255,MATCH(ROWS($A$6:A231),Requirements_Register!$BB$6:$BB$255,0)),"")</f>
        <v/>
      </c>
      <c r="I231" s="22" t="str">
        <f aca="false">IFERROR(INDEX(Requirements_Register!$AC$6:$AC$255,MATCH(ROWS($A$6:A231),Requirements_Register!$BB$6:$BB$255,0)),"")</f>
        <v/>
      </c>
      <c r="J231" s="22" t="str">
        <f aca="false">IFERROR(INDEX(Requirements_Register!$AG$6:$AG$255,MATCH(ROWS($A$6:A231),Requirements_Register!$BB$6:$BB$255,0))&amp;"","")</f>
        <v/>
      </c>
      <c r="K231" s="22" t="str">
        <f aca="false">IFERROR(INDEX(Requirements_Register!$AK$6:$AK$255,MATCH(ROWS($A$6:A231),Requirements_Register!$BB$6:$BB$255,0))&amp;"","")</f>
        <v/>
      </c>
      <c r="L231" s="22" t="str">
        <f aca="false">IFERROR(INDEX(Requirements_Register!$AT$6:$AT$255,MATCH(ROWS($A$6:A231),Requirements_Register!$BB$6:$BB$255,0))&amp;"","")</f>
        <v/>
      </c>
      <c r="M231" s="22" t="str">
        <f aca="false">IFERROR(INDEX(Requirements_Register!$AU$6:$AU$255,MATCH(ROWS($A$6:A231),Requirements_Register!$BB$6:$BB$255,0))&amp;"","")</f>
        <v/>
      </c>
    </row>
    <row r="232" customFormat="false" ht="15" hidden="false" customHeight="false" outlineLevel="0" collapsed="false">
      <c r="A232" s="22" t="str">
        <f aca="false">IFERROR(INDEX(Requirements_Register!$A$6:$A$255,MATCH(ROWS($A$6:A232),Requirements_Register!$BB$6:$BB$255,0))&amp;"","")</f>
        <v/>
      </c>
      <c r="B232" s="22" t="str">
        <f aca="false">IFERROR(INDEX(Requirements_Register!$B$6:$B$255,MATCH(ROWS($A$6:A232),Requirements_Register!$BB$6:$BB$255,0))&amp;"","")</f>
        <v/>
      </c>
      <c r="C232" s="22" t="str">
        <f aca="false">IFERROR(INDEX(Requirements_Register!$D$6:$D$255,MATCH(ROWS($A$6:A232),Requirements_Register!$BB$6:$BB$255,0))&amp;"","")</f>
        <v/>
      </c>
      <c r="D232" s="22" t="str">
        <f aca="false">IFERROR(INDEX(Requirements_Register!$E$6:$E$255,MATCH(ROWS($A$6:A232),Requirements_Register!$BB$6:$BB$255,0))&amp;"","")</f>
        <v/>
      </c>
      <c r="E232" s="22" t="str">
        <f aca="false">IFERROR(INDEX(Requirements_Register!$G$6:$G$255,MATCH(ROWS($A$6:A232),Requirements_Register!$BB$6:$BB$255,0))&amp;"","")</f>
        <v/>
      </c>
      <c r="F232" s="22" t="str">
        <f aca="false">IFERROR(INDEX(Requirements_Register!$I$6:$I$255,MATCH(ROWS($A$6:A232),Requirements_Register!$BB$6:$BB$255,0))&amp;"","")</f>
        <v/>
      </c>
      <c r="G232" s="22" t="str">
        <f aca="false">IFERROR(INDEX(Requirements_Register!$Q$6:$Q$255,MATCH(ROWS($A$6:A232),Requirements_Register!$BB$6:$BB$255,0))&amp;"","")</f>
        <v/>
      </c>
      <c r="H232" s="22" t="str">
        <f aca="false">IFERROR(INDEX(Requirements_Register!$AA$6:$AA$255,MATCH(ROWS($A$6:A232),Requirements_Register!$BB$6:$BB$255,0)),"")</f>
        <v/>
      </c>
      <c r="I232" s="22" t="str">
        <f aca="false">IFERROR(INDEX(Requirements_Register!$AC$6:$AC$255,MATCH(ROWS($A$6:A232),Requirements_Register!$BB$6:$BB$255,0)),"")</f>
        <v/>
      </c>
      <c r="J232" s="22" t="str">
        <f aca="false">IFERROR(INDEX(Requirements_Register!$AG$6:$AG$255,MATCH(ROWS($A$6:A232),Requirements_Register!$BB$6:$BB$255,0))&amp;"","")</f>
        <v/>
      </c>
      <c r="K232" s="22" t="str">
        <f aca="false">IFERROR(INDEX(Requirements_Register!$AK$6:$AK$255,MATCH(ROWS($A$6:A232),Requirements_Register!$BB$6:$BB$255,0))&amp;"","")</f>
        <v/>
      </c>
      <c r="L232" s="22" t="str">
        <f aca="false">IFERROR(INDEX(Requirements_Register!$AT$6:$AT$255,MATCH(ROWS($A$6:A232),Requirements_Register!$BB$6:$BB$255,0))&amp;"","")</f>
        <v/>
      </c>
      <c r="M232" s="22" t="str">
        <f aca="false">IFERROR(INDEX(Requirements_Register!$AU$6:$AU$255,MATCH(ROWS($A$6:A232),Requirements_Register!$BB$6:$BB$255,0))&amp;"","")</f>
        <v/>
      </c>
    </row>
    <row r="233" customFormat="false" ht="15" hidden="false" customHeight="false" outlineLevel="0" collapsed="false">
      <c r="A233" s="22" t="str">
        <f aca="false">IFERROR(INDEX(Requirements_Register!$A$6:$A$255,MATCH(ROWS($A$6:A233),Requirements_Register!$BB$6:$BB$255,0))&amp;"","")</f>
        <v/>
      </c>
      <c r="B233" s="22" t="str">
        <f aca="false">IFERROR(INDEX(Requirements_Register!$B$6:$B$255,MATCH(ROWS($A$6:A233),Requirements_Register!$BB$6:$BB$255,0))&amp;"","")</f>
        <v/>
      </c>
      <c r="C233" s="22" t="str">
        <f aca="false">IFERROR(INDEX(Requirements_Register!$D$6:$D$255,MATCH(ROWS($A$6:A233),Requirements_Register!$BB$6:$BB$255,0))&amp;"","")</f>
        <v/>
      </c>
      <c r="D233" s="22" t="str">
        <f aca="false">IFERROR(INDEX(Requirements_Register!$E$6:$E$255,MATCH(ROWS($A$6:A233),Requirements_Register!$BB$6:$BB$255,0))&amp;"","")</f>
        <v/>
      </c>
      <c r="E233" s="22" t="str">
        <f aca="false">IFERROR(INDEX(Requirements_Register!$G$6:$G$255,MATCH(ROWS($A$6:A233),Requirements_Register!$BB$6:$BB$255,0))&amp;"","")</f>
        <v/>
      </c>
      <c r="F233" s="22" t="str">
        <f aca="false">IFERROR(INDEX(Requirements_Register!$I$6:$I$255,MATCH(ROWS($A$6:A233),Requirements_Register!$BB$6:$BB$255,0))&amp;"","")</f>
        <v/>
      </c>
      <c r="G233" s="22" t="str">
        <f aca="false">IFERROR(INDEX(Requirements_Register!$Q$6:$Q$255,MATCH(ROWS($A$6:A233),Requirements_Register!$BB$6:$BB$255,0))&amp;"","")</f>
        <v/>
      </c>
      <c r="H233" s="22" t="str">
        <f aca="false">IFERROR(INDEX(Requirements_Register!$AA$6:$AA$255,MATCH(ROWS($A$6:A233),Requirements_Register!$BB$6:$BB$255,0)),"")</f>
        <v/>
      </c>
      <c r="I233" s="22" t="str">
        <f aca="false">IFERROR(INDEX(Requirements_Register!$AC$6:$AC$255,MATCH(ROWS($A$6:A233),Requirements_Register!$BB$6:$BB$255,0)),"")</f>
        <v/>
      </c>
      <c r="J233" s="22" t="str">
        <f aca="false">IFERROR(INDEX(Requirements_Register!$AG$6:$AG$255,MATCH(ROWS($A$6:A233),Requirements_Register!$BB$6:$BB$255,0))&amp;"","")</f>
        <v/>
      </c>
      <c r="K233" s="22" t="str">
        <f aca="false">IFERROR(INDEX(Requirements_Register!$AK$6:$AK$255,MATCH(ROWS($A$6:A233),Requirements_Register!$BB$6:$BB$255,0))&amp;"","")</f>
        <v/>
      </c>
      <c r="L233" s="22" t="str">
        <f aca="false">IFERROR(INDEX(Requirements_Register!$AT$6:$AT$255,MATCH(ROWS($A$6:A233),Requirements_Register!$BB$6:$BB$255,0))&amp;"","")</f>
        <v/>
      </c>
      <c r="M233" s="22" t="str">
        <f aca="false">IFERROR(INDEX(Requirements_Register!$AU$6:$AU$255,MATCH(ROWS($A$6:A233),Requirements_Register!$BB$6:$BB$255,0))&amp;"","")</f>
        <v/>
      </c>
    </row>
    <row r="234" customFormat="false" ht="15" hidden="false" customHeight="false" outlineLevel="0" collapsed="false">
      <c r="A234" s="22" t="str">
        <f aca="false">IFERROR(INDEX(Requirements_Register!$A$6:$A$255,MATCH(ROWS($A$6:A234),Requirements_Register!$BB$6:$BB$255,0))&amp;"","")</f>
        <v/>
      </c>
      <c r="B234" s="22" t="str">
        <f aca="false">IFERROR(INDEX(Requirements_Register!$B$6:$B$255,MATCH(ROWS($A$6:A234),Requirements_Register!$BB$6:$BB$255,0))&amp;"","")</f>
        <v/>
      </c>
      <c r="C234" s="22" t="str">
        <f aca="false">IFERROR(INDEX(Requirements_Register!$D$6:$D$255,MATCH(ROWS($A$6:A234),Requirements_Register!$BB$6:$BB$255,0))&amp;"","")</f>
        <v/>
      </c>
      <c r="D234" s="22" t="str">
        <f aca="false">IFERROR(INDEX(Requirements_Register!$E$6:$E$255,MATCH(ROWS($A$6:A234),Requirements_Register!$BB$6:$BB$255,0))&amp;"","")</f>
        <v/>
      </c>
      <c r="E234" s="22" t="str">
        <f aca="false">IFERROR(INDEX(Requirements_Register!$G$6:$G$255,MATCH(ROWS($A$6:A234),Requirements_Register!$BB$6:$BB$255,0))&amp;"","")</f>
        <v/>
      </c>
      <c r="F234" s="22" t="str">
        <f aca="false">IFERROR(INDEX(Requirements_Register!$I$6:$I$255,MATCH(ROWS($A$6:A234),Requirements_Register!$BB$6:$BB$255,0))&amp;"","")</f>
        <v/>
      </c>
      <c r="G234" s="22" t="str">
        <f aca="false">IFERROR(INDEX(Requirements_Register!$Q$6:$Q$255,MATCH(ROWS($A$6:A234),Requirements_Register!$BB$6:$BB$255,0))&amp;"","")</f>
        <v/>
      </c>
      <c r="H234" s="22" t="str">
        <f aca="false">IFERROR(INDEX(Requirements_Register!$AA$6:$AA$255,MATCH(ROWS($A$6:A234),Requirements_Register!$BB$6:$BB$255,0)),"")</f>
        <v/>
      </c>
      <c r="I234" s="22" t="str">
        <f aca="false">IFERROR(INDEX(Requirements_Register!$AC$6:$AC$255,MATCH(ROWS($A$6:A234),Requirements_Register!$BB$6:$BB$255,0)),"")</f>
        <v/>
      </c>
      <c r="J234" s="22" t="str">
        <f aca="false">IFERROR(INDEX(Requirements_Register!$AG$6:$AG$255,MATCH(ROWS($A$6:A234),Requirements_Register!$BB$6:$BB$255,0))&amp;"","")</f>
        <v/>
      </c>
      <c r="K234" s="22" t="str">
        <f aca="false">IFERROR(INDEX(Requirements_Register!$AK$6:$AK$255,MATCH(ROWS($A$6:A234),Requirements_Register!$BB$6:$BB$255,0))&amp;"","")</f>
        <v/>
      </c>
      <c r="L234" s="22" t="str">
        <f aca="false">IFERROR(INDEX(Requirements_Register!$AT$6:$AT$255,MATCH(ROWS($A$6:A234),Requirements_Register!$BB$6:$BB$255,0))&amp;"","")</f>
        <v/>
      </c>
      <c r="M234" s="22" t="str">
        <f aca="false">IFERROR(INDEX(Requirements_Register!$AU$6:$AU$255,MATCH(ROWS($A$6:A234),Requirements_Register!$BB$6:$BB$255,0))&amp;"","")</f>
        <v/>
      </c>
    </row>
    <row r="235" customFormat="false" ht="15" hidden="false" customHeight="false" outlineLevel="0" collapsed="false">
      <c r="A235" s="22" t="str">
        <f aca="false">IFERROR(INDEX(Requirements_Register!$A$6:$A$255,MATCH(ROWS($A$6:A235),Requirements_Register!$BB$6:$BB$255,0))&amp;"","")</f>
        <v/>
      </c>
      <c r="B235" s="22" t="str">
        <f aca="false">IFERROR(INDEX(Requirements_Register!$B$6:$B$255,MATCH(ROWS($A$6:A235),Requirements_Register!$BB$6:$BB$255,0))&amp;"","")</f>
        <v/>
      </c>
      <c r="C235" s="22" t="str">
        <f aca="false">IFERROR(INDEX(Requirements_Register!$D$6:$D$255,MATCH(ROWS($A$6:A235),Requirements_Register!$BB$6:$BB$255,0))&amp;"","")</f>
        <v/>
      </c>
      <c r="D235" s="22" t="str">
        <f aca="false">IFERROR(INDEX(Requirements_Register!$E$6:$E$255,MATCH(ROWS($A$6:A235),Requirements_Register!$BB$6:$BB$255,0))&amp;"","")</f>
        <v/>
      </c>
      <c r="E235" s="22" t="str">
        <f aca="false">IFERROR(INDEX(Requirements_Register!$G$6:$G$255,MATCH(ROWS($A$6:A235),Requirements_Register!$BB$6:$BB$255,0))&amp;"","")</f>
        <v/>
      </c>
      <c r="F235" s="22" t="str">
        <f aca="false">IFERROR(INDEX(Requirements_Register!$I$6:$I$255,MATCH(ROWS($A$6:A235),Requirements_Register!$BB$6:$BB$255,0))&amp;"","")</f>
        <v/>
      </c>
      <c r="G235" s="22" t="str">
        <f aca="false">IFERROR(INDEX(Requirements_Register!$Q$6:$Q$255,MATCH(ROWS($A$6:A235),Requirements_Register!$BB$6:$BB$255,0))&amp;"","")</f>
        <v/>
      </c>
      <c r="H235" s="22" t="str">
        <f aca="false">IFERROR(INDEX(Requirements_Register!$AA$6:$AA$255,MATCH(ROWS($A$6:A235),Requirements_Register!$BB$6:$BB$255,0)),"")</f>
        <v/>
      </c>
      <c r="I235" s="22" t="str">
        <f aca="false">IFERROR(INDEX(Requirements_Register!$AC$6:$AC$255,MATCH(ROWS($A$6:A235),Requirements_Register!$BB$6:$BB$255,0)),"")</f>
        <v/>
      </c>
      <c r="J235" s="22" t="str">
        <f aca="false">IFERROR(INDEX(Requirements_Register!$AG$6:$AG$255,MATCH(ROWS($A$6:A235),Requirements_Register!$BB$6:$BB$255,0))&amp;"","")</f>
        <v/>
      </c>
      <c r="K235" s="22" t="str">
        <f aca="false">IFERROR(INDEX(Requirements_Register!$AK$6:$AK$255,MATCH(ROWS($A$6:A235),Requirements_Register!$BB$6:$BB$255,0))&amp;"","")</f>
        <v/>
      </c>
      <c r="L235" s="22" t="str">
        <f aca="false">IFERROR(INDEX(Requirements_Register!$AT$6:$AT$255,MATCH(ROWS($A$6:A235),Requirements_Register!$BB$6:$BB$255,0))&amp;"","")</f>
        <v/>
      </c>
      <c r="M235" s="22" t="str">
        <f aca="false">IFERROR(INDEX(Requirements_Register!$AU$6:$AU$255,MATCH(ROWS($A$6:A235),Requirements_Register!$BB$6:$BB$255,0))&amp;"","")</f>
        <v/>
      </c>
    </row>
    <row r="236" customFormat="false" ht="15" hidden="false" customHeight="false" outlineLevel="0" collapsed="false">
      <c r="A236" s="22" t="str">
        <f aca="false">IFERROR(INDEX(Requirements_Register!$A$6:$A$255,MATCH(ROWS($A$6:A236),Requirements_Register!$BB$6:$BB$255,0))&amp;"","")</f>
        <v/>
      </c>
      <c r="B236" s="22" t="str">
        <f aca="false">IFERROR(INDEX(Requirements_Register!$B$6:$B$255,MATCH(ROWS($A$6:A236),Requirements_Register!$BB$6:$BB$255,0))&amp;"","")</f>
        <v/>
      </c>
      <c r="C236" s="22" t="str">
        <f aca="false">IFERROR(INDEX(Requirements_Register!$D$6:$D$255,MATCH(ROWS($A$6:A236),Requirements_Register!$BB$6:$BB$255,0))&amp;"","")</f>
        <v/>
      </c>
      <c r="D236" s="22" t="str">
        <f aca="false">IFERROR(INDEX(Requirements_Register!$E$6:$E$255,MATCH(ROWS($A$6:A236),Requirements_Register!$BB$6:$BB$255,0))&amp;"","")</f>
        <v/>
      </c>
      <c r="E236" s="22" t="str">
        <f aca="false">IFERROR(INDEX(Requirements_Register!$G$6:$G$255,MATCH(ROWS($A$6:A236),Requirements_Register!$BB$6:$BB$255,0))&amp;"","")</f>
        <v/>
      </c>
      <c r="F236" s="22" t="str">
        <f aca="false">IFERROR(INDEX(Requirements_Register!$I$6:$I$255,MATCH(ROWS($A$6:A236),Requirements_Register!$BB$6:$BB$255,0))&amp;"","")</f>
        <v/>
      </c>
      <c r="G236" s="22" t="str">
        <f aca="false">IFERROR(INDEX(Requirements_Register!$Q$6:$Q$255,MATCH(ROWS($A$6:A236),Requirements_Register!$BB$6:$BB$255,0))&amp;"","")</f>
        <v/>
      </c>
      <c r="H236" s="22" t="str">
        <f aca="false">IFERROR(INDEX(Requirements_Register!$AA$6:$AA$255,MATCH(ROWS($A$6:A236),Requirements_Register!$BB$6:$BB$255,0)),"")</f>
        <v/>
      </c>
      <c r="I236" s="22" t="str">
        <f aca="false">IFERROR(INDEX(Requirements_Register!$AC$6:$AC$255,MATCH(ROWS($A$6:A236),Requirements_Register!$BB$6:$BB$255,0)),"")</f>
        <v/>
      </c>
      <c r="J236" s="22" t="str">
        <f aca="false">IFERROR(INDEX(Requirements_Register!$AG$6:$AG$255,MATCH(ROWS($A$6:A236),Requirements_Register!$BB$6:$BB$255,0))&amp;"","")</f>
        <v/>
      </c>
      <c r="K236" s="22" t="str">
        <f aca="false">IFERROR(INDEX(Requirements_Register!$AK$6:$AK$255,MATCH(ROWS($A$6:A236),Requirements_Register!$BB$6:$BB$255,0))&amp;"","")</f>
        <v/>
      </c>
      <c r="L236" s="22" t="str">
        <f aca="false">IFERROR(INDEX(Requirements_Register!$AT$6:$AT$255,MATCH(ROWS($A$6:A236),Requirements_Register!$BB$6:$BB$255,0))&amp;"","")</f>
        <v/>
      </c>
      <c r="M236" s="22" t="str">
        <f aca="false">IFERROR(INDEX(Requirements_Register!$AU$6:$AU$255,MATCH(ROWS($A$6:A236),Requirements_Register!$BB$6:$BB$255,0))&amp;"","")</f>
        <v/>
      </c>
    </row>
    <row r="237" customFormat="false" ht="15" hidden="false" customHeight="false" outlineLevel="0" collapsed="false">
      <c r="A237" s="22" t="str">
        <f aca="false">IFERROR(INDEX(Requirements_Register!$A$6:$A$255,MATCH(ROWS($A$6:A237),Requirements_Register!$BB$6:$BB$255,0))&amp;"","")</f>
        <v/>
      </c>
      <c r="B237" s="22" t="str">
        <f aca="false">IFERROR(INDEX(Requirements_Register!$B$6:$B$255,MATCH(ROWS($A$6:A237),Requirements_Register!$BB$6:$BB$255,0))&amp;"","")</f>
        <v/>
      </c>
      <c r="C237" s="22" t="str">
        <f aca="false">IFERROR(INDEX(Requirements_Register!$D$6:$D$255,MATCH(ROWS($A$6:A237),Requirements_Register!$BB$6:$BB$255,0))&amp;"","")</f>
        <v/>
      </c>
      <c r="D237" s="22" t="str">
        <f aca="false">IFERROR(INDEX(Requirements_Register!$E$6:$E$255,MATCH(ROWS($A$6:A237),Requirements_Register!$BB$6:$BB$255,0))&amp;"","")</f>
        <v/>
      </c>
      <c r="E237" s="22" t="str">
        <f aca="false">IFERROR(INDEX(Requirements_Register!$G$6:$G$255,MATCH(ROWS($A$6:A237),Requirements_Register!$BB$6:$BB$255,0))&amp;"","")</f>
        <v/>
      </c>
      <c r="F237" s="22" t="str">
        <f aca="false">IFERROR(INDEX(Requirements_Register!$I$6:$I$255,MATCH(ROWS($A$6:A237),Requirements_Register!$BB$6:$BB$255,0))&amp;"","")</f>
        <v/>
      </c>
      <c r="G237" s="22" t="str">
        <f aca="false">IFERROR(INDEX(Requirements_Register!$Q$6:$Q$255,MATCH(ROWS($A$6:A237),Requirements_Register!$BB$6:$BB$255,0))&amp;"","")</f>
        <v/>
      </c>
      <c r="H237" s="22" t="str">
        <f aca="false">IFERROR(INDEX(Requirements_Register!$AA$6:$AA$255,MATCH(ROWS($A$6:A237),Requirements_Register!$BB$6:$BB$255,0)),"")</f>
        <v/>
      </c>
      <c r="I237" s="22" t="str">
        <f aca="false">IFERROR(INDEX(Requirements_Register!$AC$6:$AC$255,MATCH(ROWS($A$6:A237),Requirements_Register!$BB$6:$BB$255,0)),"")</f>
        <v/>
      </c>
      <c r="J237" s="22" t="str">
        <f aca="false">IFERROR(INDEX(Requirements_Register!$AG$6:$AG$255,MATCH(ROWS($A$6:A237),Requirements_Register!$BB$6:$BB$255,0))&amp;"","")</f>
        <v/>
      </c>
      <c r="K237" s="22" t="str">
        <f aca="false">IFERROR(INDEX(Requirements_Register!$AK$6:$AK$255,MATCH(ROWS($A$6:A237),Requirements_Register!$BB$6:$BB$255,0))&amp;"","")</f>
        <v/>
      </c>
      <c r="L237" s="22" t="str">
        <f aca="false">IFERROR(INDEX(Requirements_Register!$AT$6:$AT$255,MATCH(ROWS($A$6:A237),Requirements_Register!$BB$6:$BB$255,0))&amp;"","")</f>
        <v/>
      </c>
      <c r="M237" s="22" t="str">
        <f aca="false">IFERROR(INDEX(Requirements_Register!$AU$6:$AU$255,MATCH(ROWS($A$6:A237),Requirements_Register!$BB$6:$BB$255,0))&amp;"","")</f>
        <v/>
      </c>
    </row>
    <row r="238" customFormat="false" ht="15" hidden="false" customHeight="false" outlineLevel="0" collapsed="false">
      <c r="A238" s="22" t="str">
        <f aca="false">IFERROR(INDEX(Requirements_Register!$A$6:$A$255,MATCH(ROWS($A$6:A238),Requirements_Register!$BB$6:$BB$255,0))&amp;"","")</f>
        <v/>
      </c>
      <c r="B238" s="22" t="str">
        <f aca="false">IFERROR(INDEX(Requirements_Register!$B$6:$B$255,MATCH(ROWS($A$6:A238),Requirements_Register!$BB$6:$BB$255,0))&amp;"","")</f>
        <v/>
      </c>
      <c r="C238" s="22" t="str">
        <f aca="false">IFERROR(INDEX(Requirements_Register!$D$6:$D$255,MATCH(ROWS($A$6:A238),Requirements_Register!$BB$6:$BB$255,0))&amp;"","")</f>
        <v/>
      </c>
      <c r="D238" s="22" t="str">
        <f aca="false">IFERROR(INDEX(Requirements_Register!$E$6:$E$255,MATCH(ROWS($A$6:A238),Requirements_Register!$BB$6:$BB$255,0))&amp;"","")</f>
        <v/>
      </c>
      <c r="E238" s="22" t="str">
        <f aca="false">IFERROR(INDEX(Requirements_Register!$G$6:$G$255,MATCH(ROWS($A$6:A238),Requirements_Register!$BB$6:$BB$255,0))&amp;"","")</f>
        <v/>
      </c>
      <c r="F238" s="22" t="str">
        <f aca="false">IFERROR(INDEX(Requirements_Register!$I$6:$I$255,MATCH(ROWS($A$6:A238),Requirements_Register!$BB$6:$BB$255,0))&amp;"","")</f>
        <v/>
      </c>
      <c r="G238" s="22" t="str">
        <f aca="false">IFERROR(INDEX(Requirements_Register!$Q$6:$Q$255,MATCH(ROWS($A$6:A238),Requirements_Register!$BB$6:$BB$255,0))&amp;"","")</f>
        <v/>
      </c>
      <c r="H238" s="22" t="str">
        <f aca="false">IFERROR(INDEX(Requirements_Register!$AA$6:$AA$255,MATCH(ROWS($A$6:A238),Requirements_Register!$BB$6:$BB$255,0)),"")</f>
        <v/>
      </c>
      <c r="I238" s="22" t="str">
        <f aca="false">IFERROR(INDEX(Requirements_Register!$AC$6:$AC$255,MATCH(ROWS($A$6:A238),Requirements_Register!$BB$6:$BB$255,0)),"")</f>
        <v/>
      </c>
      <c r="J238" s="22" t="str">
        <f aca="false">IFERROR(INDEX(Requirements_Register!$AG$6:$AG$255,MATCH(ROWS($A$6:A238),Requirements_Register!$BB$6:$BB$255,0))&amp;"","")</f>
        <v/>
      </c>
      <c r="K238" s="22" t="str">
        <f aca="false">IFERROR(INDEX(Requirements_Register!$AK$6:$AK$255,MATCH(ROWS($A$6:A238),Requirements_Register!$BB$6:$BB$255,0))&amp;"","")</f>
        <v/>
      </c>
      <c r="L238" s="22" t="str">
        <f aca="false">IFERROR(INDEX(Requirements_Register!$AT$6:$AT$255,MATCH(ROWS($A$6:A238),Requirements_Register!$BB$6:$BB$255,0))&amp;"","")</f>
        <v/>
      </c>
      <c r="M238" s="22" t="str">
        <f aca="false">IFERROR(INDEX(Requirements_Register!$AU$6:$AU$255,MATCH(ROWS($A$6:A238),Requirements_Register!$BB$6:$BB$255,0))&amp;"","")</f>
        <v/>
      </c>
    </row>
    <row r="239" customFormat="false" ht="15" hidden="false" customHeight="false" outlineLevel="0" collapsed="false">
      <c r="A239" s="22" t="str">
        <f aca="false">IFERROR(INDEX(Requirements_Register!$A$6:$A$255,MATCH(ROWS($A$6:A239),Requirements_Register!$BB$6:$BB$255,0))&amp;"","")</f>
        <v/>
      </c>
      <c r="B239" s="22" t="str">
        <f aca="false">IFERROR(INDEX(Requirements_Register!$B$6:$B$255,MATCH(ROWS($A$6:A239),Requirements_Register!$BB$6:$BB$255,0))&amp;"","")</f>
        <v/>
      </c>
      <c r="C239" s="22" t="str">
        <f aca="false">IFERROR(INDEX(Requirements_Register!$D$6:$D$255,MATCH(ROWS($A$6:A239),Requirements_Register!$BB$6:$BB$255,0))&amp;"","")</f>
        <v/>
      </c>
      <c r="D239" s="22" t="str">
        <f aca="false">IFERROR(INDEX(Requirements_Register!$E$6:$E$255,MATCH(ROWS($A$6:A239),Requirements_Register!$BB$6:$BB$255,0))&amp;"","")</f>
        <v/>
      </c>
      <c r="E239" s="22" t="str">
        <f aca="false">IFERROR(INDEX(Requirements_Register!$G$6:$G$255,MATCH(ROWS($A$6:A239),Requirements_Register!$BB$6:$BB$255,0))&amp;"","")</f>
        <v/>
      </c>
      <c r="F239" s="22" t="str">
        <f aca="false">IFERROR(INDEX(Requirements_Register!$I$6:$I$255,MATCH(ROWS($A$6:A239),Requirements_Register!$BB$6:$BB$255,0))&amp;"","")</f>
        <v/>
      </c>
      <c r="G239" s="22" t="str">
        <f aca="false">IFERROR(INDEX(Requirements_Register!$Q$6:$Q$255,MATCH(ROWS($A$6:A239),Requirements_Register!$BB$6:$BB$255,0))&amp;"","")</f>
        <v/>
      </c>
      <c r="H239" s="22" t="str">
        <f aca="false">IFERROR(INDEX(Requirements_Register!$AA$6:$AA$255,MATCH(ROWS($A$6:A239),Requirements_Register!$BB$6:$BB$255,0)),"")</f>
        <v/>
      </c>
      <c r="I239" s="22" t="str">
        <f aca="false">IFERROR(INDEX(Requirements_Register!$AC$6:$AC$255,MATCH(ROWS($A$6:A239),Requirements_Register!$BB$6:$BB$255,0)),"")</f>
        <v/>
      </c>
      <c r="J239" s="22" t="str">
        <f aca="false">IFERROR(INDEX(Requirements_Register!$AG$6:$AG$255,MATCH(ROWS($A$6:A239),Requirements_Register!$BB$6:$BB$255,0))&amp;"","")</f>
        <v/>
      </c>
      <c r="K239" s="22" t="str">
        <f aca="false">IFERROR(INDEX(Requirements_Register!$AK$6:$AK$255,MATCH(ROWS($A$6:A239),Requirements_Register!$BB$6:$BB$255,0))&amp;"","")</f>
        <v/>
      </c>
      <c r="L239" s="22" t="str">
        <f aca="false">IFERROR(INDEX(Requirements_Register!$AT$6:$AT$255,MATCH(ROWS($A$6:A239),Requirements_Register!$BB$6:$BB$255,0))&amp;"","")</f>
        <v/>
      </c>
      <c r="M239" s="22" t="str">
        <f aca="false">IFERROR(INDEX(Requirements_Register!$AU$6:$AU$255,MATCH(ROWS($A$6:A239),Requirements_Register!$BB$6:$BB$255,0))&amp;"","")</f>
        <v/>
      </c>
    </row>
    <row r="240" customFormat="false" ht="15" hidden="false" customHeight="false" outlineLevel="0" collapsed="false">
      <c r="A240" s="22" t="str">
        <f aca="false">IFERROR(INDEX(Requirements_Register!$A$6:$A$255,MATCH(ROWS($A$6:A240),Requirements_Register!$BB$6:$BB$255,0))&amp;"","")</f>
        <v/>
      </c>
      <c r="B240" s="22" t="str">
        <f aca="false">IFERROR(INDEX(Requirements_Register!$B$6:$B$255,MATCH(ROWS($A$6:A240),Requirements_Register!$BB$6:$BB$255,0))&amp;"","")</f>
        <v/>
      </c>
      <c r="C240" s="22" t="str">
        <f aca="false">IFERROR(INDEX(Requirements_Register!$D$6:$D$255,MATCH(ROWS($A$6:A240),Requirements_Register!$BB$6:$BB$255,0))&amp;"","")</f>
        <v/>
      </c>
      <c r="D240" s="22" t="str">
        <f aca="false">IFERROR(INDEX(Requirements_Register!$E$6:$E$255,MATCH(ROWS($A$6:A240),Requirements_Register!$BB$6:$BB$255,0))&amp;"","")</f>
        <v/>
      </c>
      <c r="E240" s="22" t="str">
        <f aca="false">IFERROR(INDEX(Requirements_Register!$G$6:$G$255,MATCH(ROWS($A$6:A240),Requirements_Register!$BB$6:$BB$255,0))&amp;"","")</f>
        <v/>
      </c>
      <c r="F240" s="22" t="str">
        <f aca="false">IFERROR(INDEX(Requirements_Register!$I$6:$I$255,MATCH(ROWS($A$6:A240),Requirements_Register!$BB$6:$BB$255,0))&amp;"","")</f>
        <v/>
      </c>
      <c r="G240" s="22" t="str">
        <f aca="false">IFERROR(INDEX(Requirements_Register!$Q$6:$Q$255,MATCH(ROWS($A$6:A240),Requirements_Register!$BB$6:$BB$255,0))&amp;"","")</f>
        <v/>
      </c>
      <c r="H240" s="22" t="str">
        <f aca="false">IFERROR(INDEX(Requirements_Register!$AA$6:$AA$255,MATCH(ROWS($A$6:A240),Requirements_Register!$BB$6:$BB$255,0)),"")</f>
        <v/>
      </c>
      <c r="I240" s="22" t="str">
        <f aca="false">IFERROR(INDEX(Requirements_Register!$AC$6:$AC$255,MATCH(ROWS($A$6:A240),Requirements_Register!$BB$6:$BB$255,0)),"")</f>
        <v/>
      </c>
      <c r="J240" s="22" t="str">
        <f aca="false">IFERROR(INDEX(Requirements_Register!$AG$6:$AG$255,MATCH(ROWS($A$6:A240),Requirements_Register!$BB$6:$BB$255,0))&amp;"","")</f>
        <v/>
      </c>
      <c r="K240" s="22" t="str">
        <f aca="false">IFERROR(INDEX(Requirements_Register!$AK$6:$AK$255,MATCH(ROWS($A$6:A240),Requirements_Register!$BB$6:$BB$255,0))&amp;"","")</f>
        <v/>
      </c>
      <c r="L240" s="22" t="str">
        <f aca="false">IFERROR(INDEX(Requirements_Register!$AT$6:$AT$255,MATCH(ROWS($A$6:A240),Requirements_Register!$BB$6:$BB$255,0))&amp;"","")</f>
        <v/>
      </c>
      <c r="M240" s="22" t="str">
        <f aca="false">IFERROR(INDEX(Requirements_Register!$AU$6:$AU$255,MATCH(ROWS($A$6:A240),Requirements_Register!$BB$6:$BB$255,0))&amp;"","")</f>
        <v/>
      </c>
    </row>
    <row r="241" customFormat="false" ht="15" hidden="false" customHeight="false" outlineLevel="0" collapsed="false">
      <c r="A241" s="22" t="str">
        <f aca="false">IFERROR(INDEX(Requirements_Register!$A$6:$A$255,MATCH(ROWS($A$6:A241),Requirements_Register!$BB$6:$BB$255,0))&amp;"","")</f>
        <v/>
      </c>
      <c r="B241" s="22" t="str">
        <f aca="false">IFERROR(INDEX(Requirements_Register!$B$6:$B$255,MATCH(ROWS($A$6:A241),Requirements_Register!$BB$6:$BB$255,0))&amp;"","")</f>
        <v/>
      </c>
      <c r="C241" s="22" t="str">
        <f aca="false">IFERROR(INDEX(Requirements_Register!$D$6:$D$255,MATCH(ROWS($A$6:A241),Requirements_Register!$BB$6:$BB$255,0))&amp;"","")</f>
        <v/>
      </c>
      <c r="D241" s="22" t="str">
        <f aca="false">IFERROR(INDEX(Requirements_Register!$E$6:$E$255,MATCH(ROWS($A$6:A241),Requirements_Register!$BB$6:$BB$255,0))&amp;"","")</f>
        <v/>
      </c>
      <c r="E241" s="22" t="str">
        <f aca="false">IFERROR(INDEX(Requirements_Register!$G$6:$G$255,MATCH(ROWS($A$6:A241),Requirements_Register!$BB$6:$BB$255,0))&amp;"","")</f>
        <v/>
      </c>
      <c r="F241" s="22" t="str">
        <f aca="false">IFERROR(INDEX(Requirements_Register!$I$6:$I$255,MATCH(ROWS($A$6:A241),Requirements_Register!$BB$6:$BB$255,0))&amp;"","")</f>
        <v/>
      </c>
      <c r="G241" s="22" t="str">
        <f aca="false">IFERROR(INDEX(Requirements_Register!$Q$6:$Q$255,MATCH(ROWS($A$6:A241),Requirements_Register!$BB$6:$BB$255,0))&amp;"","")</f>
        <v/>
      </c>
      <c r="H241" s="22" t="str">
        <f aca="false">IFERROR(INDEX(Requirements_Register!$AA$6:$AA$255,MATCH(ROWS($A$6:A241),Requirements_Register!$BB$6:$BB$255,0)),"")</f>
        <v/>
      </c>
      <c r="I241" s="22" t="str">
        <f aca="false">IFERROR(INDEX(Requirements_Register!$AC$6:$AC$255,MATCH(ROWS($A$6:A241),Requirements_Register!$BB$6:$BB$255,0)),"")</f>
        <v/>
      </c>
      <c r="J241" s="22" t="str">
        <f aca="false">IFERROR(INDEX(Requirements_Register!$AG$6:$AG$255,MATCH(ROWS($A$6:A241),Requirements_Register!$BB$6:$BB$255,0))&amp;"","")</f>
        <v/>
      </c>
      <c r="K241" s="22" t="str">
        <f aca="false">IFERROR(INDEX(Requirements_Register!$AK$6:$AK$255,MATCH(ROWS($A$6:A241),Requirements_Register!$BB$6:$BB$255,0))&amp;"","")</f>
        <v/>
      </c>
      <c r="L241" s="22" t="str">
        <f aca="false">IFERROR(INDEX(Requirements_Register!$AT$6:$AT$255,MATCH(ROWS($A$6:A241),Requirements_Register!$BB$6:$BB$255,0))&amp;"","")</f>
        <v/>
      </c>
      <c r="M241" s="22" t="str">
        <f aca="false">IFERROR(INDEX(Requirements_Register!$AU$6:$AU$255,MATCH(ROWS($A$6:A241),Requirements_Register!$BB$6:$BB$255,0))&amp;"","")</f>
        <v/>
      </c>
    </row>
    <row r="242" customFormat="false" ht="15" hidden="false" customHeight="false" outlineLevel="0" collapsed="false">
      <c r="A242" s="22" t="str">
        <f aca="false">IFERROR(INDEX(Requirements_Register!$A$6:$A$255,MATCH(ROWS($A$6:A242),Requirements_Register!$BB$6:$BB$255,0))&amp;"","")</f>
        <v/>
      </c>
      <c r="B242" s="22" t="str">
        <f aca="false">IFERROR(INDEX(Requirements_Register!$B$6:$B$255,MATCH(ROWS($A$6:A242),Requirements_Register!$BB$6:$BB$255,0))&amp;"","")</f>
        <v/>
      </c>
      <c r="C242" s="22" t="str">
        <f aca="false">IFERROR(INDEX(Requirements_Register!$D$6:$D$255,MATCH(ROWS($A$6:A242),Requirements_Register!$BB$6:$BB$255,0))&amp;"","")</f>
        <v/>
      </c>
      <c r="D242" s="22" t="str">
        <f aca="false">IFERROR(INDEX(Requirements_Register!$E$6:$E$255,MATCH(ROWS($A$6:A242),Requirements_Register!$BB$6:$BB$255,0))&amp;"","")</f>
        <v/>
      </c>
      <c r="E242" s="22" t="str">
        <f aca="false">IFERROR(INDEX(Requirements_Register!$G$6:$G$255,MATCH(ROWS($A$6:A242),Requirements_Register!$BB$6:$BB$255,0))&amp;"","")</f>
        <v/>
      </c>
      <c r="F242" s="22" t="str">
        <f aca="false">IFERROR(INDEX(Requirements_Register!$I$6:$I$255,MATCH(ROWS($A$6:A242),Requirements_Register!$BB$6:$BB$255,0))&amp;"","")</f>
        <v/>
      </c>
      <c r="G242" s="22" t="str">
        <f aca="false">IFERROR(INDEX(Requirements_Register!$Q$6:$Q$255,MATCH(ROWS($A$6:A242),Requirements_Register!$BB$6:$BB$255,0))&amp;"","")</f>
        <v/>
      </c>
      <c r="H242" s="22" t="str">
        <f aca="false">IFERROR(INDEX(Requirements_Register!$AA$6:$AA$255,MATCH(ROWS($A$6:A242),Requirements_Register!$BB$6:$BB$255,0)),"")</f>
        <v/>
      </c>
      <c r="I242" s="22" t="str">
        <f aca="false">IFERROR(INDEX(Requirements_Register!$AC$6:$AC$255,MATCH(ROWS($A$6:A242),Requirements_Register!$BB$6:$BB$255,0)),"")</f>
        <v/>
      </c>
      <c r="J242" s="22" t="str">
        <f aca="false">IFERROR(INDEX(Requirements_Register!$AG$6:$AG$255,MATCH(ROWS($A$6:A242),Requirements_Register!$BB$6:$BB$255,0))&amp;"","")</f>
        <v/>
      </c>
      <c r="K242" s="22" t="str">
        <f aca="false">IFERROR(INDEX(Requirements_Register!$AK$6:$AK$255,MATCH(ROWS($A$6:A242),Requirements_Register!$BB$6:$BB$255,0))&amp;"","")</f>
        <v/>
      </c>
      <c r="L242" s="22" t="str">
        <f aca="false">IFERROR(INDEX(Requirements_Register!$AT$6:$AT$255,MATCH(ROWS($A$6:A242),Requirements_Register!$BB$6:$BB$255,0))&amp;"","")</f>
        <v/>
      </c>
      <c r="M242" s="22" t="str">
        <f aca="false">IFERROR(INDEX(Requirements_Register!$AU$6:$AU$255,MATCH(ROWS($A$6:A242),Requirements_Register!$BB$6:$BB$255,0))&amp;"","")</f>
        <v/>
      </c>
    </row>
    <row r="243" customFormat="false" ht="15" hidden="false" customHeight="false" outlineLevel="0" collapsed="false">
      <c r="A243" s="22" t="str">
        <f aca="false">IFERROR(INDEX(Requirements_Register!$A$6:$A$255,MATCH(ROWS($A$6:A243),Requirements_Register!$BB$6:$BB$255,0))&amp;"","")</f>
        <v/>
      </c>
      <c r="B243" s="22" t="str">
        <f aca="false">IFERROR(INDEX(Requirements_Register!$B$6:$B$255,MATCH(ROWS($A$6:A243),Requirements_Register!$BB$6:$BB$255,0))&amp;"","")</f>
        <v/>
      </c>
      <c r="C243" s="22" t="str">
        <f aca="false">IFERROR(INDEX(Requirements_Register!$D$6:$D$255,MATCH(ROWS($A$6:A243),Requirements_Register!$BB$6:$BB$255,0))&amp;"","")</f>
        <v/>
      </c>
      <c r="D243" s="22" t="str">
        <f aca="false">IFERROR(INDEX(Requirements_Register!$E$6:$E$255,MATCH(ROWS($A$6:A243),Requirements_Register!$BB$6:$BB$255,0))&amp;"","")</f>
        <v/>
      </c>
      <c r="E243" s="22" t="str">
        <f aca="false">IFERROR(INDEX(Requirements_Register!$G$6:$G$255,MATCH(ROWS($A$6:A243),Requirements_Register!$BB$6:$BB$255,0))&amp;"","")</f>
        <v/>
      </c>
      <c r="F243" s="22" t="str">
        <f aca="false">IFERROR(INDEX(Requirements_Register!$I$6:$I$255,MATCH(ROWS($A$6:A243),Requirements_Register!$BB$6:$BB$255,0))&amp;"","")</f>
        <v/>
      </c>
      <c r="G243" s="22" t="str">
        <f aca="false">IFERROR(INDEX(Requirements_Register!$Q$6:$Q$255,MATCH(ROWS($A$6:A243),Requirements_Register!$BB$6:$BB$255,0))&amp;"","")</f>
        <v/>
      </c>
      <c r="H243" s="22" t="str">
        <f aca="false">IFERROR(INDEX(Requirements_Register!$AA$6:$AA$255,MATCH(ROWS($A$6:A243),Requirements_Register!$BB$6:$BB$255,0)),"")</f>
        <v/>
      </c>
      <c r="I243" s="22" t="str">
        <f aca="false">IFERROR(INDEX(Requirements_Register!$AC$6:$AC$255,MATCH(ROWS($A$6:A243),Requirements_Register!$BB$6:$BB$255,0)),"")</f>
        <v/>
      </c>
      <c r="J243" s="22" t="str">
        <f aca="false">IFERROR(INDEX(Requirements_Register!$AG$6:$AG$255,MATCH(ROWS($A$6:A243),Requirements_Register!$BB$6:$BB$255,0))&amp;"","")</f>
        <v/>
      </c>
      <c r="K243" s="22" t="str">
        <f aca="false">IFERROR(INDEX(Requirements_Register!$AK$6:$AK$255,MATCH(ROWS($A$6:A243),Requirements_Register!$BB$6:$BB$255,0))&amp;"","")</f>
        <v/>
      </c>
      <c r="L243" s="22" t="str">
        <f aca="false">IFERROR(INDEX(Requirements_Register!$AT$6:$AT$255,MATCH(ROWS($A$6:A243),Requirements_Register!$BB$6:$BB$255,0))&amp;"","")</f>
        <v/>
      </c>
      <c r="M243" s="22" t="str">
        <f aca="false">IFERROR(INDEX(Requirements_Register!$AU$6:$AU$255,MATCH(ROWS($A$6:A243),Requirements_Register!$BB$6:$BB$255,0))&amp;"","")</f>
        <v/>
      </c>
    </row>
    <row r="244" customFormat="false" ht="15" hidden="false" customHeight="false" outlineLevel="0" collapsed="false">
      <c r="A244" s="22" t="str">
        <f aca="false">IFERROR(INDEX(Requirements_Register!$A$6:$A$255,MATCH(ROWS($A$6:A244),Requirements_Register!$BB$6:$BB$255,0))&amp;"","")</f>
        <v/>
      </c>
      <c r="B244" s="22" t="str">
        <f aca="false">IFERROR(INDEX(Requirements_Register!$B$6:$B$255,MATCH(ROWS($A$6:A244),Requirements_Register!$BB$6:$BB$255,0))&amp;"","")</f>
        <v/>
      </c>
      <c r="C244" s="22" t="str">
        <f aca="false">IFERROR(INDEX(Requirements_Register!$D$6:$D$255,MATCH(ROWS($A$6:A244),Requirements_Register!$BB$6:$BB$255,0))&amp;"","")</f>
        <v/>
      </c>
      <c r="D244" s="22" t="str">
        <f aca="false">IFERROR(INDEX(Requirements_Register!$E$6:$E$255,MATCH(ROWS($A$6:A244),Requirements_Register!$BB$6:$BB$255,0))&amp;"","")</f>
        <v/>
      </c>
      <c r="E244" s="22" t="str">
        <f aca="false">IFERROR(INDEX(Requirements_Register!$G$6:$G$255,MATCH(ROWS($A$6:A244),Requirements_Register!$BB$6:$BB$255,0))&amp;"","")</f>
        <v/>
      </c>
      <c r="F244" s="22" t="str">
        <f aca="false">IFERROR(INDEX(Requirements_Register!$I$6:$I$255,MATCH(ROWS($A$6:A244),Requirements_Register!$BB$6:$BB$255,0))&amp;"","")</f>
        <v/>
      </c>
      <c r="G244" s="22" t="str">
        <f aca="false">IFERROR(INDEX(Requirements_Register!$Q$6:$Q$255,MATCH(ROWS($A$6:A244),Requirements_Register!$BB$6:$BB$255,0))&amp;"","")</f>
        <v/>
      </c>
      <c r="H244" s="22" t="str">
        <f aca="false">IFERROR(INDEX(Requirements_Register!$AA$6:$AA$255,MATCH(ROWS($A$6:A244),Requirements_Register!$BB$6:$BB$255,0)),"")</f>
        <v/>
      </c>
      <c r="I244" s="22" t="str">
        <f aca="false">IFERROR(INDEX(Requirements_Register!$AC$6:$AC$255,MATCH(ROWS($A$6:A244),Requirements_Register!$BB$6:$BB$255,0)),"")</f>
        <v/>
      </c>
      <c r="J244" s="22" t="str">
        <f aca="false">IFERROR(INDEX(Requirements_Register!$AG$6:$AG$255,MATCH(ROWS($A$6:A244),Requirements_Register!$BB$6:$BB$255,0))&amp;"","")</f>
        <v/>
      </c>
      <c r="K244" s="22" t="str">
        <f aca="false">IFERROR(INDEX(Requirements_Register!$AK$6:$AK$255,MATCH(ROWS($A$6:A244),Requirements_Register!$BB$6:$BB$255,0))&amp;"","")</f>
        <v/>
      </c>
      <c r="L244" s="22" t="str">
        <f aca="false">IFERROR(INDEX(Requirements_Register!$AT$6:$AT$255,MATCH(ROWS($A$6:A244),Requirements_Register!$BB$6:$BB$255,0))&amp;"","")</f>
        <v/>
      </c>
      <c r="M244" s="22" t="str">
        <f aca="false">IFERROR(INDEX(Requirements_Register!$AU$6:$AU$255,MATCH(ROWS($A$6:A244),Requirements_Register!$BB$6:$BB$255,0))&amp;"","")</f>
        <v/>
      </c>
    </row>
    <row r="245" customFormat="false" ht="15" hidden="false" customHeight="false" outlineLevel="0" collapsed="false">
      <c r="A245" s="22" t="str">
        <f aca="false">IFERROR(INDEX(Requirements_Register!$A$6:$A$255,MATCH(ROWS($A$6:A245),Requirements_Register!$BB$6:$BB$255,0))&amp;"","")</f>
        <v/>
      </c>
      <c r="B245" s="22" t="str">
        <f aca="false">IFERROR(INDEX(Requirements_Register!$B$6:$B$255,MATCH(ROWS($A$6:A245),Requirements_Register!$BB$6:$BB$255,0))&amp;"","")</f>
        <v/>
      </c>
      <c r="C245" s="22" t="str">
        <f aca="false">IFERROR(INDEX(Requirements_Register!$D$6:$D$255,MATCH(ROWS($A$6:A245),Requirements_Register!$BB$6:$BB$255,0))&amp;"","")</f>
        <v/>
      </c>
      <c r="D245" s="22" t="str">
        <f aca="false">IFERROR(INDEX(Requirements_Register!$E$6:$E$255,MATCH(ROWS($A$6:A245),Requirements_Register!$BB$6:$BB$255,0))&amp;"","")</f>
        <v/>
      </c>
      <c r="E245" s="22" t="str">
        <f aca="false">IFERROR(INDEX(Requirements_Register!$G$6:$G$255,MATCH(ROWS($A$6:A245),Requirements_Register!$BB$6:$BB$255,0))&amp;"","")</f>
        <v/>
      </c>
      <c r="F245" s="22" t="str">
        <f aca="false">IFERROR(INDEX(Requirements_Register!$I$6:$I$255,MATCH(ROWS($A$6:A245),Requirements_Register!$BB$6:$BB$255,0))&amp;"","")</f>
        <v/>
      </c>
      <c r="G245" s="22" t="str">
        <f aca="false">IFERROR(INDEX(Requirements_Register!$Q$6:$Q$255,MATCH(ROWS($A$6:A245),Requirements_Register!$BB$6:$BB$255,0))&amp;"","")</f>
        <v/>
      </c>
      <c r="H245" s="22" t="str">
        <f aca="false">IFERROR(INDEX(Requirements_Register!$AA$6:$AA$255,MATCH(ROWS($A$6:A245),Requirements_Register!$BB$6:$BB$255,0)),"")</f>
        <v/>
      </c>
      <c r="I245" s="22" t="str">
        <f aca="false">IFERROR(INDEX(Requirements_Register!$AC$6:$AC$255,MATCH(ROWS($A$6:A245),Requirements_Register!$BB$6:$BB$255,0)),"")</f>
        <v/>
      </c>
      <c r="J245" s="22" t="str">
        <f aca="false">IFERROR(INDEX(Requirements_Register!$AG$6:$AG$255,MATCH(ROWS($A$6:A245),Requirements_Register!$BB$6:$BB$255,0))&amp;"","")</f>
        <v/>
      </c>
      <c r="K245" s="22" t="str">
        <f aca="false">IFERROR(INDEX(Requirements_Register!$AK$6:$AK$255,MATCH(ROWS($A$6:A245),Requirements_Register!$BB$6:$BB$255,0))&amp;"","")</f>
        <v/>
      </c>
      <c r="L245" s="22" t="str">
        <f aca="false">IFERROR(INDEX(Requirements_Register!$AT$6:$AT$255,MATCH(ROWS($A$6:A245),Requirements_Register!$BB$6:$BB$255,0))&amp;"","")</f>
        <v/>
      </c>
      <c r="M245" s="22" t="str">
        <f aca="false">IFERROR(INDEX(Requirements_Register!$AU$6:$AU$255,MATCH(ROWS($A$6:A245),Requirements_Register!$BB$6:$BB$255,0))&amp;"","")</f>
        <v/>
      </c>
    </row>
    <row r="246" customFormat="false" ht="15" hidden="false" customHeight="false" outlineLevel="0" collapsed="false">
      <c r="A246" s="22" t="str">
        <f aca="false">IFERROR(INDEX(Requirements_Register!$A$6:$A$255,MATCH(ROWS($A$6:A246),Requirements_Register!$BB$6:$BB$255,0))&amp;"","")</f>
        <v/>
      </c>
      <c r="B246" s="22" t="str">
        <f aca="false">IFERROR(INDEX(Requirements_Register!$B$6:$B$255,MATCH(ROWS($A$6:A246),Requirements_Register!$BB$6:$BB$255,0))&amp;"","")</f>
        <v/>
      </c>
      <c r="C246" s="22" t="str">
        <f aca="false">IFERROR(INDEX(Requirements_Register!$D$6:$D$255,MATCH(ROWS($A$6:A246),Requirements_Register!$BB$6:$BB$255,0))&amp;"","")</f>
        <v/>
      </c>
      <c r="D246" s="22" t="str">
        <f aca="false">IFERROR(INDEX(Requirements_Register!$E$6:$E$255,MATCH(ROWS($A$6:A246),Requirements_Register!$BB$6:$BB$255,0))&amp;"","")</f>
        <v/>
      </c>
      <c r="E246" s="22" t="str">
        <f aca="false">IFERROR(INDEX(Requirements_Register!$G$6:$G$255,MATCH(ROWS($A$6:A246),Requirements_Register!$BB$6:$BB$255,0))&amp;"","")</f>
        <v/>
      </c>
      <c r="F246" s="22" t="str">
        <f aca="false">IFERROR(INDEX(Requirements_Register!$I$6:$I$255,MATCH(ROWS($A$6:A246),Requirements_Register!$BB$6:$BB$255,0))&amp;"","")</f>
        <v/>
      </c>
      <c r="G246" s="22" t="str">
        <f aca="false">IFERROR(INDEX(Requirements_Register!$Q$6:$Q$255,MATCH(ROWS($A$6:A246),Requirements_Register!$BB$6:$BB$255,0))&amp;"","")</f>
        <v/>
      </c>
      <c r="H246" s="22" t="str">
        <f aca="false">IFERROR(INDEX(Requirements_Register!$AA$6:$AA$255,MATCH(ROWS($A$6:A246),Requirements_Register!$BB$6:$BB$255,0)),"")</f>
        <v/>
      </c>
      <c r="I246" s="22" t="str">
        <f aca="false">IFERROR(INDEX(Requirements_Register!$AC$6:$AC$255,MATCH(ROWS($A$6:A246),Requirements_Register!$BB$6:$BB$255,0)),"")</f>
        <v/>
      </c>
      <c r="J246" s="22" t="str">
        <f aca="false">IFERROR(INDEX(Requirements_Register!$AG$6:$AG$255,MATCH(ROWS($A$6:A246),Requirements_Register!$BB$6:$BB$255,0))&amp;"","")</f>
        <v/>
      </c>
      <c r="K246" s="22" t="str">
        <f aca="false">IFERROR(INDEX(Requirements_Register!$AK$6:$AK$255,MATCH(ROWS($A$6:A246),Requirements_Register!$BB$6:$BB$255,0))&amp;"","")</f>
        <v/>
      </c>
      <c r="L246" s="22" t="str">
        <f aca="false">IFERROR(INDEX(Requirements_Register!$AT$6:$AT$255,MATCH(ROWS($A$6:A246),Requirements_Register!$BB$6:$BB$255,0))&amp;"","")</f>
        <v/>
      </c>
      <c r="M246" s="22" t="str">
        <f aca="false">IFERROR(INDEX(Requirements_Register!$AU$6:$AU$255,MATCH(ROWS($A$6:A246),Requirements_Register!$BB$6:$BB$255,0))&amp;"","")</f>
        <v/>
      </c>
    </row>
    <row r="247" customFormat="false" ht="15" hidden="false" customHeight="false" outlineLevel="0" collapsed="false">
      <c r="A247" s="22" t="str">
        <f aca="false">IFERROR(INDEX(Requirements_Register!$A$6:$A$255,MATCH(ROWS($A$6:A247),Requirements_Register!$BB$6:$BB$255,0))&amp;"","")</f>
        <v/>
      </c>
      <c r="B247" s="22" t="str">
        <f aca="false">IFERROR(INDEX(Requirements_Register!$B$6:$B$255,MATCH(ROWS($A$6:A247),Requirements_Register!$BB$6:$BB$255,0))&amp;"","")</f>
        <v/>
      </c>
      <c r="C247" s="22" t="str">
        <f aca="false">IFERROR(INDEX(Requirements_Register!$D$6:$D$255,MATCH(ROWS($A$6:A247),Requirements_Register!$BB$6:$BB$255,0))&amp;"","")</f>
        <v/>
      </c>
      <c r="D247" s="22" t="str">
        <f aca="false">IFERROR(INDEX(Requirements_Register!$E$6:$E$255,MATCH(ROWS($A$6:A247),Requirements_Register!$BB$6:$BB$255,0))&amp;"","")</f>
        <v/>
      </c>
      <c r="E247" s="22" t="str">
        <f aca="false">IFERROR(INDEX(Requirements_Register!$G$6:$G$255,MATCH(ROWS($A$6:A247),Requirements_Register!$BB$6:$BB$255,0))&amp;"","")</f>
        <v/>
      </c>
      <c r="F247" s="22" t="str">
        <f aca="false">IFERROR(INDEX(Requirements_Register!$I$6:$I$255,MATCH(ROWS($A$6:A247),Requirements_Register!$BB$6:$BB$255,0))&amp;"","")</f>
        <v/>
      </c>
      <c r="G247" s="22" t="str">
        <f aca="false">IFERROR(INDEX(Requirements_Register!$Q$6:$Q$255,MATCH(ROWS($A$6:A247),Requirements_Register!$BB$6:$BB$255,0))&amp;"","")</f>
        <v/>
      </c>
      <c r="H247" s="22" t="str">
        <f aca="false">IFERROR(INDEX(Requirements_Register!$AA$6:$AA$255,MATCH(ROWS($A$6:A247),Requirements_Register!$BB$6:$BB$255,0)),"")</f>
        <v/>
      </c>
      <c r="I247" s="22" t="str">
        <f aca="false">IFERROR(INDEX(Requirements_Register!$AC$6:$AC$255,MATCH(ROWS($A$6:A247),Requirements_Register!$BB$6:$BB$255,0)),"")</f>
        <v/>
      </c>
      <c r="J247" s="22" t="str">
        <f aca="false">IFERROR(INDEX(Requirements_Register!$AG$6:$AG$255,MATCH(ROWS($A$6:A247),Requirements_Register!$BB$6:$BB$255,0))&amp;"","")</f>
        <v/>
      </c>
      <c r="K247" s="22" t="str">
        <f aca="false">IFERROR(INDEX(Requirements_Register!$AK$6:$AK$255,MATCH(ROWS($A$6:A247),Requirements_Register!$BB$6:$BB$255,0))&amp;"","")</f>
        <v/>
      </c>
      <c r="L247" s="22" t="str">
        <f aca="false">IFERROR(INDEX(Requirements_Register!$AT$6:$AT$255,MATCH(ROWS($A$6:A247),Requirements_Register!$BB$6:$BB$255,0))&amp;"","")</f>
        <v/>
      </c>
      <c r="M247" s="22" t="str">
        <f aca="false">IFERROR(INDEX(Requirements_Register!$AU$6:$AU$255,MATCH(ROWS($A$6:A247),Requirements_Register!$BB$6:$BB$255,0))&amp;"","")</f>
        <v/>
      </c>
    </row>
    <row r="248" customFormat="false" ht="15" hidden="false" customHeight="false" outlineLevel="0" collapsed="false">
      <c r="A248" s="22" t="str">
        <f aca="false">IFERROR(INDEX(Requirements_Register!$A$6:$A$255,MATCH(ROWS($A$6:A248),Requirements_Register!$BB$6:$BB$255,0))&amp;"","")</f>
        <v/>
      </c>
      <c r="B248" s="22" t="str">
        <f aca="false">IFERROR(INDEX(Requirements_Register!$B$6:$B$255,MATCH(ROWS($A$6:A248),Requirements_Register!$BB$6:$BB$255,0))&amp;"","")</f>
        <v/>
      </c>
      <c r="C248" s="22" t="str">
        <f aca="false">IFERROR(INDEX(Requirements_Register!$D$6:$D$255,MATCH(ROWS($A$6:A248),Requirements_Register!$BB$6:$BB$255,0))&amp;"","")</f>
        <v/>
      </c>
      <c r="D248" s="22" t="str">
        <f aca="false">IFERROR(INDEX(Requirements_Register!$E$6:$E$255,MATCH(ROWS($A$6:A248),Requirements_Register!$BB$6:$BB$255,0))&amp;"","")</f>
        <v/>
      </c>
      <c r="E248" s="22" t="str">
        <f aca="false">IFERROR(INDEX(Requirements_Register!$G$6:$G$255,MATCH(ROWS($A$6:A248),Requirements_Register!$BB$6:$BB$255,0))&amp;"","")</f>
        <v/>
      </c>
      <c r="F248" s="22" t="str">
        <f aca="false">IFERROR(INDEX(Requirements_Register!$I$6:$I$255,MATCH(ROWS($A$6:A248),Requirements_Register!$BB$6:$BB$255,0))&amp;"","")</f>
        <v/>
      </c>
      <c r="G248" s="22" t="str">
        <f aca="false">IFERROR(INDEX(Requirements_Register!$Q$6:$Q$255,MATCH(ROWS($A$6:A248),Requirements_Register!$BB$6:$BB$255,0))&amp;"","")</f>
        <v/>
      </c>
      <c r="H248" s="22" t="str">
        <f aca="false">IFERROR(INDEX(Requirements_Register!$AA$6:$AA$255,MATCH(ROWS($A$6:A248),Requirements_Register!$BB$6:$BB$255,0)),"")</f>
        <v/>
      </c>
      <c r="I248" s="22" t="str">
        <f aca="false">IFERROR(INDEX(Requirements_Register!$AC$6:$AC$255,MATCH(ROWS($A$6:A248),Requirements_Register!$BB$6:$BB$255,0)),"")</f>
        <v/>
      </c>
      <c r="J248" s="22" t="str">
        <f aca="false">IFERROR(INDEX(Requirements_Register!$AG$6:$AG$255,MATCH(ROWS($A$6:A248),Requirements_Register!$BB$6:$BB$255,0))&amp;"","")</f>
        <v/>
      </c>
      <c r="K248" s="22" t="str">
        <f aca="false">IFERROR(INDEX(Requirements_Register!$AK$6:$AK$255,MATCH(ROWS($A$6:A248),Requirements_Register!$BB$6:$BB$255,0))&amp;"","")</f>
        <v/>
      </c>
      <c r="L248" s="22" t="str">
        <f aca="false">IFERROR(INDEX(Requirements_Register!$AT$6:$AT$255,MATCH(ROWS($A$6:A248),Requirements_Register!$BB$6:$BB$255,0))&amp;"","")</f>
        <v/>
      </c>
      <c r="M248" s="22" t="str">
        <f aca="false">IFERROR(INDEX(Requirements_Register!$AU$6:$AU$255,MATCH(ROWS($A$6:A248),Requirements_Register!$BB$6:$BB$255,0))&amp;"","")</f>
        <v/>
      </c>
    </row>
    <row r="249" customFormat="false" ht="15" hidden="false" customHeight="false" outlineLevel="0" collapsed="false">
      <c r="A249" s="22" t="str">
        <f aca="false">IFERROR(INDEX(Requirements_Register!$A$6:$A$255,MATCH(ROWS($A$6:A249),Requirements_Register!$BB$6:$BB$255,0))&amp;"","")</f>
        <v/>
      </c>
      <c r="B249" s="22" t="str">
        <f aca="false">IFERROR(INDEX(Requirements_Register!$B$6:$B$255,MATCH(ROWS($A$6:A249),Requirements_Register!$BB$6:$BB$255,0))&amp;"","")</f>
        <v/>
      </c>
      <c r="C249" s="22" t="str">
        <f aca="false">IFERROR(INDEX(Requirements_Register!$D$6:$D$255,MATCH(ROWS($A$6:A249),Requirements_Register!$BB$6:$BB$255,0))&amp;"","")</f>
        <v/>
      </c>
      <c r="D249" s="22" t="str">
        <f aca="false">IFERROR(INDEX(Requirements_Register!$E$6:$E$255,MATCH(ROWS($A$6:A249),Requirements_Register!$BB$6:$BB$255,0))&amp;"","")</f>
        <v/>
      </c>
      <c r="E249" s="22" t="str">
        <f aca="false">IFERROR(INDEX(Requirements_Register!$G$6:$G$255,MATCH(ROWS($A$6:A249),Requirements_Register!$BB$6:$BB$255,0))&amp;"","")</f>
        <v/>
      </c>
      <c r="F249" s="22" t="str">
        <f aca="false">IFERROR(INDEX(Requirements_Register!$I$6:$I$255,MATCH(ROWS($A$6:A249),Requirements_Register!$BB$6:$BB$255,0))&amp;"","")</f>
        <v/>
      </c>
      <c r="G249" s="22" t="str">
        <f aca="false">IFERROR(INDEX(Requirements_Register!$Q$6:$Q$255,MATCH(ROWS($A$6:A249),Requirements_Register!$BB$6:$BB$255,0))&amp;"","")</f>
        <v/>
      </c>
      <c r="H249" s="22" t="str">
        <f aca="false">IFERROR(INDEX(Requirements_Register!$AA$6:$AA$255,MATCH(ROWS($A$6:A249),Requirements_Register!$BB$6:$BB$255,0)),"")</f>
        <v/>
      </c>
      <c r="I249" s="22" t="str">
        <f aca="false">IFERROR(INDEX(Requirements_Register!$AC$6:$AC$255,MATCH(ROWS($A$6:A249),Requirements_Register!$BB$6:$BB$255,0)),"")</f>
        <v/>
      </c>
      <c r="J249" s="22" t="str">
        <f aca="false">IFERROR(INDEX(Requirements_Register!$AG$6:$AG$255,MATCH(ROWS($A$6:A249),Requirements_Register!$BB$6:$BB$255,0))&amp;"","")</f>
        <v/>
      </c>
      <c r="K249" s="22" t="str">
        <f aca="false">IFERROR(INDEX(Requirements_Register!$AK$6:$AK$255,MATCH(ROWS($A$6:A249),Requirements_Register!$BB$6:$BB$255,0))&amp;"","")</f>
        <v/>
      </c>
      <c r="L249" s="22" t="str">
        <f aca="false">IFERROR(INDEX(Requirements_Register!$AT$6:$AT$255,MATCH(ROWS($A$6:A249),Requirements_Register!$BB$6:$BB$255,0))&amp;"","")</f>
        <v/>
      </c>
      <c r="M249" s="22" t="str">
        <f aca="false">IFERROR(INDEX(Requirements_Register!$AU$6:$AU$255,MATCH(ROWS($A$6:A249),Requirements_Register!$BB$6:$BB$255,0))&amp;"","")</f>
        <v/>
      </c>
    </row>
    <row r="250" customFormat="false" ht="15" hidden="false" customHeight="false" outlineLevel="0" collapsed="false">
      <c r="A250" s="22" t="str">
        <f aca="false">IFERROR(INDEX(Requirements_Register!$A$6:$A$255,MATCH(ROWS($A$6:A250),Requirements_Register!$BB$6:$BB$255,0))&amp;"","")</f>
        <v/>
      </c>
      <c r="B250" s="22" t="str">
        <f aca="false">IFERROR(INDEX(Requirements_Register!$B$6:$B$255,MATCH(ROWS($A$6:A250),Requirements_Register!$BB$6:$BB$255,0))&amp;"","")</f>
        <v/>
      </c>
      <c r="C250" s="22" t="str">
        <f aca="false">IFERROR(INDEX(Requirements_Register!$D$6:$D$255,MATCH(ROWS($A$6:A250),Requirements_Register!$BB$6:$BB$255,0))&amp;"","")</f>
        <v/>
      </c>
      <c r="D250" s="22" t="str">
        <f aca="false">IFERROR(INDEX(Requirements_Register!$E$6:$E$255,MATCH(ROWS($A$6:A250),Requirements_Register!$BB$6:$BB$255,0))&amp;"","")</f>
        <v/>
      </c>
      <c r="E250" s="22" t="str">
        <f aca="false">IFERROR(INDEX(Requirements_Register!$G$6:$G$255,MATCH(ROWS($A$6:A250),Requirements_Register!$BB$6:$BB$255,0))&amp;"","")</f>
        <v/>
      </c>
      <c r="F250" s="22" t="str">
        <f aca="false">IFERROR(INDEX(Requirements_Register!$I$6:$I$255,MATCH(ROWS($A$6:A250),Requirements_Register!$BB$6:$BB$255,0))&amp;"","")</f>
        <v/>
      </c>
      <c r="G250" s="22" t="str">
        <f aca="false">IFERROR(INDEX(Requirements_Register!$Q$6:$Q$255,MATCH(ROWS($A$6:A250),Requirements_Register!$BB$6:$BB$255,0))&amp;"","")</f>
        <v/>
      </c>
      <c r="H250" s="22" t="str">
        <f aca="false">IFERROR(INDEX(Requirements_Register!$AA$6:$AA$255,MATCH(ROWS($A$6:A250),Requirements_Register!$BB$6:$BB$255,0)),"")</f>
        <v/>
      </c>
      <c r="I250" s="22" t="str">
        <f aca="false">IFERROR(INDEX(Requirements_Register!$AC$6:$AC$255,MATCH(ROWS($A$6:A250),Requirements_Register!$BB$6:$BB$255,0)),"")</f>
        <v/>
      </c>
      <c r="J250" s="22" t="str">
        <f aca="false">IFERROR(INDEX(Requirements_Register!$AG$6:$AG$255,MATCH(ROWS($A$6:A250),Requirements_Register!$BB$6:$BB$255,0))&amp;"","")</f>
        <v/>
      </c>
      <c r="K250" s="22" t="str">
        <f aca="false">IFERROR(INDEX(Requirements_Register!$AK$6:$AK$255,MATCH(ROWS($A$6:A250),Requirements_Register!$BB$6:$BB$255,0))&amp;"","")</f>
        <v/>
      </c>
      <c r="L250" s="22" t="str">
        <f aca="false">IFERROR(INDEX(Requirements_Register!$AT$6:$AT$255,MATCH(ROWS($A$6:A250),Requirements_Register!$BB$6:$BB$255,0))&amp;"","")</f>
        <v/>
      </c>
      <c r="M250" s="22" t="str">
        <f aca="false">IFERROR(INDEX(Requirements_Register!$AU$6:$AU$255,MATCH(ROWS($A$6:A250),Requirements_Register!$BB$6:$BB$255,0))&amp;"","")</f>
        <v/>
      </c>
    </row>
    <row r="251" customFormat="false" ht="15" hidden="false" customHeight="false" outlineLevel="0" collapsed="false">
      <c r="A251" s="22" t="str">
        <f aca="false">IFERROR(INDEX(Requirements_Register!$A$6:$A$255,MATCH(ROWS($A$6:A251),Requirements_Register!$BB$6:$BB$255,0))&amp;"","")</f>
        <v/>
      </c>
      <c r="B251" s="22" t="str">
        <f aca="false">IFERROR(INDEX(Requirements_Register!$B$6:$B$255,MATCH(ROWS($A$6:A251),Requirements_Register!$BB$6:$BB$255,0))&amp;"","")</f>
        <v/>
      </c>
      <c r="C251" s="22" t="str">
        <f aca="false">IFERROR(INDEX(Requirements_Register!$D$6:$D$255,MATCH(ROWS($A$6:A251),Requirements_Register!$BB$6:$BB$255,0))&amp;"","")</f>
        <v/>
      </c>
      <c r="D251" s="22" t="str">
        <f aca="false">IFERROR(INDEX(Requirements_Register!$E$6:$E$255,MATCH(ROWS($A$6:A251),Requirements_Register!$BB$6:$BB$255,0))&amp;"","")</f>
        <v/>
      </c>
      <c r="E251" s="22" t="str">
        <f aca="false">IFERROR(INDEX(Requirements_Register!$G$6:$G$255,MATCH(ROWS($A$6:A251),Requirements_Register!$BB$6:$BB$255,0))&amp;"","")</f>
        <v/>
      </c>
      <c r="F251" s="22" t="str">
        <f aca="false">IFERROR(INDEX(Requirements_Register!$I$6:$I$255,MATCH(ROWS($A$6:A251),Requirements_Register!$BB$6:$BB$255,0))&amp;"","")</f>
        <v/>
      </c>
      <c r="G251" s="22" t="str">
        <f aca="false">IFERROR(INDEX(Requirements_Register!$Q$6:$Q$255,MATCH(ROWS($A$6:A251),Requirements_Register!$BB$6:$BB$255,0))&amp;"","")</f>
        <v/>
      </c>
      <c r="H251" s="22" t="str">
        <f aca="false">IFERROR(INDEX(Requirements_Register!$AA$6:$AA$255,MATCH(ROWS($A$6:A251),Requirements_Register!$BB$6:$BB$255,0)),"")</f>
        <v/>
      </c>
      <c r="I251" s="22" t="str">
        <f aca="false">IFERROR(INDEX(Requirements_Register!$AC$6:$AC$255,MATCH(ROWS($A$6:A251),Requirements_Register!$BB$6:$BB$255,0)),"")</f>
        <v/>
      </c>
      <c r="J251" s="22" t="str">
        <f aca="false">IFERROR(INDEX(Requirements_Register!$AG$6:$AG$255,MATCH(ROWS($A$6:A251),Requirements_Register!$BB$6:$BB$255,0))&amp;"","")</f>
        <v/>
      </c>
      <c r="K251" s="22" t="str">
        <f aca="false">IFERROR(INDEX(Requirements_Register!$AK$6:$AK$255,MATCH(ROWS($A$6:A251),Requirements_Register!$BB$6:$BB$255,0))&amp;"","")</f>
        <v/>
      </c>
      <c r="L251" s="22" t="str">
        <f aca="false">IFERROR(INDEX(Requirements_Register!$AT$6:$AT$255,MATCH(ROWS($A$6:A251),Requirements_Register!$BB$6:$BB$255,0))&amp;"","")</f>
        <v/>
      </c>
      <c r="M251" s="22" t="str">
        <f aca="false">IFERROR(INDEX(Requirements_Register!$AU$6:$AU$255,MATCH(ROWS($A$6:A251),Requirements_Register!$BB$6:$BB$255,0))&amp;"","")</f>
        <v/>
      </c>
    </row>
    <row r="252" customFormat="false" ht="15" hidden="false" customHeight="false" outlineLevel="0" collapsed="false">
      <c r="A252" s="22" t="str">
        <f aca="false">IFERROR(INDEX(Requirements_Register!$A$6:$A$255,MATCH(ROWS($A$6:A252),Requirements_Register!$BB$6:$BB$255,0))&amp;"","")</f>
        <v/>
      </c>
      <c r="B252" s="22" t="str">
        <f aca="false">IFERROR(INDEX(Requirements_Register!$B$6:$B$255,MATCH(ROWS($A$6:A252),Requirements_Register!$BB$6:$BB$255,0))&amp;"","")</f>
        <v/>
      </c>
      <c r="C252" s="22" t="str">
        <f aca="false">IFERROR(INDEX(Requirements_Register!$D$6:$D$255,MATCH(ROWS($A$6:A252),Requirements_Register!$BB$6:$BB$255,0))&amp;"","")</f>
        <v/>
      </c>
      <c r="D252" s="22" t="str">
        <f aca="false">IFERROR(INDEX(Requirements_Register!$E$6:$E$255,MATCH(ROWS($A$6:A252),Requirements_Register!$BB$6:$BB$255,0))&amp;"","")</f>
        <v/>
      </c>
      <c r="E252" s="22" t="str">
        <f aca="false">IFERROR(INDEX(Requirements_Register!$G$6:$G$255,MATCH(ROWS($A$6:A252),Requirements_Register!$BB$6:$BB$255,0))&amp;"","")</f>
        <v/>
      </c>
      <c r="F252" s="22" t="str">
        <f aca="false">IFERROR(INDEX(Requirements_Register!$I$6:$I$255,MATCH(ROWS($A$6:A252),Requirements_Register!$BB$6:$BB$255,0))&amp;"","")</f>
        <v/>
      </c>
      <c r="G252" s="22" t="str">
        <f aca="false">IFERROR(INDEX(Requirements_Register!$Q$6:$Q$255,MATCH(ROWS($A$6:A252),Requirements_Register!$BB$6:$BB$255,0))&amp;"","")</f>
        <v/>
      </c>
      <c r="H252" s="22" t="str">
        <f aca="false">IFERROR(INDEX(Requirements_Register!$AA$6:$AA$255,MATCH(ROWS($A$6:A252),Requirements_Register!$BB$6:$BB$255,0)),"")</f>
        <v/>
      </c>
      <c r="I252" s="22" t="str">
        <f aca="false">IFERROR(INDEX(Requirements_Register!$AC$6:$AC$255,MATCH(ROWS($A$6:A252),Requirements_Register!$BB$6:$BB$255,0)),"")</f>
        <v/>
      </c>
      <c r="J252" s="22" t="str">
        <f aca="false">IFERROR(INDEX(Requirements_Register!$AG$6:$AG$255,MATCH(ROWS($A$6:A252),Requirements_Register!$BB$6:$BB$255,0))&amp;"","")</f>
        <v/>
      </c>
      <c r="K252" s="22" t="str">
        <f aca="false">IFERROR(INDEX(Requirements_Register!$AK$6:$AK$255,MATCH(ROWS($A$6:A252),Requirements_Register!$BB$6:$BB$255,0))&amp;"","")</f>
        <v/>
      </c>
      <c r="L252" s="22" t="str">
        <f aca="false">IFERROR(INDEX(Requirements_Register!$AT$6:$AT$255,MATCH(ROWS($A$6:A252),Requirements_Register!$BB$6:$BB$255,0))&amp;"","")</f>
        <v/>
      </c>
      <c r="M252" s="22" t="str">
        <f aca="false">IFERROR(INDEX(Requirements_Register!$AU$6:$AU$255,MATCH(ROWS($A$6:A252),Requirements_Register!$BB$6:$BB$255,0))&amp;"","")</f>
        <v/>
      </c>
    </row>
    <row r="253" customFormat="false" ht="15" hidden="false" customHeight="false" outlineLevel="0" collapsed="false">
      <c r="A253" s="22" t="str">
        <f aca="false">IFERROR(INDEX(Requirements_Register!$A$6:$A$255,MATCH(ROWS($A$6:A253),Requirements_Register!$BB$6:$BB$255,0))&amp;"","")</f>
        <v/>
      </c>
      <c r="B253" s="22" t="str">
        <f aca="false">IFERROR(INDEX(Requirements_Register!$B$6:$B$255,MATCH(ROWS($A$6:A253),Requirements_Register!$BB$6:$BB$255,0))&amp;"","")</f>
        <v/>
      </c>
      <c r="C253" s="22" t="str">
        <f aca="false">IFERROR(INDEX(Requirements_Register!$D$6:$D$255,MATCH(ROWS($A$6:A253),Requirements_Register!$BB$6:$BB$255,0))&amp;"","")</f>
        <v/>
      </c>
      <c r="D253" s="22" t="str">
        <f aca="false">IFERROR(INDEX(Requirements_Register!$E$6:$E$255,MATCH(ROWS($A$6:A253),Requirements_Register!$BB$6:$BB$255,0))&amp;"","")</f>
        <v/>
      </c>
      <c r="E253" s="22" t="str">
        <f aca="false">IFERROR(INDEX(Requirements_Register!$G$6:$G$255,MATCH(ROWS($A$6:A253),Requirements_Register!$BB$6:$BB$255,0))&amp;"","")</f>
        <v/>
      </c>
      <c r="F253" s="22" t="str">
        <f aca="false">IFERROR(INDEX(Requirements_Register!$I$6:$I$255,MATCH(ROWS($A$6:A253),Requirements_Register!$BB$6:$BB$255,0))&amp;"","")</f>
        <v/>
      </c>
      <c r="G253" s="22" t="str">
        <f aca="false">IFERROR(INDEX(Requirements_Register!$Q$6:$Q$255,MATCH(ROWS($A$6:A253),Requirements_Register!$BB$6:$BB$255,0))&amp;"","")</f>
        <v/>
      </c>
      <c r="H253" s="22" t="str">
        <f aca="false">IFERROR(INDEX(Requirements_Register!$AA$6:$AA$255,MATCH(ROWS($A$6:A253),Requirements_Register!$BB$6:$BB$255,0)),"")</f>
        <v/>
      </c>
      <c r="I253" s="22" t="str">
        <f aca="false">IFERROR(INDEX(Requirements_Register!$AC$6:$AC$255,MATCH(ROWS($A$6:A253),Requirements_Register!$BB$6:$BB$255,0)),"")</f>
        <v/>
      </c>
      <c r="J253" s="22" t="str">
        <f aca="false">IFERROR(INDEX(Requirements_Register!$AG$6:$AG$255,MATCH(ROWS($A$6:A253),Requirements_Register!$BB$6:$BB$255,0))&amp;"","")</f>
        <v/>
      </c>
      <c r="K253" s="22" t="str">
        <f aca="false">IFERROR(INDEX(Requirements_Register!$AK$6:$AK$255,MATCH(ROWS($A$6:A253),Requirements_Register!$BB$6:$BB$255,0))&amp;"","")</f>
        <v/>
      </c>
      <c r="L253" s="22" t="str">
        <f aca="false">IFERROR(INDEX(Requirements_Register!$AT$6:$AT$255,MATCH(ROWS($A$6:A253),Requirements_Register!$BB$6:$BB$255,0))&amp;"","")</f>
        <v/>
      </c>
      <c r="M253" s="22" t="str">
        <f aca="false">IFERROR(INDEX(Requirements_Register!$AU$6:$AU$255,MATCH(ROWS($A$6:A253),Requirements_Register!$BB$6:$BB$255,0))&amp;"","")</f>
        <v/>
      </c>
    </row>
    <row r="254" customFormat="false" ht="15" hidden="false" customHeight="false" outlineLevel="0" collapsed="false">
      <c r="A254" s="22" t="str">
        <f aca="false">IFERROR(INDEX(Requirements_Register!$A$6:$A$255,MATCH(ROWS($A$6:A254),Requirements_Register!$BB$6:$BB$255,0))&amp;"","")</f>
        <v/>
      </c>
      <c r="B254" s="22" t="str">
        <f aca="false">IFERROR(INDEX(Requirements_Register!$B$6:$B$255,MATCH(ROWS($A$6:A254),Requirements_Register!$BB$6:$BB$255,0))&amp;"","")</f>
        <v/>
      </c>
      <c r="C254" s="22" t="str">
        <f aca="false">IFERROR(INDEX(Requirements_Register!$D$6:$D$255,MATCH(ROWS($A$6:A254),Requirements_Register!$BB$6:$BB$255,0))&amp;"","")</f>
        <v/>
      </c>
      <c r="D254" s="22" t="str">
        <f aca="false">IFERROR(INDEX(Requirements_Register!$E$6:$E$255,MATCH(ROWS($A$6:A254),Requirements_Register!$BB$6:$BB$255,0))&amp;"","")</f>
        <v/>
      </c>
      <c r="E254" s="22" t="str">
        <f aca="false">IFERROR(INDEX(Requirements_Register!$G$6:$G$255,MATCH(ROWS($A$6:A254),Requirements_Register!$BB$6:$BB$255,0))&amp;"","")</f>
        <v/>
      </c>
      <c r="F254" s="22" t="str">
        <f aca="false">IFERROR(INDEX(Requirements_Register!$I$6:$I$255,MATCH(ROWS($A$6:A254),Requirements_Register!$BB$6:$BB$255,0))&amp;"","")</f>
        <v/>
      </c>
      <c r="G254" s="22" t="str">
        <f aca="false">IFERROR(INDEX(Requirements_Register!$Q$6:$Q$255,MATCH(ROWS($A$6:A254),Requirements_Register!$BB$6:$BB$255,0))&amp;"","")</f>
        <v/>
      </c>
      <c r="H254" s="22" t="str">
        <f aca="false">IFERROR(INDEX(Requirements_Register!$AA$6:$AA$255,MATCH(ROWS($A$6:A254),Requirements_Register!$BB$6:$BB$255,0)),"")</f>
        <v/>
      </c>
      <c r="I254" s="22" t="str">
        <f aca="false">IFERROR(INDEX(Requirements_Register!$AC$6:$AC$255,MATCH(ROWS($A$6:A254),Requirements_Register!$BB$6:$BB$255,0)),"")</f>
        <v/>
      </c>
      <c r="J254" s="22" t="str">
        <f aca="false">IFERROR(INDEX(Requirements_Register!$AG$6:$AG$255,MATCH(ROWS($A$6:A254),Requirements_Register!$BB$6:$BB$255,0))&amp;"","")</f>
        <v/>
      </c>
      <c r="K254" s="22" t="str">
        <f aca="false">IFERROR(INDEX(Requirements_Register!$AK$6:$AK$255,MATCH(ROWS($A$6:A254),Requirements_Register!$BB$6:$BB$255,0))&amp;"","")</f>
        <v/>
      </c>
      <c r="L254" s="22" t="str">
        <f aca="false">IFERROR(INDEX(Requirements_Register!$AT$6:$AT$255,MATCH(ROWS($A$6:A254),Requirements_Register!$BB$6:$BB$255,0))&amp;"","")</f>
        <v/>
      </c>
      <c r="M254" s="22" t="str">
        <f aca="false">IFERROR(INDEX(Requirements_Register!$AU$6:$AU$255,MATCH(ROWS($A$6:A254),Requirements_Register!$BB$6:$BB$255,0))&amp;"","")</f>
        <v/>
      </c>
    </row>
    <row r="255" customFormat="false" ht="15" hidden="false" customHeight="false" outlineLevel="0" collapsed="false">
      <c r="A255" s="22" t="str">
        <f aca="false">IFERROR(INDEX(Requirements_Register!$A$6:$A$255,MATCH(ROWS($A$6:A255),Requirements_Register!$BB$6:$BB$255,0))&amp;"","")</f>
        <v/>
      </c>
      <c r="B255" s="22" t="str">
        <f aca="false">IFERROR(INDEX(Requirements_Register!$B$6:$B$255,MATCH(ROWS($A$6:A255),Requirements_Register!$BB$6:$BB$255,0))&amp;"","")</f>
        <v/>
      </c>
      <c r="C255" s="22" t="str">
        <f aca="false">IFERROR(INDEX(Requirements_Register!$D$6:$D$255,MATCH(ROWS($A$6:A255),Requirements_Register!$BB$6:$BB$255,0))&amp;"","")</f>
        <v/>
      </c>
      <c r="D255" s="22" t="str">
        <f aca="false">IFERROR(INDEX(Requirements_Register!$E$6:$E$255,MATCH(ROWS($A$6:A255),Requirements_Register!$BB$6:$BB$255,0))&amp;"","")</f>
        <v/>
      </c>
      <c r="E255" s="22" t="str">
        <f aca="false">IFERROR(INDEX(Requirements_Register!$G$6:$G$255,MATCH(ROWS($A$6:A255),Requirements_Register!$BB$6:$BB$255,0))&amp;"","")</f>
        <v/>
      </c>
      <c r="F255" s="22" t="str">
        <f aca="false">IFERROR(INDEX(Requirements_Register!$I$6:$I$255,MATCH(ROWS($A$6:A255),Requirements_Register!$BB$6:$BB$255,0))&amp;"","")</f>
        <v/>
      </c>
      <c r="G255" s="22" t="str">
        <f aca="false">IFERROR(INDEX(Requirements_Register!$Q$6:$Q$255,MATCH(ROWS($A$6:A255),Requirements_Register!$BB$6:$BB$255,0))&amp;"","")</f>
        <v/>
      </c>
      <c r="H255" s="22" t="str">
        <f aca="false">IFERROR(INDEX(Requirements_Register!$AA$6:$AA$255,MATCH(ROWS($A$6:A255),Requirements_Register!$BB$6:$BB$255,0)),"")</f>
        <v/>
      </c>
      <c r="I255" s="22" t="str">
        <f aca="false">IFERROR(INDEX(Requirements_Register!$AC$6:$AC$255,MATCH(ROWS($A$6:A255),Requirements_Register!$BB$6:$BB$255,0)),"")</f>
        <v/>
      </c>
      <c r="J255" s="22" t="str">
        <f aca="false">IFERROR(INDEX(Requirements_Register!$AG$6:$AG$255,MATCH(ROWS($A$6:A255),Requirements_Register!$BB$6:$BB$255,0))&amp;"","")</f>
        <v/>
      </c>
      <c r="K255" s="22" t="str">
        <f aca="false">IFERROR(INDEX(Requirements_Register!$AK$6:$AK$255,MATCH(ROWS($A$6:A255),Requirements_Register!$BB$6:$BB$255,0))&amp;"","")</f>
        <v/>
      </c>
      <c r="L255" s="22" t="str">
        <f aca="false">IFERROR(INDEX(Requirements_Register!$AT$6:$AT$255,MATCH(ROWS($A$6:A255),Requirements_Register!$BB$6:$BB$255,0))&amp;"","")</f>
        <v/>
      </c>
      <c r="M255" s="22" t="str">
        <f aca="false">IFERROR(INDEX(Requirements_Register!$AU$6:$AU$255,MATCH(ROWS($A$6:A255),Requirements_Register!$BB$6:$BB$255,0))&amp;"","")</f>
        <v/>
      </c>
    </row>
    <row r="256" customFormat="false" ht="15" hidden="false" customHeight="false" outlineLevel="0" collapsed="false">
      <c r="A256" s="0" t="n">
        <v>0</v>
      </c>
      <c r="B256" s="0" t="n">
        <v>0</v>
      </c>
      <c r="C256" s="0" t="n">
        <v>0</v>
      </c>
      <c r="D256" s="0" t="n">
        <v>0</v>
      </c>
      <c r="E256" s="0" t="n">
        <v>0</v>
      </c>
      <c r="F256" s="0" t="n">
        <v>0</v>
      </c>
      <c r="G256" s="0" t="n">
        <v>0</v>
      </c>
      <c r="J256" s="0" t="n">
        <v>0</v>
      </c>
      <c r="K256" s="0" t="n">
        <v>0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4"/>
    <col collapsed="false" customWidth="true" hidden="false" outlineLevel="0" max="4" min="3" style="0" width="18"/>
    <col collapsed="false" customWidth="true" hidden="false" outlineLevel="0" max="5" min="5" style="0" width="34"/>
    <col collapsed="false" customWidth="true" hidden="false" outlineLevel="0" max="6" min="6" style="0" width="60"/>
    <col collapsed="false" customWidth="true" hidden="false" outlineLevel="0" max="8" min="7" style="0" width="22"/>
    <col collapsed="false" customWidth="true" hidden="false" outlineLevel="0" max="9" min="9" style="0" width="12"/>
    <col collapsed="false" customWidth="true" hidden="false" outlineLevel="0" max="11" min="10" style="0" width="18"/>
    <col collapsed="false" customWidth="true" hidden="false" outlineLevel="0" max="12" min="12" style="0" width="16"/>
    <col collapsed="false" customWidth="true" hidden="false" outlineLevel="0" max="14" min="13" style="0" width="10"/>
    <col collapsed="false" customWidth="true" hidden="false" outlineLevel="0" max="15" min="15" style="0" width="14"/>
    <col collapsed="false" customWidth="true" hidden="false" outlineLevel="0" max="16" min="16" style="0" width="12"/>
    <col collapsed="false" customWidth="true" hidden="false" outlineLevel="0" max="17" min="17" style="0" width="18"/>
  </cols>
  <sheetData>
    <row r="1" customFormat="false" ht="30" hidden="false" customHeight="true" outlineLevel="0" collapsed="false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customFormat="false" ht="24" hidden="false" customHeight="true" outlineLevel="0" collapsed="false">
      <c r="A2" s="2" t="s">
        <v>322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5" customFormat="false" ht="27.75" hidden="false" customHeight="true" outlineLevel="0" collapsed="false">
      <c r="A5" s="3" t="s">
        <v>105</v>
      </c>
      <c r="B5" s="3" t="s">
        <v>112</v>
      </c>
      <c r="C5" s="3" t="s">
        <v>319</v>
      </c>
      <c r="D5" s="3" t="s">
        <v>115</v>
      </c>
      <c r="E5" s="3" t="s">
        <v>106</v>
      </c>
      <c r="F5" s="3" t="s">
        <v>116</v>
      </c>
      <c r="G5" s="3" t="s">
        <v>123</v>
      </c>
      <c r="H5" s="3" t="s">
        <v>124</v>
      </c>
      <c r="I5" s="3" t="s">
        <v>78</v>
      </c>
      <c r="J5" s="3" t="s">
        <v>76</v>
      </c>
      <c r="K5" s="3" t="s">
        <v>139</v>
      </c>
      <c r="L5" s="3" t="s">
        <v>140</v>
      </c>
      <c r="M5" s="3" t="s">
        <v>144</v>
      </c>
      <c r="N5" s="3" t="s">
        <v>145</v>
      </c>
      <c r="O5" s="3" t="s">
        <v>323</v>
      </c>
      <c r="P5" s="3" t="s">
        <v>150</v>
      </c>
      <c r="Q5" s="3" t="s">
        <v>152</v>
      </c>
    </row>
    <row r="6" customFormat="false" ht="35.05" hidden="false" customHeight="false" outlineLevel="0" collapsed="false">
      <c r="A6" s="22" t="str">
        <f aca="false">IFERROR(INDEX(Requirements_Register!$A$6:$A$255,MATCH(ROWS($A$6:A6),Requirements_Register!$BC$6:$BC$255,0))&amp;"","")</f>
        <v>REQ-0001</v>
      </c>
      <c r="B6" s="22" t="str">
        <f aca="false">IFERROR(INDEX(Requirements_Register!$B$6:$B$255,MATCH(ROWS($A$6:A6),Requirements_Register!$BC$6:$BC$255,0))&amp;"","")</f>
        <v/>
      </c>
      <c r="C6" s="22" t="str">
        <f aca="false">IFERROR(INDEX(Requirements_Register!$E$6:$E$255,MATCH(ROWS($A$6:A6),Requirements_Register!$BC$6:$BC$255,0))&amp;"","")</f>
        <v>Business</v>
      </c>
      <c r="D6" s="22" t="str">
        <f aca="false">IFERROR(INDEX(Requirements_Register!$F$6:$F$255,MATCH(ROWS($A$6:A6),Requirements_Register!$BC$6:$BC$255,0))&amp;"","")</f>
        <v>Customer Service</v>
      </c>
      <c r="E6" s="22" t="str">
        <f aca="false">IFERROR(INDEX(Requirements_Register!$G$6:$G$255,MATCH(ROWS($A$6:A6),Requirements_Register!$BC$6:$BC$255,0))&amp;"","")</f>
        <v>Standardise customer case handling</v>
      </c>
      <c r="F6" s="22" t="str">
        <f aca="false">IFERROR(INDEX(Requirements_Register!$H$6:$H$255,MATCH(ROWS($A$6:A6),Requirements_Register!$BC$6:$BC$255,0))&amp;"","")</f>
        <v>The organisation needs a single governed customer case handling approach across service teams to reduce duplicate work and improve service consistency.</v>
      </c>
      <c r="G6" s="22" t="str">
        <f aca="false">IFERROR(INDEX(Requirements_Register!$O$6:$O$255,MATCH(ROWS($A$6:A6),Requirements_Register!$BC$6:$BC$255,0))&amp;"","")</f>
        <v>Lead Business Analyst</v>
      </c>
      <c r="H6" s="22" t="str">
        <f aca="false">IFERROR(INDEX(Requirements_Register!$P$6:$P$255,MATCH(ROWS($A$6:A6),Requirements_Register!$BC$6:$BC$255,0))&amp;"","")</f>
        <v>Product Owner</v>
      </c>
      <c r="I6" s="22" t="str">
        <f aca="false">IFERROR(INDEX(Requirements_Register!$Q$6:$Q$255,MATCH(ROWS($A$6:A6),Requirements_Register!$BC$6:$BC$255,0))&amp;"","")</f>
        <v>Must</v>
      </c>
      <c r="J6" s="22" t="str">
        <f aca="false">IFERROR(INDEX(Requirements_Register!$AG$6:$AG$255,MATCH(ROWS($A$6:A6),Requirements_Register!$BC$6:$BC$255,0))&amp;"","")</f>
        <v>Approved</v>
      </c>
      <c r="K6" s="22" t="str">
        <f aca="false">IFERROR(INDEX(Requirements_Register!$AH$6:$AH$255,MATCH(ROWS($A$6:A6),Requirements_Register!$BC$6:$BC$255,0))&amp;"","")</f>
        <v>Approved</v>
      </c>
      <c r="L6" s="22" t="str">
        <f aca="false">IFERROR(INDEX(Requirements_Register!$AI$6:$AI$255,MATCH(ROWS($A$6:A6),Requirements_Register!$BC$6:$BC$255,0))&amp;"","")</f>
        <v>BL-001</v>
      </c>
      <c r="M6" s="22" t="n">
        <f aca="false">IFERROR(INDEX(Requirements_Register!$AM$6:$AM$255,MATCH(ROWS($A$6:A6),Requirements_Register!$BC$6:$BC$255,0)),"")</f>
        <v>0</v>
      </c>
      <c r="N6" s="22" t="n">
        <f aca="false">IFERROR(INDEX(Requirements_Register!$AN$6:$AN$255,MATCH(ROWS($A$6:A6),Requirements_Register!$BC$6:$BC$255,0)),"")</f>
        <v>0</v>
      </c>
      <c r="O6" s="22" t="str">
        <f aca="false">IFERROR(INDEX(Requirements_Register!$AR$6:$AR$255,MATCH(ROWS($A$6:A6),Requirements_Register!$BC$6:$BC$255,0))&amp;"","")</f>
        <v>Traced</v>
      </c>
      <c r="P6" s="22" t="n">
        <f aca="false">IFERROR(INDEX(Requirements_Register!$AS$6:$AS$255,MATCH(ROWS($A$6:A6),Requirements_Register!$BC$6:$BC$255,0)),"")</f>
        <v>75</v>
      </c>
      <c r="Q6" s="22" t="str">
        <f aca="false">IFERROR(INDEX(Requirements_Register!$AV$6:$AV$255,MATCH(ROWS($A$6:A6),Requirements_Register!$BC$6:$BC$255,0))&amp;"","")</f>
        <v>Action Required</v>
      </c>
    </row>
    <row r="7" customFormat="false" ht="23.85" hidden="false" customHeight="false" outlineLevel="0" collapsed="false">
      <c r="A7" s="22" t="str">
        <f aca="false">IFERROR(INDEX(Requirements_Register!$A$6:$A$255,MATCH(ROWS($A$6:A7),Requirements_Register!$BC$6:$BC$255,0))&amp;"","")</f>
        <v>REQ-0005</v>
      </c>
      <c r="B7" s="22" t="str">
        <f aca="false">IFERROR(INDEX(Requirements_Register!$B$6:$B$255,MATCH(ROWS($A$6:A7),Requirements_Register!$BC$6:$BC$255,0))&amp;"","")</f>
        <v>REQ-0001</v>
      </c>
      <c r="C7" s="22" t="str">
        <f aca="false">IFERROR(INDEX(Requirements_Register!$E$6:$E$255,MATCH(ROWS($A$6:A7),Requirements_Register!$BC$6:$BC$255,0))&amp;"","")</f>
        <v>Non-functional</v>
      </c>
      <c r="D7" s="22" t="str">
        <f aca="false">IFERROR(INDEX(Requirements_Register!$F$6:$F$255,MATCH(ROWS($A$6:A7),Requirements_Register!$BC$6:$BC$255,0))&amp;"","")</f>
        <v>Compliance</v>
      </c>
      <c r="E7" s="22" t="str">
        <f aca="false">IFERROR(INDEX(Requirements_Register!$G$6:$G$255,MATCH(ROWS($A$6:A7),Requirements_Register!$BC$6:$BC$255,0))&amp;"","")</f>
        <v>Maintain case audit history</v>
      </c>
      <c r="F7" s="22" t="str">
        <f aca="false">IFERROR(INDEX(Requirements_Register!$H$6:$H$255,MATCH(ROWS($A$6:A7),Requirements_Register!$BC$6:$BC$255,0))&amp;"","")</f>
        <v>The system shall retain an audit history for case status, owner, priority and SLA changes for a minimum of seven years.</v>
      </c>
      <c r="G7" s="22" t="str">
        <f aca="false">IFERROR(INDEX(Requirements_Register!$O$6:$O$255,MATCH(ROWS($A$6:A7),Requirements_Register!$BC$6:$BC$255,0))&amp;"","")</f>
        <v>Solution Architect</v>
      </c>
      <c r="H7" s="22" t="str">
        <f aca="false">IFERROR(INDEX(Requirements_Register!$P$6:$P$255,MATCH(ROWS($A$6:A7),Requirements_Register!$BC$6:$BC$255,0))&amp;"","")</f>
        <v>Compliance Lead</v>
      </c>
      <c r="I7" s="22" t="str">
        <f aca="false">IFERROR(INDEX(Requirements_Register!$Q$6:$Q$255,MATCH(ROWS($A$6:A7),Requirements_Register!$BC$6:$BC$255,0))&amp;"","")</f>
        <v>Must</v>
      </c>
      <c r="J7" s="22" t="str">
        <f aca="false">IFERROR(INDEX(Requirements_Register!$AG$6:$AG$255,MATCH(ROWS($A$6:A7),Requirements_Register!$BC$6:$BC$255,0))&amp;"","")</f>
        <v>Baselined</v>
      </c>
      <c r="K7" s="22" t="str">
        <f aca="false">IFERROR(INDEX(Requirements_Register!$AH$6:$AH$255,MATCH(ROWS($A$6:A7),Requirements_Register!$BC$6:$BC$255,0))&amp;"","")</f>
        <v>Baselined</v>
      </c>
      <c r="L7" s="22" t="str">
        <f aca="false">IFERROR(INDEX(Requirements_Register!$AI$6:$AI$255,MATCH(ROWS($A$6:A7),Requirements_Register!$BC$6:$BC$255,0))&amp;"","")</f>
        <v>BL-001</v>
      </c>
      <c r="M7" s="22" t="n">
        <f aca="false">IFERROR(INDEX(Requirements_Register!$AM$6:$AM$255,MATCH(ROWS($A$6:A7),Requirements_Register!$BC$6:$BC$255,0)),"")</f>
        <v>1</v>
      </c>
      <c r="N7" s="22" t="n">
        <f aca="false">IFERROR(INDEX(Requirements_Register!$AN$6:$AN$255,MATCH(ROWS($A$6:A7),Requirements_Register!$BC$6:$BC$255,0)),"")</f>
        <v>1</v>
      </c>
      <c r="O7" s="22" t="str">
        <f aca="false">IFERROR(INDEX(Requirements_Register!$AR$6:$AR$255,MATCH(ROWS($A$6:A7),Requirements_Register!$BC$6:$BC$255,0))&amp;"","")</f>
        <v>Traced</v>
      </c>
      <c r="P7" s="22" t="n">
        <f aca="false">IFERROR(INDEX(Requirements_Register!$AS$6:$AS$255,MATCH(ROWS($A$6:A7),Requirements_Register!$BC$6:$BC$255,0)),"")</f>
        <v>100</v>
      </c>
      <c r="Q7" s="22" t="str">
        <f aca="false">IFERROR(INDEX(Requirements_Register!$AV$6:$AV$255,MATCH(ROWS($A$6:A7),Requirements_Register!$BC$6:$BC$255,0))&amp;"","")</f>
        <v>Pass</v>
      </c>
    </row>
    <row r="8" customFormat="false" ht="23.85" hidden="false" customHeight="false" outlineLevel="0" collapsed="false">
      <c r="A8" s="22" t="str">
        <f aca="false">IFERROR(INDEX(Requirements_Register!$A$6:$A$255,MATCH(ROWS($A$6:A8),Requirements_Register!$BC$6:$BC$255,0))&amp;"","")</f>
        <v>REQ-0006</v>
      </c>
      <c r="B8" s="22" t="str">
        <f aca="false">IFERROR(INDEX(Requirements_Register!$B$6:$B$255,MATCH(ROWS($A$6:A8),Requirements_Register!$BC$6:$BC$255,0))&amp;"","")</f>
        <v>REQ-0001</v>
      </c>
      <c r="C8" s="22" t="str">
        <f aca="false">IFERROR(INDEX(Requirements_Register!$E$6:$E$255,MATCH(ROWS($A$6:A8),Requirements_Register!$BC$6:$BC$255,0))&amp;"","")</f>
        <v>Data</v>
      </c>
      <c r="D8" s="22" t="str">
        <f aca="false">IFERROR(INDEX(Requirements_Register!$F$6:$F$255,MATCH(ROWS($A$6:A8),Requirements_Register!$BC$6:$BC$255,0))&amp;"","")</f>
        <v>Data Migration</v>
      </c>
      <c r="E8" s="22" t="str">
        <f aca="false">IFERROR(INDEX(Requirements_Register!$G$6:$G$255,MATCH(ROWS($A$6:A8),Requirements_Register!$BC$6:$BC$255,0))&amp;"","")</f>
        <v>Migrate active customer cases</v>
      </c>
      <c r="F8" s="22" t="str">
        <f aca="false">IFERROR(INDEX(Requirements_Register!$H$6:$H$255,MATCH(ROWS($A$6:A8),Requirements_Register!$BC$6:$BC$255,0))&amp;"","")</f>
        <v>The implementation shall migrate active customer cases with current owner, priority, status and latest interaction summary.</v>
      </c>
      <c r="G8" s="22" t="str">
        <f aca="false">IFERROR(INDEX(Requirements_Register!$O$6:$O$255,MATCH(ROWS($A$6:A8),Requirements_Register!$BC$6:$BC$255,0))&amp;"","")</f>
        <v>Data Lead</v>
      </c>
      <c r="H8" s="22" t="str">
        <f aca="false">IFERROR(INDEX(Requirements_Register!$P$6:$P$255,MATCH(ROWS($A$6:A8),Requirements_Register!$BC$6:$BC$255,0))&amp;"","")</f>
        <v>Programme Manager</v>
      </c>
      <c r="I8" s="22" t="str">
        <f aca="false">IFERROR(INDEX(Requirements_Register!$Q$6:$Q$255,MATCH(ROWS($A$6:A8),Requirements_Register!$BC$6:$BC$255,0))&amp;"","")</f>
        <v>Should</v>
      </c>
      <c r="J8" s="22" t="str">
        <f aca="false">IFERROR(INDEX(Requirements_Register!$AG$6:$AG$255,MATCH(ROWS($A$6:A8),Requirements_Register!$BC$6:$BC$255,0))&amp;"","")</f>
        <v>In Review</v>
      </c>
      <c r="K8" s="22" t="str">
        <f aca="false">IFERROR(INDEX(Requirements_Register!$AH$6:$AH$255,MATCH(ROWS($A$6:A8),Requirements_Register!$BC$6:$BC$255,0))&amp;"","")</f>
        <v>In Review</v>
      </c>
      <c r="L8" s="22" t="str">
        <f aca="false">IFERROR(INDEX(Requirements_Register!$AI$6:$AI$255,MATCH(ROWS($A$6:A8),Requirements_Register!$BC$6:$BC$255,0))&amp;"","")</f>
        <v/>
      </c>
      <c r="M8" s="22" t="n">
        <f aca="false">IFERROR(INDEX(Requirements_Register!$AM$6:$AM$255,MATCH(ROWS($A$6:A8),Requirements_Register!$BC$6:$BC$255,0)),"")</f>
        <v>1</v>
      </c>
      <c r="N8" s="22" t="n">
        <f aca="false">IFERROR(INDEX(Requirements_Register!$AN$6:$AN$255,MATCH(ROWS($A$6:A8),Requirements_Register!$BC$6:$BC$255,0)),"")</f>
        <v>1</v>
      </c>
      <c r="O8" s="22" t="str">
        <f aca="false">IFERROR(INDEX(Requirements_Register!$AR$6:$AR$255,MATCH(ROWS($A$6:A8),Requirements_Register!$BC$6:$BC$255,0))&amp;"","")</f>
        <v>Traced</v>
      </c>
      <c r="P8" s="22" t="n">
        <f aca="false">IFERROR(INDEX(Requirements_Register!$AS$6:$AS$255,MATCH(ROWS($A$6:A8),Requirements_Register!$BC$6:$BC$255,0)),"")</f>
        <v>95</v>
      </c>
      <c r="Q8" s="22" t="str">
        <f aca="false">IFERROR(INDEX(Requirements_Register!$AV$6:$AV$255,MATCH(ROWS($A$6:A8),Requirements_Register!$BC$6:$BC$255,0))&amp;"","")</f>
        <v>Action Required</v>
      </c>
    </row>
    <row r="9" customFormat="false" ht="23.85" hidden="false" customHeight="false" outlineLevel="0" collapsed="false">
      <c r="A9" s="22" t="str">
        <f aca="false">IFERROR(INDEX(Requirements_Register!$A$6:$A$255,MATCH(ROWS($A$6:A9),Requirements_Register!$BC$6:$BC$255,0))&amp;"","")</f>
        <v>REQ-0009</v>
      </c>
      <c r="B9" s="22" t="str">
        <f aca="false">IFERROR(INDEX(Requirements_Register!$B$6:$B$255,MATCH(ROWS($A$6:A9),Requirements_Register!$BC$6:$BC$255,0))&amp;"","")</f>
        <v>REQ-0001</v>
      </c>
      <c r="C9" s="22" t="str">
        <f aca="false">IFERROR(INDEX(Requirements_Register!$E$6:$E$255,MATCH(ROWS($A$6:A9),Requirements_Register!$BC$6:$BC$255,0))&amp;"","")</f>
        <v>Integration</v>
      </c>
      <c r="D9" s="22" t="str">
        <f aca="false">IFERROR(INDEX(Requirements_Register!$F$6:$F$255,MATCH(ROWS($A$6:A9),Requirements_Register!$BC$6:$BC$255,0))&amp;"","")</f>
        <v>Integration</v>
      </c>
      <c r="E9" s="22" t="str">
        <f aca="false">IFERROR(INDEX(Requirements_Register!$G$6:$G$255,MATCH(ROWS($A$6:A9),Requirements_Register!$BC$6:$BC$255,0))&amp;"","")</f>
        <v>Integrate account master data</v>
      </c>
      <c r="F9" s="22" t="str">
        <f aca="false">IFERROR(INDEX(Requirements_Register!$H$6:$H$255,MATCH(ROWS($A$6:A9),Requirements_Register!$BC$6:$BC$255,0))&amp;"","")</f>
        <v>D365 Customer Service shall consume customer account reference data from the enterprise account master.</v>
      </c>
      <c r="G9" s="22" t="str">
        <f aca="false">IFERROR(INDEX(Requirements_Register!$O$6:$O$255,MATCH(ROWS($A$6:A9),Requirements_Register!$BC$6:$BC$255,0))&amp;"","")</f>
        <v>Integration Lead</v>
      </c>
      <c r="H9" s="22" t="str">
        <f aca="false">IFERROR(INDEX(Requirements_Register!$P$6:$P$255,MATCH(ROWS($A$6:A9),Requirements_Register!$BC$6:$BC$255,0))&amp;"","")</f>
        <v>Solution Architect</v>
      </c>
      <c r="I9" s="22" t="str">
        <f aca="false">IFERROR(INDEX(Requirements_Register!$Q$6:$Q$255,MATCH(ROWS($A$6:A9),Requirements_Register!$BC$6:$BC$255,0))&amp;"","")</f>
        <v>Must</v>
      </c>
      <c r="J9" s="22" t="str">
        <f aca="false">IFERROR(INDEX(Requirements_Register!$AG$6:$AG$255,MATCH(ROWS($A$6:A9),Requirements_Register!$BC$6:$BC$255,0))&amp;"","")</f>
        <v>In Review</v>
      </c>
      <c r="K9" s="22" t="str">
        <f aca="false">IFERROR(INDEX(Requirements_Register!$AH$6:$AH$255,MATCH(ROWS($A$6:A9),Requirements_Register!$BC$6:$BC$255,0))&amp;"","")</f>
        <v>In Review</v>
      </c>
      <c r="L9" s="22" t="str">
        <f aca="false">IFERROR(INDEX(Requirements_Register!$AI$6:$AI$255,MATCH(ROWS($A$6:A9),Requirements_Register!$BC$6:$BC$255,0))&amp;"","")</f>
        <v/>
      </c>
      <c r="M9" s="22" t="n">
        <f aca="false">IFERROR(INDEX(Requirements_Register!$AM$6:$AM$255,MATCH(ROWS($A$6:A9),Requirements_Register!$BC$6:$BC$255,0)),"")</f>
        <v>1</v>
      </c>
      <c r="N9" s="22" t="n">
        <f aca="false">IFERROR(INDEX(Requirements_Register!$AN$6:$AN$255,MATCH(ROWS($A$6:A9),Requirements_Register!$BC$6:$BC$255,0)),"")</f>
        <v>1</v>
      </c>
      <c r="O9" s="22" t="str">
        <f aca="false">IFERROR(INDEX(Requirements_Register!$AR$6:$AR$255,MATCH(ROWS($A$6:A9),Requirements_Register!$BC$6:$BC$255,0))&amp;"","")</f>
        <v>Traced</v>
      </c>
      <c r="P9" s="22" t="n">
        <f aca="false">IFERROR(INDEX(Requirements_Register!$AS$6:$AS$255,MATCH(ROWS($A$6:A9),Requirements_Register!$BC$6:$BC$255,0)),"")</f>
        <v>95</v>
      </c>
      <c r="Q9" s="22" t="str">
        <f aca="false">IFERROR(INDEX(Requirements_Register!$AV$6:$AV$255,MATCH(ROWS($A$6:A9),Requirements_Register!$BC$6:$BC$255,0))&amp;"","")</f>
        <v>Action Required</v>
      </c>
    </row>
    <row r="10" customFormat="false" ht="23.85" hidden="false" customHeight="false" outlineLevel="0" collapsed="false">
      <c r="A10" s="22" t="str">
        <f aca="false">IFERROR(INDEX(Requirements_Register!$A$6:$A$255,MATCH(ROWS($A$6:A10),Requirements_Register!$BC$6:$BC$255,0))&amp;"","")</f>
        <v>REQ-0010</v>
      </c>
      <c r="B10" s="22" t="str">
        <f aca="false">IFERROR(INDEX(Requirements_Register!$B$6:$B$255,MATCH(ROWS($A$6:A10),Requirements_Register!$BC$6:$BC$255,0))&amp;"","")</f>
        <v>REQ-0001</v>
      </c>
      <c r="C10" s="22" t="str">
        <f aca="false">IFERROR(INDEX(Requirements_Register!$E$6:$E$255,MATCH(ROWS($A$6:A10),Requirements_Register!$BC$6:$BC$255,0))&amp;"","")</f>
        <v>Reporting</v>
      </c>
      <c r="D10" s="22" t="str">
        <f aca="false">IFERROR(INDEX(Requirements_Register!$F$6:$F$255,MATCH(ROWS($A$6:A10),Requirements_Register!$BC$6:$BC$255,0))&amp;"","")</f>
        <v>Reporting</v>
      </c>
      <c r="E10" s="22" t="str">
        <f aca="false">IFERROR(INDEX(Requirements_Register!$G$6:$G$255,MATCH(ROWS($A$6:A10),Requirements_Register!$BC$6:$BC$255,0))&amp;"","")</f>
        <v>Provide operational case dashboard</v>
      </c>
      <c r="F10" s="22" t="str">
        <f aca="false">IFERROR(INDEX(Requirements_Register!$H$6:$H$255,MATCH(ROWS($A$6:A10),Requirements_Register!$BC$6:$BC$255,0))&amp;"","")</f>
        <v>The solution shall provide an operational dashboard showing open cases by priority, owner, age and SLA status.</v>
      </c>
      <c r="G10" s="22" t="str">
        <f aca="false">IFERROR(INDEX(Requirements_Register!$O$6:$O$255,MATCH(ROWS($A$6:A10),Requirements_Register!$BC$6:$BC$255,0))&amp;"","")</f>
        <v>Reporting Lead</v>
      </c>
      <c r="H10" s="22" t="str">
        <f aca="false">IFERROR(INDEX(Requirements_Register!$P$6:$P$255,MATCH(ROWS($A$6:A10),Requirements_Register!$BC$6:$BC$255,0))&amp;"","")</f>
        <v>Operations Lead</v>
      </c>
      <c r="I10" s="22" t="str">
        <f aca="false">IFERROR(INDEX(Requirements_Register!$Q$6:$Q$255,MATCH(ROWS($A$6:A10),Requirements_Register!$BC$6:$BC$255,0))&amp;"","")</f>
        <v>Should</v>
      </c>
      <c r="J10" s="22" t="str">
        <f aca="false">IFERROR(INDEX(Requirements_Register!$AG$6:$AG$255,MATCH(ROWS($A$6:A10),Requirements_Register!$BC$6:$BC$255,0))&amp;"","")</f>
        <v>Draft</v>
      </c>
      <c r="K10" s="22" t="str">
        <f aca="false">IFERROR(INDEX(Requirements_Register!$AH$6:$AH$255,MATCH(ROWS($A$6:A10),Requirements_Register!$BC$6:$BC$255,0))&amp;"","")</f>
        <v>Not Started</v>
      </c>
      <c r="L10" s="22" t="str">
        <f aca="false">IFERROR(INDEX(Requirements_Register!$AI$6:$AI$255,MATCH(ROWS($A$6:A10),Requirements_Register!$BC$6:$BC$255,0))&amp;"","")</f>
        <v/>
      </c>
      <c r="M10" s="22" t="n">
        <f aca="false">IFERROR(INDEX(Requirements_Register!$AM$6:$AM$255,MATCH(ROWS($A$6:A10),Requirements_Register!$BC$6:$BC$255,0)),"")</f>
        <v>1</v>
      </c>
      <c r="N10" s="22" t="n">
        <f aca="false">IFERROR(INDEX(Requirements_Register!$AN$6:$AN$255,MATCH(ROWS($A$6:A10),Requirements_Register!$BC$6:$BC$255,0)),"")</f>
        <v>1</v>
      </c>
      <c r="O10" s="22" t="str">
        <f aca="false">IFERROR(INDEX(Requirements_Register!$AR$6:$AR$255,MATCH(ROWS($A$6:A10),Requirements_Register!$BC$6:$BC$255,0))&amp;"","")</f>
        <v>Traced</v>
      </c>
      <c r="P10" s="22" t="n">
        <f aca="false">IFERROR(INDEX(Requirements_Register!$AS$6:$AS$255,MATCH(ROWS($A$6:A10),Requirements_Register!$BC$6:$BC$255,0)),"")</f>
        <v>95</v>
      </c>
      <c r="Q10" s="22" t="str">
        <f aca="false">IFERROR(INDEX(Requirements_Register!$AV$6:$AV$255,MATCH(ROWS($A$6:A10),Requirements_Register!$BC$6:$BC$255,0))&amp;"","")</f>
        <v>Action Required</v>
      </c>
    </row>
    <row r="11" customFormat="false" ht="23.85" hidden="false" customHeight="false" outlineLevel="0" collapsed="false">
      <c r="A11" s="22" t="str">
        <f aca="false">IFERROR(INDEX(Requirements_Register!$A$6:$A$255,MATCH(ROWS($A$6:A11),Requirements_Register!$BC$6:$BC$255,0))&amp;"","")</f>
        <v>REQ-0011</v>
      </c>
      <c r="B11" s="22" t="str">
        <f aca="false">IFERROR(INDEX(Requirements_Register!$B$6:$B$255,MATCH(ROWS($A$6:A11),Requirements_Register!$BC$6:$BC$255,0))&amp;"","")</f>
        <v>REQ-0001</v>
      </c>
      <c r="C11" s="22" t="str">
        <f aca="false">IFERROR(INDEX(Requirements_Register!$E$6:$E$255,MATCH(ROWS($A$6:A11),Requirements_Register!$BC$6:$BC$255,0))&amp;"","")</f>
        <v>Compliance</v>
      </c>
      <c r="D11" s="22" t="str">
        <f aca="false">IFERROR(INDEX(Requirements_Register!$F$6:$F$255,MATCH(ROWS($A$6:A11),Requirements_Register!$BC$6:$BC$255,0))&amp;"","")</f>
        <v>Compliance</v>
      </c>
      <c r="E11" s="22" t="str">
        <f aca="false">IFERROR(INDEX(Requirements_Register!$G$6:$G$255,MATCH(ROWS($A$6:A11),Requirements_Register!$BC$6:$BC$255,0))&amp;"","")</f>
        <v>Apply GDPR retention controls</v>
      </c>
      <c r="F11" s="22" t="str">
        <f aca="false">IFERROR(INDEX(Requirements_Register!$H$6:$H$255,MATCH(ROWS($A$6:A11),Requirements_Register!$BC$6:$BC$255,0))&amp;"","")</f>
        <v>The solution shall support retention and deletion controls for customer case records in line with the agreed data retention policy.</v>
      </c>
      <c r="G11" s="22" t="str">
        <f aca="false">IFERROR(INDEX(Requirements_Register!$O$6:$O$255,MATCH(ROWS($A$6:A11),Requirements_Register!$BC$6:$BC$255,0))&amp;"","")</f>
        <v>Compliance Lead</v>
      </c>
      <c r="H11" s="22" t="str">
        <f aca="false">IFERROR(INDEX(Requirements_Register!$P$6:$P$255,MATCH(ROWS($A$6:A11),Requirements_Register!$BC$6:$BC$255,0))&amp;"","")</f>
        <v>Data Protection Officer</v>
      </c>
      <c r="I11" s="22" t="str">
        <f aca="false">IFERROR(INDEX(Requirements_Register!$Q$6:$Q$255,MATCH(ROWS($A$6:A11),Requirements_Register!$BC$6:$BC$255,0))&amp;"","")</f>
        <v>Must</v>
      </c>
      <c r="J11" s="22" t="str">
        <f aca="false">IFERROR(INDEX(Requirements_Register!$AG$6:$AG$255,MATCH(ROWS($A$6:A11),Requirements_Register!$BC$6:$BC$255,0))&amp;"","")</f>
        <v>Approved</v>
      </c>
      <c r="K11" s="22" t="str">
        <f aca="false">IFERROR(INDEX(Requirements_Register!$AH$6:$AH$255,MATCH(ROWS($A$6:A11),Requirements_Register!$BC$6:$BC$255,0))&amp;"","")</f>
        <v>Approved</v>
      </c>
      <c r="L11" s="22" t="str">
        <f aca="false">IFERROR(INDEX(Requirements_Register!$AI$6:$AI$255,MATCH(ROWS($A$6:A11),Requirements_Register!$BC$6:$BC$255,0))&amp;"","")</f>
        <v>BL-001</v>
      </c>
      <c r="M11" s="22" t="n">
        <f aca="false">IFERROR(INDEX(Requirements_Register!$AM$6:$AM$255,MATCH(ROWS($A$6:A11),Requirements_Register!$BC$6:$BC$255,0)),"")</f>
        <v>1</v>
      </c>
      <c r="N11" s="22" t="n">
        <f aca="false">IFERROR(INDEX(Requirements_Register!$AN$6:$AN$255,MATCH(ROWS($A$6:A11),Requirements_Register!$BC$6:$BC$255,0)),"")</f>
        <v>1</v>
      </c>
      <c r="O11" s="22" t="str">
        <f aca="false">IFERROR(INDEX(Requirements_Register!$AR$6:$AR$255,MATCH(ROWS($A$6:A11),Requirements_Register!$BC$6:$BC$255,0))&amp;"","")</f>
        <v>Traced</v>
      </c>
      <c r="P11" s="22" t="n">
        <f aca="false">IFERROR(INDEX(Requirements_Register!$AS$6:$AS$255,MATCH(ROWS($A$6:A11),Requirements_Register!$BC$6:$BC$255,0)),"")</f>
        <v>100</v>
      </c>
      <c r="Q11" s="22" t="str">
        <f aca="false">IFERROR(INDEX(Requirements_Register!$AV$6:$AV$255,MATCH(ROWS($A$6:A11),Requirements_Register!$BC$6:$BC$255,0))&amp;"","")</f>
        <v>Pass</v>
      </c>
    </row>
    <row r="12" customFormat="false" ht="23.85" hidden="false" customHeight="false" outlineLevel="0" collapsed="false">
      <c r="A12" s="22" t="str">
        <f aca="false">IFERROR(INDEX(Requirements_Register!$A$6:$A$255,MATCH(ROWS($A$6:A12),Requirements_Register!$BC$6:$BC$255,0))&amp;"","")</f>
        <v>REQ-0013</v>
      </c>
      <c r="B12" s="22" t="str">
        <f aca="false">IFERROR(INDEX(Requirements_Register!$B$6:$B$255,MATCH(ROWS($A$6:A12),Requirements_Register!$BC$6:$BC$255,0))&amp;"","")</f>
        <v>REQ-0001</v>
      </c>
      <c r="C12" s="22" t="str">
        <f aca="false">IFERROR(INDEX(Requirements_Register!$E$6:$E$255,MATCH(ROWS($A$6:A12),Requirements_Register!$BC$6:$BC$255,0))&amp;"","")</f>
        <v>Security</v>
      </c>
      <c r="D12" s="22" t="str">
        <f aca="false">IFERROR(INDEX(Requirements_Register!$F$6:$F$255,MATCH(ROWS($A$6:A12),Requirements_Register!$BC$6:$BC$255,0))&amp;"","")</f>
        <v>Security</v>
      </c>
      <c r="E12" s="22" t="str">
        <f aca="false">IFERROR(INDEX(Requirements_Register!$G$6:$G$255,MATCH(ROWS($A$6:A12),Requirements_Register!$BC$6:$BC$255,0))&amp;"","")</f>
        <v>Enforce role-based case access</v>
      </c>
      <c r="F12" s="22" t="str">
        <f aca="false">IFERROR(INDEX(Requirements_Register!$H$6:$H$255,MATCH(ROWS($A$6:A12),Requirements_Register!$BC$6:$BC$255,0))&amp;"","")</f>
        <v>The solution shall restrict case visibility and update permissions based on role, team and customer segment.</v>
      </c>
      <c r="G12" s="22" t="str">
        <f aca="false">IFERROR(INDEX(Requirements_Register!$O$6:$O$255,MATCH(ROWS($A$6:A12),Requirements_Register!$BC$6:$BC$255,0))&amp;"","")</f>
        <v>Security Lead</v>
      </c>
      <c r="H12" s="22" t="str">
        <f aca="false">IFERROR(INDEX(Requirements_Register!$P$6:$P$255,MATCH(ROWS($A$6:A12),Requirements_Register!$BC$6:$BC$255,0))&amp;"","")</f>
        <v>Solution Architect</v>
      </c>
      <c r="I12" s="22" t="str">
        <f aca="false">IFERROR(INDEX(Requirements_Register!$Q$6:$Q$255,MATCH(ROWS($A$6:A12),Requirements_Register!$BC$6:$BC$255,0))&amp;"","")</f>
        <v>Must</v>
      </c>
      <c r="J12" s="22" t="str">
        <f aca="false">IFERROR(INDEX(Requirements_Register!$AG$6:$AG$255,MATCH(ROWS($A$6:A12),Requirements_Register!$BC$6:$BC$255,0))&amp;"","")</f>
        <v>In Review</v>
      </c>
      <c r="K12" s="22" t="str">
        <f aca="false">IFERROR(INDEX(Requirements_Register!$AH$6:$AH$255,MATCH(ROWS($A$6:A12),Requirements_Register!$BC$6:$BC$255,0))&amp;"","")</f>
        <v>In Review</v>
      </c>
      <c r="L12" s="22" t="str">
        <f aca="false">IFERROR(INDEX(Requirements_Register!$AI$6:$AI$255,MATCH(ROWS($A$6:A12),Requirements_Register!$BC$6:$BC$255,0))&amp;"","")</f>
        <v/>
      </c>
      <c r="M12" s="22" t="n">
        <f aca="false">IFERROR(INDEX(Requirements_Register!$AM$6:$AM$255,MATCH(ROWS($A$6:A12),Requirements_Register!$BC$6:$BC$255,0)),"")</f>
        <v>1</v>
      </c>
      <c r="N12" s="22" t="n">
        <f aca="false">IFERROR(INDEX(Requirements_Register!$AN$6:$AN$255,MATCH(ROWS($A$6:A12),Requirements_Register!$BC$6:$BC$255,0)),"")</f>
        <v>1</v>
      </c>
      <c r="O12" s="22" t="str">
        <f aca="false">IFERROR(INDEX(Requirements_Register!$AR$6:$AR$255,MATCH(ROWS($A$6:A12),Requirements_Register!$BC$6:$BC$255,0))&amp;"","")</f>
        <v>Traced</v>
      </c>
      <c r="P12" s="22" t="n">
        <f aca="false">IFERROR(INDEX(Requirements_Register!$AS$6:$AS$255,MATCH(ROWS($A$6:A12),Requirements_Register!$BC$6:$BC$255,0)),"")</f>
        <v>95</v>
      </c>
      <c r="Q12" s="22" t="str">
        <f aca="false">IFERROR(INDEX(Requirements_Register!$AV$6:$AV$255,MATCH(ROWS($A$6:A12),Requirements_Register!$BC$6:$BC$255,0))&amp;"","")</f>
        <v>Action Required</v>
      </c>
    </row>
    <row r="13" customFormat="false" ht="23.85" hidden="false" customHeight="false" outlineLevel="0" collapsed="false">
      <c r="A13" s="22" t="str">
        <f aca="false">IFERROR(INDEX(Requirements_Register!$A$6:$A$255,MATCH(ROWS($A$6:A13),Requirements_Register!$BC$6:$BC$255,0))&amp;"","")</f>
        <v>REQ-0014</v>
      </c>
      <c r="B13" s="22" t="str">
        <f aca="false">IFERROR(INDEX(Requirements_Register!$B$6:$B$255,MATCH(ROWS($A$6:A13),Requirements_Register!$BC$6:$BC$255,0))&amp;"","")</f>
        <v>REQ-0001</v>
      </c>
      <c r="C13" s="22" t="str">
        <f aca="false">IFERROR(INDEX(Requirements_Register!$E$6:$E$255,MATCH(ROWS($A$6:A13),Requirements_Register!$BC$6:$BC$255,0))&amp;"","")</f>
        <v>Transition</v>
      </c>
      <c r="D13" s="22" t="str">
        <f aca="false">IFERROR(INDEX(Requirements_Register!$F$6:$F$255,MATCH(ROWS($A$6:A13),Requirements_Register!$BC$6:$BC$255,0))&amp;"","")</f>
        <v>Change Management</v>
      </c>
      <c r="E13" s="22" t="str">
        <f aca="false">IFERROR(INDEX(Requirements_Register!$G$6:$G$255,MATCH(ROWS($A$6:A13),Requirements_Register!$BC$6:$BC$255,0))&amp;"","")</f>
        <v>Train service advisors before go-live</v>
      </c>
      <c r="F13" s="22" t="str">
        <f aca="false">IFERROR(INDEX(Requirements_Register!$H$6:$H$255,MATCH(ROWS($A$6:A13),Requirements_Register!$BC$6:$BC$255,0))&amp;"","")</f>
        <v>All impacted service advisors shall complete process and system training before production go-live.</v>
      </c>
      <c r="G13" s="22" t="str">
        <f aca="false">IFERROR(INDEX(Requirements_Register!$O$6:$O$255,MATCH(ROWS($A$6:A13),Requirements_Register!$BC$6:$BC$255,0))&amp;"","")</f>
        <v>Change Manager</v>
      </c>
      <c r="H13" s="22" t="str">
        <f aca="false">IFERROR(INDEX(Requirements_Register!$P$6:$P$255,MATCH(ROWS($A$6:A13),Requirements_Register!$BC$6:$BC$255,0))&amp;"","")</f>
        <v>Programme Manager</v>
      </c>
      <c r="I13" s="22" t="str">
        <f aca="false">IFERROR(INDEX(Requirements_Register!$Q$6:$Q$255,MATCH(ROWS($A$6:A13),Requirements_Register!$BC$6:$BC$255,0))&amp;"","")</f>
        <v>Must</v>
      </c>
      <c r="J13" s="22" t="str">
        <f aca="false">IFERROR(INDEX(Requirements_Register!$AG$6:$AG$255,MATCH(ROWS($A$6:A13),Requirements_Register!$BC$6:$BC$255,0))&amp;"","")</f>
        <v>Draft</v>
      </c>
      <c r="K13" s="22" t="str">
        <f aca="false">IFERROR(INDEX(Requirements_Register!$AH$6:$AH$255,MATCH(ROWS($A$6:A13),Requirements_Register!$BC$6:$BC$255,0))&amp;"","")</f>
        <v>Not Started</v>
      </c>
      <c r="L13" s="22" t="str">
        <f aca="false">IFERROR(INDEX(Requirements_Register!$AI$6:$AI$255,MATCH(ROWS($A$6:A13),Requirements_Register!$BC$6:$BC$255,0))&amp;"","")</f>
        <v/>
      </c>
      <c r="M13" s="22" t="n">
        <f aca="false">IFERROR(INDEX(Requirements_Register!$AM$6:$AM$255,MATCH(ROWS($A$6:A13),Requirements_Register!$BC$6:$BC$255,0)),"")</f>
        <v>1</v>
      </c>
      <c r="N13" s="22" t="n">
        <f aca="false">IFERROR(INDEX(Requirements_Register!$AN$6:$AN$255,MATCH(ROWS($A$6:A13),Requirements_Register!$BC$6:$BC$255,0)),"")</f>
        <v>1</v>
      </c>
      <c r="O13" s="22" t="str">
        <f aca="false">IFERROR(INDEX(Requirements_Register!$AR$6:$AR$255,MATCH(ROWS($A$6:A13),Requirements_Register!$BC$6:$BC$255,0))&amp;"","")</f>
        <v>Traced</v>
      </c>
      <c r="P13" s="22" t="n">
        <f aca="false">IFERROR(INDEX(Requirements_Register!$AS$6:$AS$255,MATCH(ROWS($A$6:A13),Requirements_Register!$BC$6:$BC$255,0)),"")</f>
        <v>95</v>
      </c>
      <c r="Q13" s="22" t="str">
        <f aca="false">IFERROR(INDEX(Requirements_Register!$AV$6:$AV$255,MATCH(ROWS($A$6:A13),Requirements_Register!$BC$6:$BC$255,0))&amp;"","")</f>
        <v>Action Required</v>
      </c>
    </row>
    <row r="14" customFormat="false" ht="23.85" hidden="false" customHeight="false" outlineLevel="0" collapsed="false">
      <c r="A14" s="22" t="str">
        <f aca="false">IFERROR(INDEX(Requirements_Register!$A$6:$A$255,MATCH(ROWS($A$6:A14),Requirements_Register!$BC$6:$BC$255,0))&amp;"","")</f>
        <v>REQ-0015</v>
      </c>
      <c r="B14" s="22" t="str">
        <f aca="false">IFERROR(INDEX(Requirements_Register!$B$6:$B$255,MATCH(ROWS($A$6:A14),Requirements_Register!$BC$6:$BC$255,0))&amp;"","")</f>
        <v>REQ-0001</v>
      </c>
      <c r="C14" s="22" t="str">
        <f aca="false">IFERROR(INDEX(Requirements_Register!$E$6:$E$255,MATCH(ROWS($A$6:A14),Requirements_Register!$BC$6:$BC$255,0))&amp;"","")</f>
        <v>Analytics</v>
      </c>
      <c r="D14" s="22" t="str">
        <f aca="false">IFERROR(INDEX(Requirements_Register!$F$6:$F$255,MATCH(ROWS($A$6:A14),Requirements_Register!$BC$6:$BC$255,0))&amp;"","")</f>
        <v>Customer Service</v>
      </c>
      <c r="E14" s="22" t="str">
        <f aca="false">IFERROR(INDEX(Requirements_Register!$G$6:$G$255,MATCH(ROWS($A$6:A14),Requirements_Register!$BC$6:$BC$255,0))&amp;"","")</f>
        <v>Suggest knowledge articles</v>
      </c>
      <c r="F14" s="22" t="str">
        <f aca="false">IFERROR(INDEX(Requirements_Register!$H$6:$H$255,MATCH(ROWS($A$6:A14),Requirements_Register!$BC$6:$BC$255,0))&amp;"","")</f>
        <v>The service workspace should suggest relevant knowledge articles based on case category and customer issue description.</v>
      </c>
      <c r="G14" s="22" t="str">
        <f aca="false">IFERROR(INDEX(Requirements_Register!$O$6:$O$255,MATCH(ROWS($A$6:A14),Requirements_Register!$BC$6:$BC$255,0))&amp;"","")</f>
        <v>Product Owner</v>
      </c>
      <c r="H14" s="22" t="str">
        <f aca="false">IFERROR(INDEX(Requirements_Register!$P$6:$P$255,MATCH(ROWS($A$6:A14),Requirements_Register!$BC$6:$BC$255,0))&amp;"","")</f>
        <v>Service Owner</v>
      </c>
      <c r="I14" s="22" t="str">
        <f aca="false">IFERROR(INDEX(Requirements_Register!$Q$6:$Q$255,MATCH(ROWS($A$6:A14),Requirements_Register!$BC$6:$BC$255,0))&amp;"","")</f>
        <v>Could</v>
      </c>
      <c r="J14" s="22" t="str">
        <f aca="false">IFERROR(INDEX(Requirements_Register!$AG$6:$AG$255,MATCH(ROWS($A$6:A14),Requirements_Register!$BC$6:$BC$255,0))&amp;"","")</f>
        <v>Deferred</v>
      </c>
      <c r="K14" s="22" t="str">
        <f aca="false">IFERROR(INDEX(Requirements_Register!$AH$6:$AH$255,MATCH(ROWS($A$6:A14),Requirements_Register!$BC$6:$BC$255,0))&amp;"","")</f>
        <v>Not Started</v>
      </c>
      <c r="L14" s="22" t="str">
        <f aca="false">IFERROR(INDEX(Requirements_Register!$AI$6:$AI$255,MATCH(ROWS($A$6:A14),Requirements_Register!$BC$6:$BC$255,0))&amp;"","")</f>
        <v/>
      </c>
      <c r="M14" s="22" t="n">
        <f aca="false">IFERROR(INDEX(Requirements_Register!$AM$6:$AM$255,MATCH(ROWS($A$6:A14),Requirements_Register!$BC$6:$BC$255,0)),"")</f>
        <v>0</v>
      </c>
      <c r="N14" s="22" t="n">
        <f aca="false">IFERROR(INDEX(Requirements_Register!$AN$6:$AN$255,MATCH(ROWS($A$6:A14),Requirements_Register!$BC$6:$BC$255,0)),"")</f>
        <v>0</v>
      </c>
      <c r="O14" s="22" t="str">
        <f aca="false">IFERROR(INDEX(Requirements_Register!$AR$6:$AR$255,MATCH(ROWS($A$6:A14),Requirements_Register!$BC$6:$BC$255,0))&amp;"","")</f>
        <v>Partial</v>
      </c>
      <c r="P14" s="22" t="n">
        <f aca="false">IFERROR(INDEX(Requirements_Register!$AS$6:$AS$255,MATCH(ROWS($A$6:A14),Requirements_Register!$BC$6:$BC$255,0)),"")</f>
        <v>60</v>
      </c>
      <c r="Q14" s="22" t="str">
        <f aca="false">IFERROR(INDEX(Requirements_Register!$AV$6:$AV$255,MATCH(ROWS($A$6:A14),Requirements_Register!$BC$6:$BC$255,0))&amp;"","")</f>
        <v>Action Required</v>
      </c>
    </row>
    <row r="15" customFormat="false" ht="23.85" hidden="false" customHeight="false" outlineLevel="0" collapsed="false">
      <c r="A15" s="22" t="str">
        <f aca="false">IFERROR(INDEX(Requirements_Register!$A$6:$A$255,MATCH(ROWS($A$6:A15),Requirements_Register!$BC$6:$BC$255,0))&amp;"","")</f>
        <v>REQ-0017</v>
      </c>
      <c r="B15" s="22" t="str">
        <f aca="false">IFERROR(INDEX(Requirements_Register!$B$6:$B$255,MATCH(ROWS($A$6:A15),Requirements_Register!$BC$6:$BC$255,0))&amp;"","")</f>
        <v>REQ-0006</v>
      </c>
      <c r="C15" s="22" t="str">
        <f aca="false">IFERROR(INDEX(Requirements_Register!$E$6:$E$255,MATCH(ROWS($A$6:A15),Requirements_Register!$BC$6:$BC$255,0))&amp;"","")</f>
        <v>Data</v>
      </c>
      <c r="D15" s="22" t="str">
        <f aca="false">IFERROR(INDEX(Requirements_Register!$F$6:$F$255,MATCH(ROWS($A$6:A15),Requirements_Register!$BC$6:$BC$255,0))&amp;"","")</f>
        <v>Data Migration</v>
      </c>
      <c r="E15" s="22" t="str">
        <f aca="false">IFERROR(INDEX(Requirements_Register!$G$6:$G$255,MATCH(ROWS($A$6:A15),Requirements_Register!$BC$6:$BC$255,0))&amp;"","")</f>
        <v>Apply data quality rules before migration</v>
      </c>
      <c r="F15" s="22" t="str">
        <f aca="false">IFERROR(INDEX(Requirements_Register!$H$6:$H$255,MATCH(ROWS($A$6:A15),Requirements_Register!$BC$6:$BC$255,0))&amp;"","")</f>
        <v>Source case records shall pass agreed data quality rules before migration into the target solution.</v>
      </c>
      <c r="G15" s="22" t="str">
        <f aca="false">IFERROR(INDEX(Requirements_Register!$O$6:$O$255,MATCH(ROWS($A$6:A15),Requirements_Register!$BC$6:$BC$255,0))&amp;"","")</f>
        <v>Data Lead</v>
      </c>
      <c r="H15" s="22" t="str">
        <f aca="false">IFERROR(INDEX(Requirements_Register!$P$6:$P$255,MATCH(ROWS($A$6:A15),Requirements_Register!$BC$6:$BC$255,0))&amp;"","")</f>
        <v>Programme Manager</v>
      </c>
      <c r="I15" s="22" t="str">
        <f aca="false">IFERROR(INDEX(Requirements_Register!$Q$6:$Q$255,MATCH(ROWS($A$6:A15),Requirements_Register!$BC$6:$BC$255,0))&amp;"","")</f>
        <v>Must</v>
      </c>
      <c r="J15" s="22" t="str">
        <f aca="false">IFERROR(INDEX(Requirements_Register!$AG$6:$AG$255,MATCH(ROWS($A$6:A15),Requirements_Register!$BC$6:$BC$255,0))&amp;"","")</f>
        <v>In Review</v>
      </c>
      <c r="K15" s="22" t="str">
        <f aca="false">IFERROR(INDEX(Requirements_Register!$AH$6:$AH$255,MATCH(ROWS($A$6:A15),Requirements_Register!$BC$6:$BC$255,0))&amp;"","")</f>
        <v>In Review</v>
      </c>
      <c r="L15" s="22" t="str">
        <f aca="false">IFERROR(INDEX(Requirements_Register!$AI$6:$AI$255,MATCH(ROWS($A$6:A15),Requirements_Register!$BC$6:$BC$255,0))&amp;"","")</f>
        <v/>
      </c>
      <c r="M15" s="22" t="n">
        <f aca="false">IFERROR(INDEX(Requirements_Register!$AM$6:$AM$255,MATCH(ROWS($A$6:A15),Requirements_Register!$BC$6:$BC$255,0)),"")</f>
        <v>1</v>
      </c>
      <c r="N15" s="22" t="n">
        <f aca="false">IFERROR(INDEX(Requirements_Register!$AN$6:$AN$255,MATCH(ROWS($A$6:A15),Requirements_Register!$BC$6:$BC$255,0)),"")</f>
        <v>1</v>
      </c>
      <c r="O15" s="22" t="str">
        <f aca="false">IFERROR(INDEX(Requirements_Register!$AR$6:$AR$255,MATCH(ROWS($A$6:A15),Requirements_Register!$BC$6:$BC$255,0))&amp;"","")</f>
        <v>Traced</v>
      </c>
      <c r="P15" s="22" t="n">
        <f aca="false">IFERROR(INDEX(Requirements_Register!$AS$6:$AS$255,MATCH(ROWS($A$6:A15),Requirements_Register!$BC$6:$BC$255,0)),"")</f>
        <v>95</v>
      </c>
      <c r="Q15" s="22" t="str">
        <f aca="false">IFERROR(INDEX(Requirements_Register!$AV$6:$AV$255,MATCH(ROWS($A$6:A15),Requirements_Register!$BC$6:$BC$255,0))&amp;"","")</f>
        <v>Action Required</v>
      </c>
    </row>
    <row r="16" customFormat="false" ht="23.85" hidden="false" customHeight="false" outlineLevel="0" collapsed="false">
      <c r="A16" s="22" t="str">
        <f aca="false">IFERROR(INDEX(Requirements_Register!$A$6:$A$255,MATCH(ROWS($A$6:A16),Requirements_Register!$BC$6:$BC$255,0))&amp;"","")</f>
        <v>REQ-0018</v>
      </c>
      <c r="B16" s="22" t="str">
        <f aca="false">IFERROR(INDEX(Requirements_Register!$B$6:$B$255,MATCH(ROWS($A$6:A16),Requirements_Register!$BC$6:$BC$255,0))&amp;"","")</f>
        <v>REQ-0001</v>
      </c>
      <c r="C16" s="22" t="str">
        <f aca="false">IFERROR(INDEX(Requirements_Register!$E$6:$E$255,MATCH(ROWS($A$6:A16),Requirements_Register!$BC$6:$BC$255,0))&amp;"","")</f>
        <v>Process</v>
      </c>
      <c r="D16" s="22" t="str">
        <f aca="false">IFERROR(INDEX(Requirements_Register!$F$6:$F$255,MATCH(ROWS($A$6:A16),Requirements_Register!$BC$6:$BC$255,0))&amp;"","")</f>
        <v>Operations</v>
      </c>
      <c r="E16" s="22" t="str">
        <f aca="false">IFERROR(INDEX(Requirements_Register!$G$6:$G$255,MATCH(ROWS($A$6:A16),Requirements_Register!$BC$6:$BC$255,0))&amp;"","")</f>
        <v>Define standard service taxonomy</v>
      </c>
      <c r="F16" s="22" t="str">
        <f aca="false">IFERROR(INDEX(Requirements_Register!$H$6:$H$255,MATCH(ROWS($A$6:A16),Requirements_Register!$BC$6:$BC$255,0))&amp;"","")</f>
        <v>The business shall approve a standard taxonomy for case categories, sub-categories, priorities and escalation reasons.</v>
      </c>
      <c r="G16" s="22" t="str">
        <f aca="false">IFERROR(INDEX(Requirements_Register!$O$6:$O$255,MATCH(ROWS($A$6:A16),Requirements_Register!$BC$6:$BC$255,0))&amp;"","")</f>
        <v>Service Owner</v>
      </c>
      <c r="H16" s="22" t="str">
        <f aca="false">IFERROR(INDEX(Requirements_Register!$P$6:$P$255,MATCH(ROWS($A$6:A16),Requirements_Register!$BC$6:$BC$255,0))&amp;"","")</f>
        <v>Operations Lead</v>
      </c>
      <c r="I16" s="22" t="str">
        <f aca="false">IFERROR(INDEX(Requirements_Register!$Q$6:$Q$255,MATCH(ROWS($A$6:A16),Requirements_Register!$BC$6:$BC$255,0))&amp;"","")</f>
        <v>Must</v>
      </c>
      <c r="J16" s="22" t="str">
        <f aca="false">IFERROR(INDEX(Requirements_Register!$AG$6:$AG$255,MATCH(ROWS($A$6:A16),Requirements_Register!$BC$6:$BC$255,0))&amp;"","")</f>
        <v>Approved</v>
      </c>
      <c r="K16" s="22" t="str">
        <f aca="false">IFERROR(INDEX(Requirements_Register!$AH$6:$AH$255,MATCH(ROWS($A$6:A16),Requirements_Register!$BC$6:$BC$255,0))&amp;"","")</f>
        <v>Approved</v>
      </c>
      <c r="L16" s="22" t="str">
        <f aca="false">IFERROR(INDEX(Requirements_Register!$AI$6:$AI$255,MATCH(ROWS($A$6:A16),Requirements_Register!$BC$6:$BC$255,0))&amp;"","")</f>
        <v>BL-001</v>
      </c>
      <c r="M16" s="22" t="n">
        <f aca="false">IFERROR(INDEX(Requirements_Register!$AM$6:$AM$255,MATCH(ROWS($A$6:A16),Requirements_Register!$BC$6:$BC$255,0)),"")</f>
        <v>1</v>
      </c>
      <c r="N16" s="22" t="n">
        <f aca="false">IFERROR(INDEX(Requirements_Register!$AN$6:$AN$255,MATCH(ROWS($A$6:A16),Requirements_Register!$BC$6:$BC$255,0)),"")</f>
        <v>1</v>
      </c>
      <c r="O16" s="22" t="str">
        <f aca="false">IFERROR(INDEX(Requirements_Register!$AR$6:$AR$255,MATCH(ROWS($A$6:A16),Requirements_Register!$BC$6:$BC$255,0))&amp;"","")</f>
        <v>Traced</v>
      </c>
      <c r="P16" s="22" t="n">
        <f aca="false">IFERROR(INDEX(Requirements_Register!$AS$6:$AS$255,MATCH(ROWS($A$6:A16),Requirements_Register!$BC$6:$BC$255,0)),"")</f>
        <v>100</v>
      </c>
      <c r="Q16" s="22" t="str">
        <f aca="false">IFERROR(INDEX(Requirements_Register!$AV$6:$AV$255,MATCH(ROWS($A$6:A16),Requirements_Register!$BC$6:$BC$255,0))&amp;"","")</f>
        <v>Pass</v>
      </c>
    </row>
    <row r="17" customFormat="false" ht="23.85" hidden="false" customHeight="false" outlineLevel="0" collapsed="false">
      <c r="A17" s="22" t="str">
        <f aca="false">IFERROR(INDEX(Requirements_Register!$A$6:$A$255,MATCH(ROWS($A$6:A17),Requirements_Register!$BC$6:$BC$255,0))&amp;"","")</f>
        <v>REQ-0019</v>
      </c>
      <c r="B17" s="22" t="str">
        <f aca="false">IFERROR(INDEX(Requirements_Register!$B$6:$B$255,MATCH(ROWS($A$6:A17),Requirements_Register!$BC$6:$BC$255,0))&amp;"","")</f>
        <v>REQ-0001</v>
      </c>
      <c r="C17" s="22" t="str">
        <f aca="false">IFERROR(INDEX(Requirements_Register!$E$6:$E$255,MATCH(ROWS($A$6:A17),Requirements_Register!$BC$6:$BC$255,0))&amp;"","")</f>
        <v>Non-functional</v>
      </c>
      <c r="D17" s="22" t="str">
        <f aca="false">IFERROR(INDEX(Requirements_Register!$F$6:$F$255,MATCH(ROWS($A$6:A17),Requirements_Register!$BC$6:$BC$255,0))&amp;"","")</f>
        <v>D365</v>
      </c>
      <c r="E17" s="22" t="str">
        <f aca="false">IFERROR(INDEX(Requirements_Register!$G$6:$G$255,MATCH(ROWS($A$6:A17),Requirements_Register!$BC$6:$BC$255,0))&amp;"","")</f>
        <v>Maintain acceptable form response time</v>
      </c>
      <c r="F17" s="22" t="str">
        <f aca="false">IFERROR(INDEX(Requirements_Register!$H$6:$H$255,MATCH(ROWS($A$6:A17),Requirements_Register!$BC$6:$BC$255,0))&amp;"","")</f>
        <v>Primary case forms should load within three seconds for users on supported devices and network conditions.</v>
      </c>
      <c r="G17" s="22" t="str">
        <f aca="false">IFERROR(INDEX(Requirements_Register!$O$6:$O$255,MATCH(ROWS($A$6:A17),Requirements_Register!$BC$6:$BC$255,0))&amp;"","")</f>
        <v>Solution Architect</v>
      </c>
      <c r="H17" s="22" t="str">
        <f aca="false">IFERROR(INDEX(Requirements_Register!$P$6:$P$255,MATCH(ROWS($A$6:A17),Requirements_Register!$BC$6:$BC$255,0))&amp;"","")</f>
        <v>Product Owner</v>
      </c>
      <c r="I17" s="22" t="str">
        <f aca="false">IFERROR(INDEX(Requirements_Register!$Q$6:$Q$255,MATCH(ROWS($A$6:A17),Requirements_Register!$BC$6:$BC$255,0))&amp;"","")</f>
        <v>Should</v>
      </c>
      <c r="J17" s="22" t="str">
        <f aca="false">IFERROR(INDEX(Requirements_Register!$AG$6:$AG$255,MATCH(ROWS($A$6:A17),Requirements_Register!$BC$6:$BC$255,0))&amp;"","")</f>
        <v>Draft</v>
      </c>
      <c r="K17" s="22" t="str">
        <f aca="false">IFERROR(INDEX(Requirements_Register!$AH$6:$AH$255,MATCH(ROWS($A$6:A17),Requirements_Register!$BC$6:$BC$255,0))&amp;"","")</f>
        <v>Not Started</v>
      </c>
      <c r="L17" s="22" t="str">
        <f aca="false">IFERROR(INDEX(Requirements_Register!$AI$6:$AI$255,MATCH(ROWS($A$6:A17),Requirements_Register!$BC$6:$BC$255,0))&amp;"","")</f>
        <v/>
      </c>
      <c r="M17" s="22" t="n">
        <f aca="false">IFERROR(INDEX(Requirements_Register!$AM$6:$AM$255,MATCH(ROWS($A$6:A17),Requirements_Register!$BC$6:$BC$255,0)),"")</f>
        <v>1</v>
      </c>
      <c r="N17" s="22" t="n">
        <f aca="false">IFERROR(INDEX(Requirements_Register!$AN$6:$AN$255,MATCH(ROWS($A$6:A17),Requirements_Register!$BC$6:$BC$255,0)),"")</f>
        <v>1</v>
      </c>
      <c r="O17" s="22" t="str">
        <f aca="false">IFERROR(INDEX(Requirements_Register!$AR$6:$AR$255,MATCH(ROWS($A$6:A17),Requirements_Register!$BC$6:$BC$255,0))&amp;"","")</f>
        <v>Traced</v>
      </c>
      <c r="P17" s="22" t="n">
        <f aca="false">IFERROR(INDEX(Requirements_Register!$AS$6:$AS$255,MATCH(ROWS($A$6:A17),Requirements_Register!$BC$6:$BC$255,0)),"")</f>
        <v>95</v>
      </c>
      <c r="Q17" s="22" t="str">
        <f aca="false">IFERROR(INDEX(Requirements_Register!$AV$6:$AV$255,MATCH(ROWS($A$6:A17),Requirements_Register!$BC$6:$BC$255,0))&amp;"","")</f>
        <v>Action Required</v>
      </c>
    </row>
    <row r="18" customFormat="false" ht="23.85" hidden="false" customHeight="false" outlineLevel="0" collapsed="false">
      <c r="A18" s="22" t="str">
        <f aca="false">IFERROR(INDEX(Requirements_Register!$A$6:$A$255,MATCH(ROWS($A$6:A18),Requirements_Register!$BC$6:$BC$255,0))&amp;"","")</f>
        <v>REQ-0020</v>
      </c>
      <c r="B18" s="22" t="str">
        <f aca="false">IFERROR(INDEX(Requirements_Register!$B$6:$B$255,MATCH(ROWS($A$6:A18),Requirements_Register!$BC$6:$BC$255,0))&amp;"","")</f>
        <v>REQ-0001</v>
      </c>
      <c r="C18" s="22" t="str">
        <f aca="false">IFERROR(INDEX(Requirements_Register!$E$6:$E$255,MATCH(ROWS($A$6:A18),Requirements_Register!$BC$6:$BC$255,0))&amp;"","")</f>
        <v>Reporting</v>
      </c>
      <c r="D18" s="22" t="str">
        <f aca="false">IFERROR(INDEX(Requirements_Register!$F$6:$F$255,MATCH(ROWS($A$6:A18),Requirements_Register!$BC$6:$BC$255,0))&amp;"","")</f>
        <v>Reporting</v>
      </c>
      <c r="E18" s="22" t="str">
        <f aca="false">IFERROR(INDEX(Requirements_Register!$G$6:$G$255,MATCH(ROWS($A$6:A18),Requirements_Register!$BC$6:$BC$255,0))&amp;"","")</f>
        <v>Approve service manager dashboard</v>
      </c>
      <c r="F18" s="22" t="str">
        <f aca="false">IFERROR(INDEX(Requirements_Register!$H$6:$H$255,MATCH(ROWS($A$6:A18),Requirements_Register!$BC$6:$BC$255,0))&amp;"","")</f>
        <v>Service managers require a dashboard that supports workload monitoring, SLA management and team performance review.</v>
      </c>
      <c r="G18" s="22" t="str">
        <f aca="false">IFERROR(INDEX(Requirements_Register!$O$6:$O$255,MATCH(ROWS($A$6:A18),Requirements_Register!$BC$6:$BC$255,0))&amp;"","")</f>
        <v>Operations Lead</v>
      </c>
      <c r="H18" s="22" t="str">
        <f aca="false">IFERROR(INDEX(Requirements_Register!$P$6:$P$255,MATCH(ROWS($A$6:A18),Requirements_Register!$BC$6:$BC$255,0))&amp;"","")</f>
        <v>Service Owner</v>
      </c>
      <c r="I18" s="22" t="str">
        <f aca="false">IFERROR(INDEX(Requirements_Register!$Q$6:$Q$255,MATCH(ROWS($A$6:A18),Requirements_Register!$BC$6:$BC$255,0))&amp;"","")</f>
        <v>Should</v>
      </c>
      <c r="J18" s="22" t="str">
        <f aca="false">IFERROR(INDEX(Requirements_Register!$AG$6:$AG$255,MATCH(ROWS($A$6:A18),Requirements_Register!$BC$6:$BC$255,0))&amp;"","")</f>
        <v>Draft</v>
      </c>
      <c r="K18" s="22" t="str">
        <f aca="false">IFERROR(INDEX(Requirements_Register!$AH$6:$AH$255,MATCH(ROWS($A$6:A18),Requirements_Register!$BC$6:$BC$255,0))&amp;"","")</f>
        <v>Not Started</v>
      </c>
      <c r="L18" s="22" t="str">
        <f aca="false">IFERROR(INDEX(Requirements_Register!$AI$6:$AI$255,MATCH(ROWS($A$6:A18),Requirements_Register!$BC$6:$BC$255,0))&amp;"","")</f>
        <v/>
      </c>
      <c r="M18" s="22" t="n">
        <f aca="false">IFERROR(INDEX(Requirements_Register!$AM$6:$AM$255,MATCH(ROWS($A$6:A18),Requirements_Register!$BC$6:$BC$255,0)),"")</f>
        <v>1</v>
      </c>
      <c r="N18" s="22" t="n">
        <f aca="false">IFERROR(INDEX(Requirements_Register!$AN$6:$AN$255,MATCH(ROWS($A$6:A18),Requirements_Register!$BC$6:$BC$255,0)),"")</f>
        <v>1</v>
      </c>
      <c r="O18" s="22" t="str">
        <f aca="false">IFERROR(INDEX(Requirements_Register!$AR$6:$AR$255,MATCH(ROWS($A$6:A18),Requirements_Register!$BC$6:$BC$255,0))&amp;"","")</f>
        <v>Partial</v>
      </c>
      <c r="P18" s="22" t="n">
        <f aca="false">IFERROR(INDEX(Requirements_Register!$AS$6:$AS$255,MATCH(ROWS($A$6:A18),Requirements_Register!$BC$6:$BC$255,0)),"")</f>
        <v>85</v>
      </c>
      <c r="Q18" s="22" t="str">
        <f aca="false">IFERROR(INDEX(Requirements_Register!$AV$6:$AV$255,MATCH(ROWS($A$6:A18),Requirements_Register!$BC$6:$BC$255,0))&amp;"","")</f>
        <v>Action Required</v>
      </c>
    </row>
    <row r="19" customFormat="false" ht="15" hidden="false" customHeight="false" outlineLevel="0" collapsed="false">
      <c r="A19" s="22" t="str">
        <f aca="false">IFERROR(INDEX(Requirements_Register!$A$6:$A$255,MATCH(ROWS($A$6:A19),Requirements_Register!$BC$6:$BC$255,0))&amp;"","")</f>
        <v/>
      </c>
      <c r="B19" s="22" t="str">
        <f aca="false">IFERROR(INDEX(Requirements_Register!$B$6:$B$255,MATCH(ROWS($A$6:A19),Requirements_Register!$BC$6:$BC$255,0))&amp;"","")</f>
        <v/>
      </c>
      <c r="C19" s="22" t="str">
        <f aca="false">IFERROR(INDEX(Requirements_Register!$E$6:$E$255,MATCH(ROWS($A$6:A19),Requirements_Register!$BC$6:$BC$255,0))&amp;"","")</f>
        <v/>
      </c>
      <c r="D19" s="22" t="str">
        <f aca="false">IFERROR(INDEX(Requirements_Register!$F$6:$F$255,MATCH(ROWS($A$6:A19),Requirements_Register!$BC$6:$BC$255,0))&amp;"","")</f>
        <v/>
      </c>
      <c r="E19" s="22" t="str">
        <f aca="false">IFERROR(INDEX(Requirements_Register!$G$6:$G$255,MATCH(ROWS($A$6:A19),Requirements_Register!$BC$6:$BC$255,0))&amp;"","")</f>
        <v/>
      </c>
      <c r="F19" s="22" t="str">
        <f aca="false">IFERROR(INDEX(Requirements_Register!$H$6:$H$255,MATCH(ROWS($A$6:A19),Requirements_Register!$BC$6:$BC$255,0))&amp;"","")</f>
        <v/>
      </c>
      <c r="G19" s="22" t="str">
        <f aca="false">IFERROR(INDEX(Requirements_Register!$O$6:$O$255,MATCH(ROWS($A$6:A19),Requirements_Register!$BC$6:$BC$255,0))&amp;"","")</f>
        <v/>
      </c>
      <c r="H19" s="22" t="str">
        <f aca="false">IFERROR(INDEX(Requirements_Register!$P$6:$P$255,MATCH(ROWS($A$6:A19),Requirements_Register!$BC$6:$BC$255,0))&amp;"","")</f>
        <v/>
      </c>
      <c r="I19" s="22" t="str">
        <f aca="false">IFERROR(INDEX(Requirements_Register!$Q$6:$Q$255,MATCH(ROWS($A$6:A19),Requirements_Register!$BC$6:$BC$255,0))&amp;"","")</f>
        <v/>
      </c>
      <c r="J19" s="22" t="str">
        <f aca="false">IFERROR(INDEX(Requirements_Register!$AG$6:$AG$255,MATCH(ROWS($A$6:A19),Requirements_Register!$BC$6:$BC$255,0))&amp;"","")</f>
        <v/>
      </c>
      <c r="K19" s="22" t="str">
        <f aca="false">IFERROR(INDEX(Requirements_Register!$AH$6:$AH$255,MATCH(ROWS($A$6:A19),Requirements_Register!$BC$6:$BC$255,0))&amp;"","")</f>
        <v/>
      </c>
      <c r="L19" s="22" t="str">
        <f aca="false">IFERROR(INDEX(Requirements_Register!$AI$6:$AI$255,MATCH(ROWS($A$6:A19),Requirements_Register!$BC$6:$BC$255,0))&amp;"","")</f>
        <v/>
      </c>
      <c r="M19" s="22" t="str">
        <f aca="false">IFERROR(INDEX(Requirements_Register!$AM$6:$AM$255,MATCH(ROWS($A$6:A19),Requirements_Register!$BC$6:$BC$255,0)),"")</f>
        <v/>
      </c>
      <c r="N19" s="22" t="str">
        <f aca="false">IFERROR(INDEX(Requirements_Register!$AN$6:$AN$255,MATCH(ROWS($A$6:A19),Requirements_Register!$BC$6:$BC$255,0)),"")</f>
        <v/>
      </c>
      <c r="O19" s="22" t="str">
        <f aca="false">IFERROR(INDEX(Requirements_Register!$AR$6:$AR$255,MATCH(ROWS($A$6:A19),Requirements_Register!$BC$6:$BC$255,0))&amp;"","")</f>
        <v/>
      </c>
      <c r="P19" s="22" t="str">
        <f aca="false">IFERROR(INDEX(Requirements_Register!$AS$6:$AS$255,MATCH(ROWS($A$6:A19),Requirements_Register!$BC$6:$BC$255,0)),"")</f>
        <v/>
      </c>
      <c r="Q19" s="22" t="str">
        <f aca="false">IFERROR(INDEX(Requirements_Register!$AV$6:$AV$255,MATCH(ROWS($A$6:A19),Requirements_Register!$BC$6:$BC$255,0))&amp;"","")</f>
        <v/>
      </c>
    </row>
    <row r="20" customFormat="false" ht="15" hidden="false" customHeight="false" outlineLevel="0" collapsed="false">
      <c r="A20" s="22" t="str">
        <f aca="false">IFERROR(INDEX(Requirements_Register!$A$6:$A$255,MATCH(ROWS($A$6:A20),Requirements_Register!$BC$6:$BC$255,0))&amp;"","")</f>
        <v/>
      </c>
      <c r="B20" s="22" t="str">
        <f aca="false">IFERROR(INDEX(Requirements_Register!$B$6:$B$255,MATCH(ROWS($A$6:A20),Requirements_Register!$BC$6:$BC$255,0))&amp;"","")</f>
        <v/>
      </c>
      <c r="C20" s="22" t="str">
        <f aca="false">IFERROR(INDEX(Requirements_Register!$E$6:$E$255,MATCH(ROWS($A$6:A20),Requirements_Register!$BC$6:$BC$255,0))&amp;"","")</f>
        <v/>
      </c>
      <c r="D20" s="22" t="str">
        <f aca="false">IFERROR(INDEX(Requirements_Register!$F$6:$F$255,MATCH(ROWS($A$6:A20),Requirements_Register!$BC$6:$BC$255,0))&amp;"","")</f>
        <v/>
      </c>
      <c r="E20" s="22" t="str">
        <f aca="false">IFERROR(INDEX(Requirements_Register!$G$6:$G$255,MATCH(ROWS($A$6:A20),Requirements_Register!$BC$6:$BC$255,0))&amp;"","")</f>
        <v/>
      </c>
      <c r="F20" s="22" t="str">
        <f aca="false">IFERROR(INDEX(Requirements_Register!$H$6:$H$255,MATCH(ROWS($A$6:A20),Requirements_Register!$BC$6:$BC$255,0))&amp;"","")</f>
        <v/>
      </c>
      <c r="G20" s="22" t="str">
        <f aca="false">IFERROR(INDEX(Requirements_Register!$O$6:$O$255,MATCH(ROWS($A$6:A20),Requirements_Register!$BC$6:$BC$255,0))&amp;"","")</f>
        <v/>
      </c>
      <c r="H20" s="22" t="str">
        <f aca="false">IFERROR(INDEX(Requirements_Register!$P$6:$P$255,MATCH(ROWS($A$6:A20),Requirements_Register!$BC$6:$BC$255,0))&amp;"","")</f>
        <v/>
      </c>
      <c r="I20" s="22" t="str">
        <f aca="false">IFERROR(INDEX(Requirements_Register!$Q$6:$Q$255,MATCH(ROWS($A$6:A20),Requirements_Register!$BC$6:$BC$255,0))&amp;"","")</f>
        <v/>
      </c>
      <c r="J20" s="22" t="str">
        <f aca="false">IFERROR(INDEX(Requirements_Register!$AG$6:$AG$255,MATCH(ROWS($A$6:A20),Requirements_Register!$BC$6:$BC$255,0))&amp;"","")</f>
        <v/>
      </c>
      <c r="K20" s="22" t="str">
        <f aca="false">IFERROR(INDEX(Requirements_Register!$AH$6:$AH$255,MATCH(ROWS($A$6:A20),Requirements_Register!$BC$6:$BC$255,0))&amp;"","")</f>
        <v/>
      </c>
      <c r="L20" s="22" t="str">
        <f aca="false">IFERROR(INDEX(Requirements_Register!$AI$6:$AI$255,MATCH(ROWS($A$6:A20),Requirements_Register!$BC$6:$BC$255,0))&amp;"","")</f>
        <v/>
      </c>
      <c r="M20" s="22" t="str">
        <f aca="false">IFERROR(INDEX(Requirements_Register!$AM$6:$AM$255,MATCH(ROWS($A$6:A20),Requirements_Register!$BC$6:$BC$255,0)),"")</f>
        <v/>
      </c>
      <c r="N20" s="22" t="str">
        <f aca="false">IFERROR(INDEX(Requirements_Register!$AN$6:$AN$255,MATCH(ROWS($A$6:A20),Requirements_Register!$BC$6:$BC$255,0)),"")</f>
        <v/>
      </c>
      <c r="O20" s="22" t="str">
        <f aca="false">IFERROR(INDEX(Requirements_Register!$AR$6:$AR$255,MATCH(ROWS($A$6:A20),Requirements_Register!$BC$6:$BC$255,0))&amp;"","")</f>
        <v/>
      </c>
      <c r="P20" s="22" t="str">
        <f aca="false">IFERROR(INDEX(Requirements_Register!$AS$6:$AS$255,MATCH(ROWS($A$6:A20),Requirements_Register!$BC$6:$BC$255,0)),"")</f>
        <v/>
      </c>
      <c r="Q20" s="22" t="str">
        <f aca="false">IFERROR(INDEX(Requirements_Register!$AV$6:$AV$255,MATCH(ROWS($A$6:A20),Requirements_Register!$BC$6:$BC$255,0))&amp;"","")</f>
        <v/>
      </c>
    </row>
    <row r="21" customFormat="false" ht="15" hidden="false" customHeight="false" outlineLevel="0" collapsed="false">
      <c r="A21" s="22" t="str">
        <f aca="false">IFERROR(INDEX(Requirements_Register!$A$6:$A$255,MATCH(ROWS($A$6:A21),Requirements_Register!$BC$6:$BC$255,0))&amp;"","")</f>
        <v/>
      </c>
      <c r="B21" s="22" t="str">
        <f aca="false">IFERROR(INDEX(Requirements_Register!$B$6:$B$255,MATCH(ROWS($A$6:A21),Requirements_Register!$BC$6:$BC$255,0))&amp;"","")</f>
        <v/>
      </c>
      <c r="C21" s="22" t="str">
        <f aca="false">IFERROR(INDEX(Requirements_Register!$E$6:$E$255,MATCH(ROWS($A$6:A21),Requirements_Register!$BC$6:$BC$255,0))&amp;"","")</f>
        <v/>
      </c>
      <c r="D21" s="22" t="str">
        <f aca="false">IFERROR(INDEX(Requirements_Register!$F$6:$F$255,MATCH(ROWS($A$6:A21),Requirements_Register!$BC$6:$BC$255,0))&amp;"","")</f>
        <v/>
      </c>
      <c r="E21" s="22" t="str">
        <f aca="false">IFERROR(INDEX(Requirements_Register!$G$6:$G$255,MATCH(ROWS($A$6:A21),Requirements_Register!$BC$6:$BC$255,0))&amp;"","")</f>
        <v/>
      </c>
      <c r="F21" s="22" t="str">
        <f aca="false">IFERROR(INDEX(Requirements_Register!$H$6:$H$255,MATCH(ROWS($A$6:A21),Requirements_Register!$BC$6:$BC$255,0))&amp;"","")</f>
        <v/>
      </c>
      <c r="G21" s="22" t="str">
        <f aca="false">IFERROR(INDEX(Requirements_Register!$O$6:$O$255,MATCH(ROWS($A$6:A21),Requirements_Register!$BC$6:$BC$255,0))&amp;"","")</f>
        <v/>
      </c>
      <c r="H21" s="22" t="str">
        <f aca="false">IFERROR(INDEX(Requirements_Register!$P$6:$P$255,MATCH(ROWS($A$6:A21),Requirements_Register!$BC$6:$BC$255,0))&amp;"","")</f>
        <v/>
      </c>
      <c r="I21" s="22" t="str">
        <f aca="false">IFERROR(INDEX(Requirements_Register!$Q$6:$Q$255,MATCH(ROWS($A$6:A21),Requirements_Register!$BC$6:$BC$255,0))&amp;"","")</f>
        <v/>
      </c>
      <c r="J21" s="22" t="str">
        <f aca="false">IFERROR(INDEX(Requirements_Register!$AG$6:$AG$255,MATCH(ROWS($A$6:A21),Requirements_Register!$BC$6:$BC$255,0))&amp;"","")</f>
        <v/>
      </c>
      <c r="K21" s="22" t="str">
        <f aca="false">IFERROR(INDEX(Requirements_Register!$AH$6:$AH$255,MATCH(ROWS($A$6:A21),Requirements_Register!$BC$6:$BC$255,0))&amp;"","")</f>
        <v/>
      </c>
      <c r="L21" s="22" t="str">
        <f aca="false">IFERROR(INDEX(Requirements_Register!$AI$6:$AI$255,MATCH(ROWS($A$6:A21),Requirements_Register!$BC$6:$BC$255,0))&amp;"","")</f>
        <v/>
      </c>
      <c r="M21" s="22" t="str">
        <f aca="false">IFERROR(INDEX(Requirements_Register!$AM$6:$AM$255,MATCH(ROWS($A$6:A21),Requirements_Register!$BC$6:$BC$255,0)),"")</f>
        <v/>
      </c>
      <c r="N21" s="22" t="str">
        <f aca="false">IFERROR(INDEX(Requirements_Register!$AN$6:$AN$255,MATCH(ROWS($A$6:A21),Requirements_Register!$BC$6:$BC$255,0)),"")</f>
        <v/>
      </c>
      <c r="O21" s="22" t="str">
        <f aca="false">IFERROR(INDEX(Requirements_Register!$AR$6:$AR$255,MATCH(ROWS($A$6:A21),Requirements_Register!$BC$6:$BC$255,0))&amp;"","")</f>
        <v/>
      </c>
      <c r="P21" s="22" t="str">
        <f aca="false">IFERROR(INDEX(Requirements_Register!$AS$6:$AS$255,MATCH(ROWS($A$6:A21),Requirements_Register!$BC$6:$BC$255,0)),"")</f>
        <v/>
      </c>
      <c r="Q21" s="22" t="str">
        <f aca="false">IFERROR(INDEX(Requirements_Register!$AV$6:$AV$255,MATCH(ROWS($A$6:A21),Requirements_Register!$BC$6:$BC$255,0))&amp;"","")</f>
        <v/>
      </c>
    </row>
    <row r="22" customFormat="false" ht="15" hidden="false" customHeight="false" outlineLevel="0" collapsed="false">
      <c r="A22" s="22" t="str">
        <f aca="false">IFERROR(INDEX(Requirements_Register!$A$6:$A$255,MATCH(ROWS($A$6:A22),Requirements_Register!$BC$6:$BC$255,0))&amp;"","")</f>
        <v/>
      </c>
      <c r="B22" s="22" t="str">
        <f aca="false">IFERROR(INDEX(Requirements_Register!$B$6:$B$255,MATCH(ROWS($A$6:A22),Requirements_Register!$BC$6:$BC$255,0))&amp;"","")</f>
        <v/>
      </c>
      <c r="C22" s="22" t="str">
        <f aca="false">IFERROR(INDEX(Requirements_Register!$E$6:$E$255,MATCH(ROWS($A$6:A22),Requirements_Register!$BC$6:$BC$255,0))&amp;"","")</f>
        <v/>
      </c>
      <c r="D22" s="22" t="str">
        <f aca="false">IFERROR(INDEX(Requirements_Register!$F$6:$F$255,MATCH(ROWS($A$6:A22),Requirements_Register!$BC$6:$BC$255,0))&amp;"","")</f>
        <v/>
      </c>
      <c r="E22" s="22" t="str">
        <f aca="false">IFERROR(INDEX(Requirements_Register!$G$6:$G$255,MATCH(ROWS($A$6:A22),Requirements_Register!$BC$6:$BC$255,0))&amp;"","")</f>
        <v/>
      </c>
      <c r="F22" s="22" t="str">
        <f aca="false">IFERROR(INDEX(Requirements_Register!$H$6:$H$255,MATCH(ROWS($A$6:A22),Requirements_Register!$BC$6:$BC$255,0))&amp;"","")</f>
        <v/>
      </c>
      <c r="G22" s="22" t="str">
        <f aca="false">IFERROR(INDEX(Requirements_Register!$O$6:$O$255,MATCH(ROWS($A$6:A22),Requirements_Register!$BC$6:$BC$255,0))&amp;"","")</f>
        <v/>
      </c>
      <c r="H22" s="22" t="str">
        <f aca="false">IFERROR(INDEX(Requirements_Register!$P$6:$P$255,MATCH(ROWS($A$6:A22),Requirements_Register!$BC$6:$BC$255,0))&amp;"","")</f>
        <v/>
      </c>
      <c r="I22" s="22" t="str">
        <f aca="false">IFERROR(INDEX(Requirements_Register!$Q$6:$Q$255,MATCH(ROWS($A$6:A22),Requirements_Register!$BC$6:$BC$255,0))&amp;"","")</f>
        <v/>
      </c>
      <c r="J22" s="22" t="str">
        <f aca="false">IFERROR(INDEX(Requirements_Register!$AG$6:$AG$255,MATCH(ROWS($A$6:A22),Requirements_Register!$BC$6:$BC$255,0))&amp;"","")</f>
        <v/>
      </c>
      <c r="K22" s="22" t="str">
        <f aca="false">IFERROR(INDEX(Requirements_Register!$AH$6:$AH$255,MATCH(ROWS($A$6:A22),Requirements_Register!$BC$6:$BC$255,0))&amp;"","")</f>
        <v/>
      </c>
      <c r="L22" s="22" t="str">
        <f aca="false">IFERROR(INDEX(Requirements_Register!$AI$6:$AI$255,MATCH(ROWS($A$6:A22),Requirements_Register!$BC$6:$BC$255,0))&amp;"","")</f>
        <v/>
      </c>
      <c r="M22" s="22" t="str">
        <f aca="false">IFERROR(INDEX(Requirements_Register!$AM$6:$AM$255,MATCH(ROWS($A$6:A22),Requirements_Register!$BC$6:$BC$255,0)),"")</f>
        <v/>
      </c>
      <c r="N22" s="22" t="str">
        <f aca="false">IFERROR(INDEX(Requirements_Register!$AN$6:$AN$255,MATCH(ROWS($A$6:A22),Requirements_Register!$BC$6:$BC$255,0)),"")</f>
        <v/>
      </c>
      <c r="O22" s="22" t="str">
        <f aca="false">IFERROR(INDEX(Requirements_Register!$AR$6:$AR$255,MATCH(ROWS($A$6:A22),Requirements_Register!$BC$6:$BC$255,0))&amp;"","")</f>
        <v/>
      </c>
      <c r="P22" s="22" t="str">
        <f aca="false">IFERROR(INDEX(Requirements_Register!$AS$6:$AS$255,MATCH(ROWS($A$6:A22),Requirements_Register!$BC$6:$BC$255,0)),"")</f>
        <v/>
      </c>
      <c r="Q22" s="22" t="str">
        <f aca="false">IFERROR(INDEX(Requirements_Register!$AV$6:$AV$255,MATCH(ROWS($A$6:A22),Requirements_Register!$BC$6:$BC$255,0))&amp;"","")</f>
        <v/>
      </c>
    </row>
    <row r="23" customFormat="false" ht="15" hidden="false" customHeight="false" outlineLevel="0" collapsed="false">
      <c r="A23" s="22" t="str">
        <f aca="false">IFERROR(INDEX(Requirements_Register!$A$6:$A$255,MATCH(ROWS($A$6:A23),Requirements_Register!$BC$6:$BC$255,0))&amp;"","")</f>
        <v/>
      </c>
      <c r="B23" s="22" t="str">
        <f aca="false">IFERROR(INDEX(Requirements_Register!$B$6:$B$255,MATCH(ROWS($A$6:A23),Requirements_Register!$BC$6:$BC$255,0))&amp;"","")</f>
        <v/>
      </c>
      <c r="C23" s="22" t="str">
        <f aca="false">IFERROR(INDEX(Requirements_Register!$E$6:$E$255,MATCH(ROWS($A$6:A23),Requirements_Register!$BC$6:$BC$255,0))&amp;"","")</f>
        <v/>
      </c>
      <c r="D23" s="22" t="str">
        <f aca="false">IFERROR(INDEX(Requirements_Register!$F$6:$F$255,MATCH(ROWS($A$6:A23),Requirements_Register!$BC$6:$BC$255,0))&amp;"","")</f>
        <v/>
      </c>
      <c r="E23" s="22" t="str">
        <f aca="false">IFERROR(INDEX(Requirements_Register!$G$6:$G$255,MATCH(ROWS($A$6:A23),Requirements_Register!$BC$6:$BC$255,0))&amp;"","")</f>
        <v/>
      </c>
      <c r="F23" s="22" t="str">
        <f aca="false">IFERROR(INDEX(Requirements_Register!$H$6:$H$255,MATCH(ROWS($A$6:A23),Requirements_Register!$BC$6:$BC$255,0))&amp;"","")</f>
        <v/>
      </c>
      <c r="G23" s="22" t="str">
        <f aca="false">IFERROR(INDEX(Requirements_Register!$O$6:$O$255,MATCH(ROWS($A$6:A23),Requirements_Register!$BC$6:$BC$255,0))&amp;"","")</f>
        <v/>
      </c>
      <c r="H23" s="22" t="str">
        <f aca="false">IFERROR(INDEX(Requirements_Register!$P$6:$P$255,MATCH(ROWS($A$6:A23),Requirements_Register!$BC$6:$BC$255,0))&amp;"","")</f>
        <v/>
      </c>
      <c r="I23" s="22" t="str">
        <f aca="false">IFERROR(INDEX(Requirements_Register!$Q$6:$Q$255,MATCH(ROWS($A$6:A23),Requirements_Register!$BC$6:$BC$255,0))&amp;"","")</f>
        <v/>
      </c>
      <c r="J23" s="22" t="str">
        <f aca="false">IFERROR(INDEX(Requirements_Register!$AG$6:$AG$255,MATCH(ROWS($A$6:A23),Requirements_Register!$BC$6:$BC$255,0))&amp;"","")</f>
        <v/>
      </c>
      <c r="K23" s="22" t="str">
        <f aca="false">IFERROR(INDEX(Requirements_Register!$AH$6:$AH$255,MATCH(ROWS($A$6:A23),Requirements_Register!$BC$6:$BC$255,0))&amp;"","")</f>
        <v/>
      </c>
      <c r="L23" s="22" t="str">
        <f aca="false">IFERROR(INDEX(Requirements_Register!$AI$6:$AI$255,MATCH(ROWS($A$6:A23),Requirements_Register!$BC$6:$BC$255,0))&amp;"","")</f>
        <v/>
      </c>
      <c r="M23" s="22" t="str">
        <f aca="false">IFERROR(INDEX(Requirements_Register!$AM$6:$AM$255,MATCH(ROWS($A$6:A23),Requirements_Register!$BC$6:$BC$255,0)),"")</f>
        <v/>
      </c>
      <c r="N23" s="22" t="str">
        <f aca="false">IFERROR(INDEX(Requirements_Register!$AN$6:$AN$255,MATCH(ROWS($A$6:A23),Requirements_Register!$BC$6:$BC$255,0)),"")</f>
        <v/>
      </c>
      <c r="O23" s="22" t="str">
        <f aca="false">IFERROR(INDEX(Requirements_Register!$AR$6:$AR$255,MATCH(ROWS($A$6:A23),Requirements_Register!$BC$6:$BC$255,0))&amp;"","")</f>
        <v/>
      </c>
      <c r="P23" s="22" t="str">
        <f aca="false">IFERROR(INDEX(Requirements_Register!$AS$6:$AS$255,MATCH(ROWS($A$6:A23),Requirements_Register!$BC$6:$BC$255,0)),"")</f>
        <v/>
      </c>
      <c r="Q23" s="22" t="str">
        <f aca="false">IFERROR(INDEX(Requirements_Register!$AV$6:$AV$255,MATCH(ROWS($A$6:A23),Requirements_Register!$BC$6:$BC$255,0))&amp;"","")</f>
        <v/>
      </c>
    </row>
    <row r="24" customFormat="false" ht="15" hidden="false" customHeight="false" outlineLevel="0" collapsed="false">
      <c r="A24" s="22" t="str">
        <f aca="false">IFERROR(INDEX(Requirements_Register!$A$6:$A$255,MATCH(ROWS($A$6:A24),Requirements_Register!$BC$6:$BC$255,0))&amp;"","")</f>
        <v/>
      </c>
      <c r="B24" s="22" t="str">
        <f aca="false">IFERROR(INDEX(Requirements_Register!$B$6:$B$255,MATCH(ROWS($A$6:A24),Requirements_Register!$BC$6:$BC$255,0))&amp;"","")</f>
        <v/>
      </c>
      <c r="C24" s="22" t="str">
        <f aca="false">IFERROR(INDEX(Requirements_Register!$E$6:$E$255,MATCH(ROWS($A$6:A24),Requirements_Register!$BC$6:$BC$255,0))&amp;"","")</f>
        <v/>
      </c>
      <c r="D24" s="22" t="str">
        <f aca="false">IFERROR(INDEX(Requirements_Register!$F$6:$F$255,MATCH(ROWS($A$6:A24),Requirements_Register!$BC$6:$BC$255,0))&amp;"","")</f>
        <v/>
      </c>
      <c r="E24" s="22" t="str">
        <f aca="false">IFERROR(INDEX(Requirements_Register!$G$6:$G$255,MATCH(ROWS($A$6:A24),Requirements_Register!$BC$6:$BC$255,0))&amp;"","")</f>
        <v/>
      </c>
      <c r="F24" s="22" t="str">
        <f aca="false">IFERROR(INDEX(Requirements_Register!$H$6:$H$255,MATCH(ROWS($A$6:A24),Requirements_Register!$BC$6:$BC$255,0))&amp;"","")</f>
        <v/>
      </c>
      <c r="G24" s="22" t="str">
        <f aca="false">IFERROR(INDEX(Requirements_Register!$O$6:$O$255,MATCH(ROWS($A$6:A24),Requirements_Register!$BC$6:$BC$255,0))&amp;"","")</f>
        <v/>
      </c>
      <c r="H24" s="22" t="str">
        <f aca="false">IFERROR(INDEX(Requirements_Register!$P$6:$P$255,MATCH(ROWS($A$6:A24),Requirements_Register!$BC$6:$BC$255,0))&amp;"","")</f>
        <v/>
      </c>
      <c r="I24" s="22" t="str">
        <f aca="false">IFERROR(INDEX(Requirements_Register!$Q$6:$Q$255,MATCH(ROWS($A$6:A24),Requirements_Register!$BC$6:$BC$255,0))&amp;"","")</f>
        <v/>
      </c>
      <c r="J24" s="22" t="str">
        <f aca="false">IFERROR(INDEX(Requirements_Register!$AG$6:$AG$255,MATCH(ROWS($A$6:A24),Requirements_Register!$BC$6:$BC$255,0))&amp;"","")</f>
        <v/>
      </c>
      <c r="K24" s="22" t="str">
        <f aca="false">IFERROR(INDEX(Requirements_Register!$AH$6:$AH$255,MATCH(ROWS($A$6:A24),Requirements_Register!$BC$6:$BC$255,0))&amp;"","")</f>
        <v/>
      </c>
      <c r="L24" s="22" t="str">
        <f aca="false">IFERROR(INDEX(Requirements_Register!$AI$6:$AI$255,MATCH(ROWS($A$6:A24),Requirements_Register!$BC$6:$BC$255,0))&amp;"","")</f>
        <v/>
      </c>
      <c r="M24" s="22" t="str">
        <f aca="false">IFERROR(INDEX(Requirements_Register!$AM$6:$AM$255,MATCH(ROWS($A$6:A24),Requirements_Register!$BC$6:$BC$255,0)),"")</f>
        <v/>
      </c>
      <c r="N24" s="22" t="str">
        <f aca="false">IFERROR(INDEX(Requirements_Register!$AN$6:$AN$255,MATCH(ROWS($A$6:A24),Requirements_Register!$BC$6:$BC$255,0)),"")</f>
        <v/>
      </c>
      <c r="O24" s="22" t="str">
        <f aca="false">IFERROR(INDEX(Requirements_Register!$AR$6:$AR$255,MATCH(ROWS($A$6:A24),Requirements_Register!$BC$6:$BC$255,0))&amp;"","")</f>
        <v/>
      </c>
      <c r="P24" s="22" t="str">
        <f aca="false">IFERROR(INDEX(Requirements_Register!$AS$6:$AS$255,MATCH(ROWS($A$6:A24),Requirements_Register!$BC$6:$BC$255,0)),"")</f>
        <v/>
      </c>
      <c r="Q24" s="22" t="str">
        <f aca="false">IFERROR(INDEX(Requirements_Register!$AV$6:$AV$255,MATCH(ROWS($A$6:A24),Requirements_Register!$BC$6:$BC$255,0))&amp;"","")</f>
        <v/>
      </c>
    </row>
    <row r="25" customFormat="false" ht="15" hidden="false" customHeight="false" outlineLevel="0" collapsed="false">
      <c r="A25" s="22" t="str">
        <f aca="false">IFERROR(INDEX(Requirements_Register!$A$6:$A$255,MATCH(ROWS($A$6:A25),Requirements_Register!$BC$6:$BC$255,0))&amp;"","")</f>
        <v/>
      </c>
      <c r="B25" s="22" t="str">
        <f aca="false">IFERROR(INDEX(Requirements_Register!$B$6:$B$255,MATCH(ROWS($A$6:A25),Requirements_Register!$BC$6:$BC$255,0))&amp;"","")</f>
        <v/>
      </c>
      <c r="C25" s="22" t="str">
        <f aca="false">IFERROR(INDEX(Requirements_Register!$E$6:$E$255,MATCH(ROWS($A$6:A25),Requirements_Register!$BC$6:$BC$255,0))&amp;"","")</f>
        <v/>
      </c>
      <c r="D25" s="22" t="str">
        <f aca="false">IFERROR(INDEX(Requirements_Register!$F$6:$F$255,MATCH(ROWS($A$6:A25),Requirements_Register!$BC$6:$BC$255,0))&amp;"","")</f>
        <v/>
      </c>
      <c r="E25" s="22" t="str">
        <f aca="false">IFERROR(INDEX(Requirements_Register!$G$6:$G$255,MATCH(ROWS($A$6:A25),Requirements_Register!$BC$6:$BC$255,0))&amp;"","")</f>
        <v/>
      </c>
      <c r="F25" s="22" t="str">
        <f aca="false">IFERROR(INDEX(Requirements_Register!$H$6:$H$255,MATCH(ROWS($A$6:A25),Requirements_Register!$BC$6:$BC$255,0))&amp;"","")</f>
        <v/>
      </c>
      <c r="G25" s="22" t="str">
        <f aca="false">IFERROR(INDEX(Requirements_Register!$O$6:$O$255,MATCH(ROWS($A$6:A25),Requirements_Register!$BC$6:$BC$255,0))&amp;"","")</f>
        <v/>
      </c>
      <c r="H25" s="22" t="str">
        <f aca="false">IFERROR(INDEX(Requirements_Register!$P$6:$P$255,MATCH(ROWS($A$6:A25),Requirements_Register!$BC$6:$BC$255,0))&amp;"","")</f>
        <v/>
      </c>
      <c r="I25" s="22" t="str">
        <f aca="false">IFERROR(INDEX(Requirements_Register!$Q$6:$Q$255,MATCH(ROWS($A$6:A25),Requirements_Register!$BC$6:$BC$255,0))&amp;"","")</f>
        <v/>
      </c>
      <c r="J25" s="22" t="str">
        <f aca="false">IFERROR(INDEX(Requirements_Register!$AG$6:$AG$255,MATCH(ROWS($A$6:A25),Requirements_Register!$BC$6:$BC$255,0))&amp;"","")</f>
        <v/>
      </c>
      <c r="K25" s="22" t="str">
        <f aca="false">IFERROR(INDEX(Requirements_Register!$AH$6:$AH$255,MATCH(ROWS($A$6:A25),Requirements_Register!$BC$6:$BC$255,0))&amp;"","")</f>
        <v/>
      </c>
      <c r="L25" s="22" t="str">
        <f aca="false">IFERROR(INDEX(Requirements_Register!$AI$6:$AI$255,MATCH(ROWS($A$6:A25),Requirements_Register!$BC$6:$BC$255,0))&amp;"","")</f>
        <v/>
      </c>
      <c r="M25" s="22" t="str">
        <f aca="false">IFERROR(INDEX(Requirements_Register!$AM$6:$AM$255,MATCH(ROWS($A$6:A25),Requirements_Register!$BC$6:$BC$255,0)),"")</f>
        <v/>
      </c>
      <c r="N25" s="22" t="str">
        <f aca="false">IFERROR(INDEX(Requirements_Register!$AN$6:$AN$255,MATCH(ROWS($A$6:A25),Requirements_Register!$BC$6:$BC$255,0)),"")</f>
        <v/>
      </c>
      <c r="O25" s="22" t="str">
        <f aca="false">IFERROR(INDEX(Requirements_Register!$AR$6:$AR$255,MATCH(ROWS($A$6:A25),Requirements_Register!$BC$6:$BC$255,0))&amp;"","")</f>
        <v/>
      </c>
      <c r="P25" s="22" t="str">
        <f aca="false">IFERROR(INDEX(Requirements_Register!$AS$6:$AS$255,MATCH(ROWS($A$6:A25),Requirements_Register!$BC$6:$BC$255,0)),"")</f>
        <v/>
      </c>
      <c r="Q25" s="22" t="str">
        <f aca="false">IFERROR(INDEX(Requirements_Register!$AV$6:$AV$255,MATCH(ROWS($A$6:A25),Requirements_Register!$BC$6:$BC$255,0))&amp;"","")</f>
        <v/>
      </c>
    </row>
    <row r="26" customFormat="false" ht="15" hidden="false" customHeight="false" outlineLevel="0" collapsed="false">
      <c r="A26" s="22" t="str">
        <f aca="false">IFERROR(INDEX(Requirements_Register!$A$6:$A$255,MATCH(ROWS($A$6:A26),Requirements_Register!$BC$6:$BC$255,0))&amp;"","")</f>
        <v/>
      </c>
      <c r="B26" s="22" t="str">
        <f aca="false">IFERROR(INDEX(Requirements_Register!$B$6:$B$255,MATCH(ROWS($A$6:A26),Requirements_Register!$BC$6:$BC$255,0))&amp;"","")</f>
        <v/>
      </c>
      <c r="C26" s="22" t="str">
        <f aca="false">IFERROR(INDEX(Requirements_Register!$E$6:$E$255,MATCH(ROWS($A$6:A26),Requirements_Register!$BC$6:$BC$255,0))&amp;"","")</f>
        <v/>
      </c>
      <c r="D26" s="22" t="str">
        <f aca="false">IFERROR(INDEX(Requirements_Register!$F$6:$F$255,MATCH(ROWS($A$6:A26),Requirements_Register!$BC$6:$BC$255,0))&amp;"","")</f>
        <v/>
      </c>
      <c r="E26" s="22" t="str">
        <f aca="false">IFERROR(INDEX(Requirements_Register!$G$6:$G$255,MATCH(ROWS($A$6:A26),Requirements_Register!$BC$6:$BC$255,0))&amp;"","")</f>
        <v/>
      </c>
      <c r="F26" s="22" t="str">
        <f aca="false">IFERROR(INDEX(Requirements_Register!$H$6:$H$255,MATCH(ROWS($A$6:A26),Requirements_Register!$BC$6:$BC$255,0))&amp;"","")</f>
        <v/>
      </c>
      <c r="G26" s="22" t="str">
        <f aca="false">IFERROR(INDEX(Requirements_Register!$O$6:$O$255,MATCH(ROWS($A$6:A26),Requirements_Register!$BC$6:$BC$255,0))&amp;"","")</f>
        <v/>
      </c>
      <c r="H26" s="22" t="str">
        <f aca="false">IFERROR(INDEX(Requirements_Register!$P$6:$P$255,MATCH(ROWS($A$6:A26),Requirements_Register!$BC$6:$BC$255,0))&amp;"","")</f>
        <v/>
      </c>
      <c r="I26" s="22" t="str">
        <f aca="false">IFERROR(INDEX(Requirements_Register!$Q$6:$Q$255,MATCH(ROWS($A$6:A26),Requirements_Register!$BC$6:$BC$255,0))&amp;"","")</f>
        <v/>
      </c>
      <c r="J26" s="22" t="str">
        <f aca="false">IFERROR(INDEX(Requirements_Register!$AG$6:$AG$255,MATCH(ROWS($A$6:A26),Requirements_Register!$BC$6:$BC$255,0))&amp;"","")</f>
        <v/>
      </c>
      <c r="K26" s="22" t="str">
        <f aca="false">IFERROR(INDEX(Requirements_Register!$AH$6:$AH$255,MATCH(ROWS($A$6:A26),Requirements_Register!$BC$6:$BC$255,0))&amp;"","")</f>
        <v/>
      </c>
      <c r="L26" s="22" t="str">
        <f aca="false">IFERROR(INDEX(Requirements_Register!$AI$6:$AI$255,MATCH(ROWS($A$6:A26),Requirements_Register!$BC$6:$BC$255,0))&amp;"","")</f>
        <v/>
      </c>
      <c r="M26" s="22" t="str">
        <f aca="false">IFERROR(INDEX(Requirements_Register!$AM$6:$AM$255,MATCH(ROWS($A$6:A26),Requirements_Register!$BC$6:$BC$255,0)),"")</f>
        <v/>
      </c>
      <c r="N26" s="22" t="str">
        <f aca="false">IFERROR(INDEX(Requirements_Register!$AN$6:$AN$255,MATCH(ROWS($A$6:A26),Requirements_Register!$BC$6:$BC$255,0)),"")</f>
        <v/>
      </c>
      <c r="O26" s="22" t="str">
        <f aca="false">IFERROR(INDEX(Requirements_Register!$AR$6:$AR$255,MATCH(ROWS($A$6:A26),Requirements_Register!$BC$6:$BC$255,0))&amp;"","")</f>
        <v/>
      </c>
      <c r="P26" s="22" t="str">
        <f aca="false">IFERROR(INDEX(Requirements_Register!$AS$6:$AS$255,MATCH(ROWS($A$6:A26),Requirements_Register!$BC$6:$BC$255,0)),"")</f>
        <v/>
      </c>
      <c r="Q26" s="22" t="str">
        <f aca="false">IFERROR(INDEX(Requirements_Register!$AV$6:$AV$255,MATCH(ROWS($A$6:A26),Requirements_Register!$BC$6:$BC$255,0))&amp;"","")</f>
        <v/>
      </c>
    </row>
    <row r="27" customFormat="false" ht="15" hidden="false" customHeight="false" outlineLevel="0" collapsed="false">
      <c r="A27" s="22" t="str">
        <f aca="false">IFERROR(INDEX(Requirements_Register!$A$6:$A$255,MATCH(ROWS($A$6:A27),Requirements_Register!$BC$6:$BC$255,0))&amp;"","")</f>
        <v/>
      </c>
      <c r="B27" s="22" t="str">
        <f aca="false">IFERROR(INDEX(Requirements_Register!$B$6:$B$255,MATCH(ROWS($A$6:A27),Requirements_Register!$BC$6:$BC$255,0))&amp;"","")</f>
        <v/>
      </c>
      <c r="C27" s="22" t="str">
        <f aca="false">IFERROR(INDEX(Requirements_Register!$E$6:$E$255,MATCH(ROWS($A$6:A27),Requirements_Register!$BC$6:$BC$255,0))&amp;"","")</f>
        <v/>
      </c>
      <c r="D27" s="22" t="str">
        <f aca="false">IFERROR(INDEX(Requirements_Register!$F$6:$F$255,MATCH(ROWS($A$6:A27),Requirements_Register!$BC$6:$BC$255,0))&amp;"","")</f>
        <v/>
      </c>
      <c r="E27" s="22" t="str">
        <f aca="false">IFERROR(INDEX(Requirements_Register!$G$6:$G$255,MATCH(ROWS($A$6:A27),Requirements_Register!$BC$6:$BC$255,0))&amp;"","")</f>
        <v/>
      </c>
      <c r="F27" s="22" t="str">
        <f aca="false">IFERROR(INDEX(Requirements_Register!$H$6:$H$255,MATCH(ROWS($A$6:A27),Requirements_Register!$BC$6:$BC$255,0))&amp;"","")</f>
        <v/>
      </c>
      <c r="G27" s="22" t="str">
        <f aca="false">IFERROR(INDEX(Requirements_Register!$O$6:$O$255,MATCH(ROWS($A$6:A27),Requirements_Register!$BC$6:$BC$255,0))&amp;"","")</f>
        <v/>
      </c>
      <c r="H27" s="22" t="str">
        <f aca="false">IFERROR(INDEX(Requirements_Register!$P$6:$P$255,MATCH(ROWS($A$6:A27),Requirements_Register!$BC$6:$BC$255,0))&amp;"","")</f>
        <v/>
      </c>
      <c r="I27" s="22" t="str">
        <f aca="false">IFERROR(INDEX(Requirements_Register!$Q$6:$Q$255,MATCH(ROWS($A$6:A27),Requirements_Register!$BC$6:$BC$255,0))&amp;"","")</f>
        <v/>
      </c>
      <c r="J27" s="22" t="str">
        <f aca="false">IFERROR(INDEX(Requirements_Register!$AG$6:$AG$255,MATCH(ROWS($A$6:A27),Requirements_Register!$BC$6:$BC$255,0))&amp;"","")</f>
        <v/>
      </c>
      <c r="K27" s="22" t="str">
        <f aca="false">IFERROR(INDEX(Requirements_Register!$AH$6:$AH$255,MATCH(ROWS($A$6:A27),Requirements_Register!$BC$6:$BC$255,0))&amp;"","")</f>
        <v/>
      </c>
      <c r="L27" s="22" t="str">
        <f aca="false">IFERROR(INDEX(Requirements_Register!$AI$6:$AI$255,MATCH(ROWS($A$6:A27),Requirements_Register!$BC$6:$BC$255,0))&amp;"","")</f>
        <v/>
      </c>
      <c r="M27" s="22" t="str">
        <f aca="false">IFERROR(INDEX(Requirements_Register!$AM$6:$AM$255,MATCH(ROWS($A$6:A27),Requirements_Register!$BC$6:$BC$255,0)),"")</f>
        <v/>
      </c>
      <c r="N27" s="22" t="str">
        <f aca="false">IFERROR(INDEX(Requirements_Register!$AN$6:$AN$255,MATCH(ROWS($A$6:A27),Requirements_Register!$BC$6:$BC$255,0)),"")</f>
        <v/>
      </c>
      <c r="O27" s="22" t="str">
        <f aca="false">IFERROR(INDEX(Requirements_Register!$AR$6:$AR$255,MATCH(ROWS($A$6:A27),Requirements_Register!$BC$6:$BC$255,0))&amp;"","")</f>
        <v/>
      </c>
      <c r="P27" s="22" t="str">
        <f aca="false">IFERROR(INDEX(Requirements_Register!$AS$6:$AS$255,MATCH(ROWS($A$6:A27),Requirements_Register!$BC$6:$BC$255,0)),"")</f>
        <v/>
      </c>
      <c r="Q27" s="22" t="str">
        <f aca="false">IFERROR(INDEX(Requirements_Register!$AV$6:$AV$255,MATCH(ROWS($A$6:A27),Requirements_Register!$BC$6:$BC$255,0))&amp;"","")</f>
        <v/>
      </c>
    </row>
    <row r="28" customFormat="false" ht="15" hidden="false" customHeight="false" outlineLevel="0" collapsed="false">
      <c r="A28" s="22" t="str">
        <f aca="false">IFERROR(INDEX(Requirements_Register!$A$6:$A$255,MATCH(ROWS($A$6:A28),Requirements_Register!$BC$6:$BC$255,0))&amp;"","")</f>
        <v/>
      </c>
      <c r="B28" s="22" t="str">
        <f aca="false">IFERROR(INDEX(Requirements_Register!$B$6:$B$255,MATCH(ROWS($A$6:A28),Requirements_Register!$BC$6:$BC$255,0))&amp;"","")</f>
        <v/>
      </c>
      <c r="C28" s="22" t="str">
        <f aca="false">IFERROR(INDEX(Requirements_Register!$E$6:$E$255,MATCH(ROWS($A$6:A28),Requirements_Register!$BC$6:$BC$255,0))&amp;"","")</f>
        <v/>
      </c>
      <c r="D28" s="22" t="str">
        <f aca="false">IFERROR(INDEX(Requirements_Register!$F$6:$F$255,MATCH(ROWS($A$6:A28),Requirements_Register!$BC$6:$BC$255,0))&amp;"","")</f>
        <v/>
      </c>
      <c r="E28" s="22" t="str">
        <f aca="false">IFERROR(INDEX(Requirements_Register!$G$6:$G$255,MATCH(ROWS($A$6:A28),Requirements_Register!$BC$6:$BC$255,0))&amp;"","")</f>
        <v/>
      </c>
      <c r="F28" s="22" t="str">
        <f aca="false">IFERROR(INDEX(Requirements_Register!$H$6:$H$255,MATCH(ROWS($A$6:A28),Requirements_Register!$BC$6:$BC$255,0))&amp;"","")</f>
        <v/>
      </c>
      <c r="G28" s="22" t="str">
        <f aca="false">IFERROR(INDEX(Requirements_Register!$O$6:$O$255,MATCH(ROWS($A$6:A28),Requirements_Register!$BC$6:$BC$255,0))&amp;"","")</f>
        <v/>
      </c>
      <c r="H28" s="22" t="str">
        <f aca="false">IFERROR(INDEX(Requirements_Register!$P$6:$P$255,MATCH(ROWS($A$6:A28),Requirements_Register!$BC$6:$BC$255,0))&amp;"","")</f>
        <v/>
      </c>
      <c r="I28" s="22" t="str">
        <f aca="false">IFERROR(INDEX(Requirements_Register!$Q$6:$Q$255,MATCH(ROWS($A$6:A28),Requirements_Register!$BC$6:$BC$255,0))&amp;"","")</f>
        <v/>
      </c>
      <c r="J28" s="22" t="str">
        <f aca="false">IFERROR(INDEX(Requirements_Register!$AG$6:$AG$255,MATCH(ROWS($A$6:A28),Requirements_Register!$BC$6:$BC$255,0))&amp;"","")</f>
        <v/>
      </c>
      <c r="K28" s="22" t="str">
        <f aca="false">IFERROR(INDEX(Requirements_Register!$AH$6:$AH$255,MATCH(ROWS($A$6:A28),Requirements_Register!$BC$6:$BC$255,0))&amp;"","")</f>
        <v/>
      </c>
      <c r="L28" s="22" t="str">
        <f aca="false">IFERROR(INDEX(Requirements_Register!$AI$6:$AI$255,MATCH(ROWS($A$6:A28),Requirements_Register!$BC$6:$BC$255,0))&amp;"","")</f>
        <v/>
      </c>
      <c r="M28" s="22" t="str">
        <f aca="false">IFERROR(INDEX(Requirements_Register!$AM$6:$AM$255,MATCH(ROWS($A$6:A28),Requirements_Register!$BC$6:$BC$255,0)),"")</f>
        <v/>
      </c>
      <c r="N28" s="22" t="str">
        <f aca="false">IFERROR(INDEX(Requirements_Register!$AN$6:$AN$255,MATCH(ROWS($A$6:A28),Requirements_Register!$BC$6:$BC$255,0)),"")</f>
        <v/>
      </c>
      <c r="O28" s="22" t="str">
        <f aca="false">IFERROR(INDEX(Requirements_Register!$AR$6:$AR$255,MATCH(ROWS($A$6:A28),Requirements_Register!$BC$6:$BC$255,0))&amp;"","")</f>
        <v/>
      </c>
      <c r="P28" s="22" t="str">
        <f aca="false">IFERROR(INDEX(Requirements_Register!$AS$6:$AS$255,MATCH(ROWS($A$6:A28),Requirements_Register!$BC$6:$BC$255,0)),"")</f>
        <v/>
      </c>
      <c r="Q28" s="22" t="str">
        <f aca="false">IFERROR(INDEX(Requirements_Register!$AV$6:$AV$255,MATCH(ROWS($A$6:A28),Requirements_Register!$BC$6:$BC$255,0))&amp;"","")</f>
        <v/>
      </c>
    </row>
    <row r="29" customFormat="false" ht="15" hidden="false" customHeight="false" outlineLevel="0" collapsed="false">
      <c r="A29" s="22" t="str">
        <f aca="false">IFERROR(INDEX(Requirements_Register!$A$6:$A$255,MATCH(ROWS($A$6:A29),Requirements_Register!$BC$6:$BC$255,0))&amp;"","")</f>
        <v/>
      </c>
      <c r="B29" s="22" t="str">
        <f aca="false">IFERROR(INDEX(Requirements_Register!$B$6:$B$255,MATCH(ROWS($A$6:A29),Requirements_Register!$BC$6:$BC$255,0))&amp;"","")</f>
        <v/>
      </c>
      <c r="C29" s="22" t="str">
        <f aca="false">IFERROR(INDEX(Requirements_Register!$E$6:$E$255,MATCH(ROWS($A$6:A29),Requirements_Register!$BC$6:$BC$255,0))&amp;"","")</f>
        <v/>
      </c>
      <c r="D29" s="22" t="str">
        <f aca="false">IFERROR(INDEX(Requirements_Register!$F$6:$F$255,MATCH(ROWS($A$6:A29),Requirements_Register!$BC$6:$BC$255,0))&amp;"","")</f>
        <v/>
      </c>
      <c r="E29" s="22" t="str">
        <f aca="false">IFERROR(INDEX(Requirements_Register!$G$6:$G$255,MATCH(ROWS($A$6:A29),Requirements_Register!$BC$6:$BC$255,0))&amp;"","")</f>
        <v/>
      </c>
      <c r="F29" s="22" t="str">
        <f aca="false">IFERROR(INDEX(Requirements_Register!$H$6:$H$255,MATCH(ROWS($A$6:A29),Requirements_Register!$BC$6:$BC$255,0))&amp;"","")</f>
        <v/>
      </c>
      <c r="G29" s="22" t="str">
        <f aca="false">IFERROR(INDEX(Requirements_Register!$O$6:$O$255,MATCH(ROWS($A$6:A29),Requirements_Register!$BC$6:$BC$255,0))&amp;"","")</f>
        <v/>
      </c>
      <c r="H29" s="22" t="str">
        <f aca="false">IFERROR(INDEX(Requirements_Register!$P$6:$P$255,MATCH(ROWS($A$6:A29),Requirements_Register!$BC$6:$BC$255,0))&amp;"","")</f>
        <v/>
      </c>
      <c r="I29" s="22" t="str">
        <f aca="false">IFERROR(INDEX(Requirements_Register!$Q$6:$Q$255,MATCH(ROWS($A$6:A29),Requirements_Register!$BC$6:$BC$255,0))&amp;"","")</f>
        <v/>
      </c>
      <c r="J29" s="22" t="str">
        <f aca="false">IFERROR(INDEX(Requirements_Register!$AG$6:$AG$255,MATCH(ROWS($A$6:A29),Requirements_Register!$BC$6:$BC$255,0))&amp;"","")</f>
        <v/>
      </c>
      <c r="K29" s="22" t="str">
        <f aca="false">IFERROR(INDEX(Requirements_Register!$AH$6:$AH$255,MATCH(ROWS($A$6:A29),Requirements_Register!$BC$6:$BC$255,0))&amp;"","")</f>
        <v/>
      </c>
      <c r="L29" s="22" t="str">
        <f aca="false">IFERROR(INDEX(Requirements_Register!$AI$6:$AI$255,MATCH(ROWS($A$6:A29),Requirements_Register!$BC$6:$BC$255,0))&amp;"","")</f>
        <v/>
      </c>
      <c r="M29" s="22" t="str">
        <f aca="false">IFERROR(INDEX(Requirements_Register!$AM$6:$AM$255,MATCH(ROWS($A$6:A29),Requirements_Register!$BC$6:$BC$255,0)),"")</f>
        <v/>
      </c>
      <c r="N29" s="22" t="str">
        <f aca="false">IFERROR(INDEX(Requirements_Register!$AN$6:$AN$255,MATCH(ROWS($A$6:A29),Requirements_Register!$BC$6:$BC$255,0)),"")</f>
        <v/>
      </c>
      <c r="O29" s="22" t="str">
        <f aca="false">IFERROR(INDEX(Requirements_Register!$AR$6:$AR$255,MATCH(ROWS($A$6:A29),Requirements_Register!$BC$6:$BC$255,0))&amp;"","")</f>
        <v/>
      </c>
      <c r="P29" s="22" t="str">
        <f aca="false">IFERROR(INDEX(Requirements_Register!$AS$6:$AS$255,MATCH(ROWS($A$6:A29),Requirements_Register!$BC$6:$BC$255,0)),"")</f>
        <v/>
      </c>
      <c r="Q29" s="22" t="str">
        <f aca="false">IFERROR(INDEX(Requirements_Register!$AV$6:$AV$255,MATCH(ROWS($A$6:A29),Requirements_Register!$BC$6:$BC$255,0))&amp;"","")</f>
        <v/>
      </c>
    </row>
    <row r="30" customFormat="false" ht="15" hidden="false" customHeight="false" outlineLevel="0" collapsed="false">
      <c r="A30" s="22" t="str">
        <f aca="false">IFERROR(INDEX(Requirements_Register!$A$6:$A$255,MATCH(ROWS($A$6:A30),Requirements_Register!$BC$6:$BC$255,0))&amp;"","")</f>
        <v/>
      </c>
      <c r="B30" s="22" t="str">
        <f aca="false">IFERROR(INDEX(Requirements_Register!$B$6:$B$255,MATCH(ROWS($A$6:A30),Requirements_Register!$BC$6:$BC$255,0))&amp;"","")</f>
        <v/>
      </c>
      <c r="C30" s="22" t="str">
        <f aca="false">IFERROR(INDEX(Requirements_Register!$E$6:$E$255,MATCH(ROWS($A$6:A30),Requirements_Register!$BC$6:$BC$255,0))&amp;"","")</f>
        <v/>
      </c>
      <c r="D30" s="22" t="str">
        <f aca="false">IFERROR(INDEX(Requirements_Register!$F$6:$F$255,MATCH(ROWS($A$6:A30),Requirements_Register!$BC$6:$BC$255,0))&amp;"","")</f>
        <v/>
      </c>
      <c r="E30" s="22" t="str">
        <f aca="false">IFERROR(INDEX(Requirements_Register!$G$6:$G$255,MATCH(ROWS($A$6:A30),Requirements_Register!$BC$6:$BC$255,0))&amp;"","")</f>
        <v/>
      </c>
      <c r="F30" s="22" t="str">
        <f aca="false">IFERROR(INDEX(Requirements_Register!$H$6:$H$255,MATCH(ROWS($A$6:A30),Requirements_Register!$BC$6:$BC$255,0))&amp;"","")</f>
        <v/>
      </c>
      <c r="G30" s="22" t="str">
        <f aca="false">IFERROR(INDEX(Requirements_Register!$O$6:$O$255,MATCH(ROWS($A$6:A30),Requirements_Register!$BC$6:$BC$255,0))&amp;"","")</f>
        <v/>
      </c>
      <c r="H30" s="22" t="str">
        <f aca="false">IFERROR(INDEX(Requirements_Register!$P$6:$P$255,MATCH(ROWS($A$6:A30),Requirements_Register!$BC$6:$BC$255,0))&amp;"","")</f>
        <v/>
      </c>
      <c r="I30" s="22" t="str">
        <f aca="false">IFERROR(INDEX(Requirements_Register!$Q$6:$Q$255,MATCH(ROWS($A$6:A30),Requirements_Register!$BC$6:$BC$255,0))&amp;"","")</f>
        <v/>
      </c>
      <c r="J30" s="22" t="str">
        <f aca="false">IFERROR(INDEX(Requirements_Register!$AG$6:$AG$255,MATCH(ROWS($A$6:A30),Requirements_Register!$BC$6:$BC$255,0))&amp;"","")</f>
        <v/>
      </c>
      <c r="K30" s="22" t="str">
        <f aca="false">IFERROR(INDEX(Requirements_Register!$AH$6:$AH$255,MATCH(ROWS($A$6:A30),Requirements_Register!$BC$6:$BC$255,0))&amp;"","")</f>
        <v/>
      </c>
      <c r="L30" s="22" t="str">
        <f aca="false">IFERROR(INDEX(Requirements_Register!$AI$6:$AI$255,MATCH(ROWS($A$6:A30),Requirements_Register!$BC$6:$BC$255,0))&amp;"","")</f>
        <v/>
      </c>
      <c r="M30" s="22" t="str">
        <f aca="false">IFERROR(INDEX(Requirements_Register!$AM$6:$AM$255,MATCH(ROWS($A$6:A30),Requirements_Register!$BC$6:$BC$255,0)),"")</f>
        <v/>
      </c>
      <c r="N30" s="22" t="str">
        <f aca="false">IFERROR(INDEX(Requirements_Register!$AN$6:$AN$255,MATCH(ROWS($A$6:A30),Requirements_Register!$BC$6:$BC$255,0)),"")</f>
        <v/>
      </c>
      <c r="O30" s="22" t="str">
        <f aca="false">IFERROR(INDEX(Requirements_Register!$AR$6:$AR$255,MATCH(ROWS($A$6:A30),Requirements_Register!$BC$6:$BC$255,0))&amp;"","")</f>
        <v/>
      </c>
      <c r="P30" s="22" t="str">
        <f aca="false">IFERROR(INDEX(Requirements_Register!$AS$6:$AS$255,MATCH(ROWS($A$6:A30),Requirements_Register!$BC$6:$BC$255,0)),"")</f>
        <v/>
      </c>
      <c r="Q30" s="22" t="str">
        <f aca="false">IFERROR(INDEX(Requirements_Register!$AV$6:$AV$255,MATCH(ROWS($A$6:A30),Requirements_Register!$BC$6:$BC$255,0))&amp;"","")</f>
        <v/>
      </c>
    </row>
    <row r="31" customFormat="false" ht="15" hidden="false" customHeight="false" outlineLevel="0" collapsed="false">
      <c r="A31" s="22" t="str">
        <f aca="false">IFERROR(INDEX(Requirements_Register!$A$6:$A$255,MATCH(ROWS($A$6:A31),Requirements_Register!$BC$6:$BC$255,0))&amp;"","")</f>
        <v/>
      </c>
      <c r="B31" s="22" t="str">
        <f aca="false">IFERROR(INDEX(Requirements_Register!$B$6:$B$255,MATCH(ROWS($A$6:A31),Requirements_Register!$BC$6:$BC$255,0))&amp;"","")</f>
        <v/>
      </c>
      <c r="C31" s="22" t="str">
        <f aca="false">IFERROR(INDEX(Requirements_Register!$E$6:$E$255,MATCH(ROWS($A$6:A31),Requirements_Register!$BC$6:$BC$255,0))&amp;"","")</f>
        <v/>
      </c>
      <c r="D31" s="22" t="str">
        <f aca="false">IFERROR(INDEX(Requirements_Register!$F$6:$F$255,MATCH(ROWS($A$6:A31),Requirements_Register!$BC$6:$BC$255,0))&amp;"","")</f>
        <v/>
      </c>
      <c r="E31" s="22" t="str">
        <f aca="false">IFERROR(INDEX(Requirements_Register!$G$6:$G$255,MATCH(ROWS($A$6:A31),Requirements_Register!$BC$6:$BC$255,0))&amp;"","")</f>
        <v/>
      </c>
      <c r="F31" s="22" t="str">
        <f aca="false">IFERROR(INDEX(Requirements_Register!$H$6:$H$255,MATCH(ROWS($A$6:A31),Requirements_Register!$BC$6:$BC$255,0))&amp;"","")</f>
        <v/>
      </c>
      <c r="G31" s="22" t="str">
        <f aca="false">IFERROR(INDEX(Requirements_Register!$O$6:$O$255,MATCH(ROWS($A$6:A31),Requirements_Register!$BC$6:$BC$255,0))&amp;"","")</f>
        <v/>
      </c>
      <c r="H31" s="22" t="str">
        <f aca="false">IFERROR(INDEX(Requirements_Register!$P$6:$P$255,MATCH(ROWS($A$6:A31),Requirements_Register!$BC$6:$BC$255,0))&amp;"","")</f>
        <v/>
      </c>
      <c r="I31" s="22" t="str">
        <f aca="false">IFERROR(INDEX(Requirements_Register!$Q$6:$Q$255,MATCH(ROWS($A$6:A31),Requirements_Register!$BC$6:$BC$255,0))&amp;"","")</f>
        <v/>
      </c>
      <c r="J31" s="22" t="str">
        <f aca="false">IFERROR(INDEX(Requirements_Register!$AG$6:$AG$255,MATCH(ROWS($A$6:A31),Requirements_Register!$BC$6:$BC$255,0))&amp;"","")</f>
        <v/>
      </c>
      <c r="K31" s="22" t="str">
        <f aca="false">IFERROR(INDEX(Requirements_Register!$AH$6:$AH$255,MATCH(ROWS($A$6:A31),Requirements_Register!$BC$6:$BC$255,0))&amp;"","")</f>
        <v/>
      </c>
      <c r="L31" s="22" t="str">
        <f aca="false">IFERROR(INDEX(Requirements_Register!$AI$6:$AI$255,MATCH(ROWS($A$6:A31),Requirements_Register!$BC$6:$BC$255,0))&amp;"","")</f>
        <v/>
      </c>
      <c r="M31" s="22" t="str">
        <f aca="false">IFERROR(INDEX(Requirements_Register!$AM$6:$AM$255,MATCH(ROWS($A$6:A31),Requirements_Register!$BC$6:$BC$255,0)),"")</f>
        <v/>
      </c>
      <c r="N31" s="22" t="str">
        <f aca="false">IFERROR(INDEX(Requirements_Register!$AN$6:$AN$255,MATCH(ROWS($A$6:A31),Requirements_Register!$BC$6:$BC$255,0)),"")</f>
        <v/>
      </c>
      <c r="O31" s="22" t="str">
        <f aca="false">IFERROR(INDEX(Requirements_Register!$AR$6:$AR$255,MATCH(ROWS($A$6:A31),Requirements_Register!$BC$6:$BC$255,0))&amp;"","")</f>
        <v/>
      </c>
      <c r="P31" s="22" t="str">
        <f aca="false">IFERROR(INDEX(Requirements_Register!$AS$6:$AS$255,MATCH(ROWS($A$6:A31),Requirements_Register!$BC$6:$BC$255,0)),"")</f>
        <v/>
      </c>
      <c r="Q31" s="22" t="str">
        <f aca="false">IFERROR(INDEX(Requirements_Register!$AV$6:$AV$255,MATCH(ROWS($A$6:A31),Requirements_Register!$BC$6:$BC$255,0))&amp;"","")</f>
        <v/>
      </c>
    </row>
    <row r="32" customFormat="false" ht="15" hidden="false" customHeight="false" outlineLevel="0" collapsed="false">
      <c r="A32" s="22" t="str">
        <f aca="false">IFERROR(INDEX(Requirements_Register!$A$6:$A$255,MATCH(ROWS($A$6:A32),Requirements_Register!$BC$6:$BC$255,0))&amp;"","")</f>
        <v/>
      </c>
      <c r="B32" s="22" t="str">
        <f aca="false">IFERROR(INDEX(Requirements_Register!$B$6:$B$255,MATCH(ROWS($A$6:A32),Requirements_Register!$BC$6:$BC$255,0))&amp;"","")</f>
        <v/>
      </c>
      <c r="C32" s="22" t="str">
        <f aca="false">IFERROR(INDEX(Requirements_Register!$E$6:$E$255,MATCH(ROWS($A$6:A32),Requirements_Register!$BC$6:$BC$255,0))&amp;"","")</f>
        <v/>
      </c>
      <c r="D32" s="22" t="str">
        <f aca="false">IFERROR(INDEX(Requirements_Register!$F$6:$F$255,MATCH(ROWS($A$6:A32),Requirements_Register!$BC$6:$BC$255,0))&amp;"","")</f>
        <v/>
      </c>
      <c r="E32" s="22" t="str">
        <f aca="false">IFERROR(INDEX(Requirements_Register!$G$6:$G$255,MATCH(ROWS($A$6:A32),Requirements_Register!$BC$6:$BC$255,0))&amp;"","")</f>
        <v/>
      </c>
      <c r="F32" s="22" t="str">
        <f aca="false">IFERROR(INDEX(Requirements_Register!$H$6:$H$255,MATCH(ROWS($A$6:A32),Requirements_Register!$BC$6:$BC$255,0))&amp;"","")</f>
        <v/>
      </c>
      <c r="G32" s="22" t="str">
        <f aca="false">IFERROR(INDEX(Requirements_Register!$O$6:$O$255,MATCH(ROWS($A$6:A32),Requirements_Register!$BC$6:$BC$255,0))&amp;"","")</f>
        <v/>
      </c>
      <c r="H32" s="22" t="str">
        <f aca="false">IFERROR(INDEX(Requirements_Register!$P$6:$P$255,MATCH(ROWS($A$6:A32),Requirements_Register!$BC$6:$BC$255,0))&amp;"","")</f>
        <v/>
      </c>
      <c r="I32" s="22" t="str">
        <f aca="false">IFERROR(INDEX(Requirements_Register!$Q$6:$Q$255,MATCH(ROWS($A$6:A32),Requirements_Register!$BC$6:$BC$255,0))&amp;"","")</f>
        <v/>
      </c>
      <c r="J32" s="22" t="str">
        <f aca="false">IFERROR(INDEX(Requirements_Register!$AG$6:$AG$255,MATCH(ROWS($A$6:A32),Requirements_Register!$BC$6:$BC$255,0))&amp;"","")</f>
        <v/>
      </c>
      <c r="K32" s="22" t="str">
        <f aca="false">IFERROR(INDEX(Requirements_Register!$AH$6:$AH$255,MATCH(ROWS($A$6:A32),Requirements_Register!$BC$6:$BC$255,0))&amp;"","")</f>
        <v/>
      </c>
      <c r="L32" s="22" t="str">
        <f aca="false">IFERROR(INDEX(Requirements_Register!$AI$6:$AI$255,MATCH(ROWS($A$6:A32),Requirements_Register!$BC$6:$BC$255,0))&amp;"","")</f>
        <v/>
      </c>
      <c r="M32" s="22" t="str">
        <f aca="false">IFERROR(INDEX(Requirements_Register!$AM$6:$AM$255,MATCH(ROWS($A$6:A32),Requirements_Register!$BC$6:$BC$255,0)),"")</f>
        <v/>
      </c>
      <c r="N32" s="22" t="str">
        <f aca="false">IFERROR(INDEX(Requirements_Register!$AN$6:$AN$255,MATCH(ROWS($A$6:A32),Requirements_Register!$BC$6:$BC$255,0)),"")</f>
        <v/>
      </c>
      <c r="O32" s="22" t="str">
        <f aca="false">IFERROR(INDEX(Requirements_Register!$AR$6:$AR$255,MATCH(ROWS($A$6:A32),Requirements_Register!$BC$6:$BC$255,0))&amp;"","")</f>
        <v/>
      </c>
      <c r="P32" s="22" t="str">
        <f aca="false">IFERROR(INDEX(Requirements_Register!$AS$6:$AS$255,MATCH(ROWS($A$6:A32),Requirements_Register!$BC$6:$BC$255,0)),"")</f>
        <v/>
      </c>
      <c r="Q32" s="22" t="str">
        <f aca="false">IFERROR(INDEX(Requirements_Register!$AV$6:$AV$255,MATCH(ROWS($A$6:A32),Requirements_Register!$BC$6:$BC$255,0))&amp;"","")</f>
        <v/>
      </c>
    </row>
    <row r="33" customFormat="false" ht="15" hidden="false" customHeight="false" outlineLevel="0" collapsed="false">
      <c r="A33" s="22" t="str">
        <f aca="false">IFERROR(INDEX(Requirements_Register!$A$6:$A$255,MATCH(ROWS($A$6:A33),Requirements_Register!$BC$6:$BC$255,0))&amp;"","")</f>
        <v/>
      </c>
      <c r="B33" s="22" t="str">
        <f aca="false">IFERROR(INDEX(Requirements_Register!$B$6:$B$255,MATCH(ROWS($A$6:A33),Requirements_Register!$BC$6:$BC$255,0))&amp;"","")</f>
        <v/>
      </c>
      <c r="C33" s="22" t="str">
        <f aca="false">IFERROR(INDEX(Requirements_Register!$E$6:$E$255,MATCH(ROWS($A$6:A33),Requirements_Register!$BC$6:$BC$255,0))&amp;"","")</f>
        <v/>
      </c>
      <c r="D33" s="22" t="str">
        <f aca="false">IFERROR(INDEX(Requirements_Register!$F$6:$F$255,MATCH(ROWS($A$6:A33),Requirements_Register!$BC$6:$BC$255,0))&amp;"","")</f>
        <v/>
      </c>
      <c r="E33" s="22" t="str">
        <f aca="false">IFERROR(INDEX(Requirements_Register!$G$6:$G$255,MATCH(ROWS($A$6:A33),Requirements_Register!$BC$6:$BC$255,0))&amp;"","")</f>
        <v/>
      </c>
      <c r="F33" s="22" t="str">
        <f aca="false">IFERROR(INDEX(Requirements_Register!$H$6:$H$255,MATCH(ROWS($A$6:A33),Requirements_Register!$BC$6:$BC$255,0))&amp;"","")</f>
        <v/>
      </c>
      <c r="G33" s="22" t="str">
        <f aca="false">IFERROR(INDEX(Requirements_Register!$O$6:$O$255,MATCH(ROWS($A$6:A33),Requirements_Register!$BC$6:$BC$255,0))&amp;"","")</f>
        <v/>
      </c>
      <c r="H33" s="22" t="str">
        <f aca="false">IFERROR(INDEX(Requirements_Register!$P$6:$P$255,MATCH(ROWS($A$6:A33),Requirements_Register!$BC$6:$BC$255,0))&amp;"","")</f>
        <v/>
      </c>
      <c r="I33" s="22" t="str">
        <f aca="false">IFERROR(INDEX(Requirements_Register!$Q$6:$Q$255,MATCH(ROWS($A$6:A33),Requirements_Register!$BC$6:$BC$255,0))&amp;"","")</f>
        <v/>
      </c>
      <c r="J33" s="22" t="str">
        <f aca="false">IFERROR(INDEX(Requirements_Register!$AG$6:$AG$255,MATCH(ROWS($A$6:A33),Requirements_Register!$BC$6:$BC$255,0))&amp;"","")</f>
        <v/>
      </c>
      <c r="K33" s="22" t="str">
        <f aca="false">IFERROR(INDEX(Requirements_Register!$AH$6:$AH$255,MATCH(ROWS($A$6:A33),Requirements_Register!$BC$6:$BC$255,0))&amp;"","")</f>
        <v/>
      </c>
      <c r="L33" s="22" t="str">
        <f aca="false">IFERROR(INDEX(Requirements_Register!$AI$6:$AI$255,MATCH(ROWS($A$6:A33),Requirements_Register!$BC$6:$BC$255,0))&amp;"","")</f>
        <v/>
      </c>
      <c r="M33" s="22" t="str">
        <f aca="false">IFERROR(INDEX(Requirements_Register!$AM$6:$AM$255,MATCH(ROWS($A$6:A33),Requirements_Register!$BC$6:$BC$255,0)),"")</f>
        <v/>
      </c>
      <c r="N33" s="22" t="str">
        <f aca="false">IFERROR(INDEX(Requirements_Register!$AN$6:$AN$255,MATCH(ROWS($A$6:A33),Requirements_Register!$BC$6:$BC$255,0)),"")</f>
        <v/>
      </c>
      <c r="O33" s="22" t="str">
        <f aca="false">IFERROR(INDEX(Requirements_Register!$AR$6:$AR$255,MATCH(ROWS($A$6:A33),Requirements_Register!$BC$6:$BC$255,0))&amp;"","")</f>
        <v/>
      </c>
      <c r="P33" s="22" t="str">
        <f aca="false">IFERROR(INDEX(Requirements_Register!$AS$6:$AS$255,MATCH(ROWS($A$6:A33),Requirements_Register!$BC$6:$BC$255,0)),"")</f>
        <v/>
      </c>
      <c r="Q33" s="22" t="str">
        <f aca="false">IFERROR(INDEX(Requirements_Register!$AV$6:$AV$255,MATCH(ROWS($A$6:A33),Requirements_Register!$BC$6:$BC$255,0))&amp;"","")</f>
        <v/>
      </c>
    </row>
    <row r="34" customFormat="false" ht="15" hidden="false" customHeight="false" outlineLevel="0" collapsed="false">
      <c r="A34" s="22" t="str">
        <f aca="false">IFERROR(INDEX(Requirements_Register!$A$6:$A$255,MATCH(ROWS($A$6:A34),Requirements_Register!$BC$6:$BC$255,0))&amp;"","")</f>
        <v/>
      </c>
      <c r="B34" s="22" t="str">
        <f aca="false">IFERROR(INDEX(Requirements_Register!$B$6:$B$255,MATCH(ROWS($A$6:A34),Requirements_Register!$BC$6:$BC$255,0))&amp;"","")</f>
        <v/>
      </c>
      <c r="C34" s="22" t="str">
        <f aca="false">IFERROR(INDEX(Requirements_Register!$E$6:$E$255,MATCH(ROWS($A$6:A34),Requirements_Register!$BC$6:$BC$255,0))&amp;"","")</f>
        <v/>
      </c>
      <c r="D34" s="22" t="str">
        <f aca="false">IFERROR(INDEX(Requirements_Register!$F$6:$F$255,MATCH(ROWS($A$6:A34),Requirements_Register!$BC$6:$BC$255,0))&amp;"","")</f>
        <v/>
      </c>
      <c r="E34" s="22" t="str">
        <f aca="false">IFERROR(INDEX(Requirements_Register!$G$6:$G$255,MATCH(ROWS($A$6:A34),Requirements_Register!$BC$6:$BC$255,0))&amp;"","")</f>
        <v/>
      </c>
      <c r="F34" s="22" t="str">
        <f aca="false">IFERROR(INDEX(Requirements_Register!$H$6:$H$255,MATCH(ROWS($A$6:A34),Requirements_Register!$BC$6:$BC$255,0))&amp;"","")</f>
        <v/>
      </c>
      <c r="G34" s="22" t="str">
        <f aca="false">IFERROR(INDEX(Requirements_Register!$O$6:$O$255,MATCH(ROWS($A$6:A34),Requirements_Register!$BC$6:$BC$255,0))&amp;"","")</f>
        <v/>
      </c>
      <c r="H34" s="22" t="str">
        <f aca="false">IFERROR(INDEX(Requirements_Register!$P$6:$P$255,MATCH(ROWS($A$6:A34),Requirements_Register!$BC$6:$BC$255,0))&amp;"","")</f>
        <v/>
      </c>
      <c r="I34" s="22" t="str">
        <f aca="false">IFERROR(INDEX(Requirements_Register!$Q$6:$Q$255,MATCH(ROWS($A$6:A34),Requirements_Register!$BC$6:$BC$255,0))&amp;"","")</f>
        <v/>
      </c>
      <c r="J34" s="22" t="str">
        <f aca="false">IFERROR(INDEX(Requirements_Register!$AG$6:$AG$255,MATCH(ROWS($A$6:A34),Requirements_Register!$BC$6:$BC$255,0))&amp;"","")</f>
        <v/>
      </c>
      <c r="K34" s="22" t="str">
        <f aca="false">IFERROR(INDEX(Requirements_Register!$AH$6:$AH$255,MATCH(ROWS($A$6:A34),Requirements_Register!$BC$6:$BC$255,0))&amp;"","")</f>
        <v/>
      </c>
      <c r="L34" s="22" t="str">
        <f aca="false">IFERROR(INDEX(Requirements_Register!$AI$6:$AI$255,MATCH(ROWS($A$6:A34),Requirements_Register!$BC$6:$BC$255,0))&amp;"","")</f>
        <v/>
      </c>
      <c r="M34" s="22" t="str">
        <f aca="false">IFERROR(INDEX(Requirements_Register!$AM$6:$AM$255,MATCH(ROWS($A$6:A34),Requirements_Register!$BC$6:$BC$255,0)),"")</f>
        <v/>
      </c>
      <c r="N34" s="22" t="str">
        <f aca="false">IFERROR(INDEX(Requirements_Register!$AN$6:$AN$255,MATCH(ROWS($A$6:A34),Requirements_Register!$BC$6:$BC$255,0)),"")</f>
        <v/>
      </c>
      <c r="O34" s="22" t="str">
        <f aca="false">IFERROR(INDEX(Requirements_Register!$AR$6:$AR$255,MATCH(ROWS($A$6:A34),Requirements_Register!$BC$6:$BC$255,0))&amp;"","")</f>
        <v/>
      </c>
      <c r="P34" s="22" t="str">
        <f aca="false">IFERROR(INDEX(Requirements_Register!$AS$6:$AS$255,MATCH(ROWS($A$6:A34),Requirements_Register!$BC$6:$BC$255,0)),"")</f>
        <v/>
      </c>
      <c r="Q34" s="22" t="str">
        <f aca="false">IFERROR(INDEX(Requirements_Register!$AV$6:$AV$255,MATCH(ROWS($A$6:A34),Requirements_Register!$BC$6:$BC$255,0))&amp;"","")</f>
        <v/>
      </c>
    </row>
    <row r="35" customFormat="false" ht="15" hidden="false" customHeight="false" outlineLevel="0" collapsed="false">
      <c r="A35" s="22" t="str">
        <f aca="false">IFERROR(INDEX(Requirements_Register!$A$6:$A$255,MATCH(ROWS($A$6:A35),Requirements_Register!$BC$6:$BC$255,0))&amp;"","")</f>
        <v/>
      </c>
      <c r="B35" s="22" t="str">
        <f aca="false">IFERROR(INDEX(Requirements_Register!$B$6:$B$255,MATCH(ROWS($A$6:A35),Requirements_Register!$BC$6:$BC$255,0))&amp;"","")</f>
        <v/>
      </c>
      <c r="C35" s="22" t="str">
        <f aca="false">IFERROR(INDEX(Requirements_Register!$E$6:$E$255,MATCH(ROWS($A$6:A35),Requirements_Register!$BC$6:$BC$255,0))&amp;"","")</f>
        <v/>
      </c>
      <c r="D35" s="22" t="str">
        <f aca="false">IFERROR(INDEX(Requirements_Register!$F$6:$F$255,MATCH(ROWS($A$6:A35),Requirements_Register!$BC$6:$BC$255,0))&amp;"","")</f>
        <v/>
      </c>
      <c r="E35" s="22" t="str">
        <f aca="false">IFERROR(INDEX(Requirements_Register!$G$6:$G$255,MATCH(ROWS($A$6:A35),Requirements_Register!$BC$6:$BC$255,0))&amp;"","")</f>
        <v/>
      </c>
      <c r="F35" s="22" t="str">
        <f aca="false">IFERROR(INDEX(Requirements_Register!$H$6:$H$255,MATCH(ROWS($A$6:A35),Requirements_Register!$BC$6:$BC$255,0))&amp;"","")</f>
        <v/>
      </c>
      <c r="G35" s="22" t="str">
        <f aca="false">IFERROR(INDEX(Requirements_Register!$O$6:$O$255,MATCH(ROWS($A$6:A35),Requirements_Register!$BC$6:$BC$255,0))&amp;"","")</f>
        <v/>
      </c>
      <c r="H35" s="22" t="str">
        <f aca="false">IFERROR(INDEX(Requirements_Register!$P$6:$P$255,MATCH(ROWS($A$6:A35),Requirements_Register!$BC$6:$BC$255,0))&amp;"","")</f>
        <v/>
      </c>
      <c r="I35" s="22" t="str">
        <f aca="false">IFERROR(INDEX(Requirements_Register!$Q$6:$Q$255,MATCH(ROWS($A$6:A35),Requirements_Register!$BC$6:$BC$255,0))&amp;"","")</f>
        <v/>
      </c>
      <c r="J35" s="22" t="str">
        <f aca="false">IFERROR(INDEX(Requirements_Register!$AG$6:$AG$255,MATCH(ROWS($A$6:A35),Requirements_Register!$BC$6:$BC$255,0))&amp;"","")</f>
        <v/>
      </c>
      <c r="K35" s="22" t="str">
        <f aca="false">IFERROR(INDEX(Requirements_Register!$AH$6:$AH$255,MATCH(ROWS($A$6:A35),Requirements_Register!$BC$6:$BC$255,0))&amp;"","")</f>
        <v/>
      </c>
      <c r="L35" s="22" t="str">
        <f aca="false">IFERROR(INDEX(Requirements_Register!$AI$6:$AI$255,MATCH(ROWS($A$6:A35),Requirements_Register!$BC$6:$BC$255,0))&amp;"","")</f>
        <v/>
      </c>
      <c r="M35" s="22" t="str">
        <f aca="false">IFERROR(INDEX(Requirements_Register!$AM$6:$AM$255,MATCH(ROWS($A$6:A35),Requirements_Register!$BC$6:$BC$255,0)),"")</f>
        <v/>
      </c>
      <c r="N35" s="22" t="str">
        <f aca="false">IFERROR(INDEX(Requirements_Register!$AN$6:$AN$255,MATCH(ROWS($A$6:A35),Requirements_Register!$BC$6:$BC$255,0)),"")</f>
        <v/>
      </c>
      <c r="O35" s="22" t="str">
        <f aca="false">IFERROR(INDEX(Requirements_Register!$AR$6:$AR$255,MATCH(ROWS($A$6:A35),Requirements_Register!$BC$6:$BC$255,0))&amp;"","")</f>
        <v/>
      </c>
      <c r="P35" s="22" t="str">
        <f aca="false">IFERROR(INDEX(Requirements_Register!$AS$6:$AS$255,MATCH(ROWS($A$6:A35),Requirements_Register!$BC$6:$BC$255,0)),"")</f>
        <v/>
      </c>
      <c r="Q35" s="22" t="str">
        <f aca="false">IFERROR(INDEX(Requirements_Register!$AV$6:$AV$255,MATCH(ROWS($A$6:A35),Requirements_Register!$BC$6:$BC$255,0))&amp;"","")</f>
        <v/>
      </c>
    </row>
    <row r="36" customFormat="false" ht="15" hidden="false" customHeight="false" outlineLevel="0" collapsed="false">
      <c r="A36" s="22" t="str">
        <f aca="false">IFERROR(INDEX(Requirements_Register!$A$6:$A$255,MATCH(ROWS($A$6:A36),Requirements_Register!$BC$6:$BC$255,0))&amp;"","")</f>
        <v/>
      </c>
      <c r="B36" s="22" t="str">
        <f aca="false">IFERROR(INDEX(Requirements_Register!$B$6:$B$255,MATCH(ROWS($A$6:A36),Requirements_Register!$BC$6:$BC$255,0))&amp;"","")</f>
        <v/>
      </c>
      <c r="C36" s="22" t="str">
        <f aca="false">IFERROR(INDEX(Requirements_Register!$E$6:$E$255,MATCH(ROWS($A$6:A36),Requirements_Register!$BC$6:$BC$255,0))&amp;"","")</f>
        <v/>
      </c>
      <c r="D36" s="22" t="str">
        <f aca="false">IFERROR(INDEX(Requirements_Register!$F$6:$F$255,MATCH(ROWS($A$6:A36),Requirements_Register!$BC$6:$BC$255,0))&amp;"","")</f>
        <v/>
      </c>
      <c r="E36" s="22" t="str">
        <f aca="false">IFERROR(INDEX(Requirements_Register!$G$6:$G$255,MATCH(ROWS($A$6:A36),Requirements_Register!$BC$6:$BC$255,0))&amp;"","")</f>
        <v/>
      </c>
      <c r="F36" s="22" t="str">
        <f aca="false">IFERROR(INDEX(Requirements_Register!$H$6:$H$255,MATCH(ROWS($A$6:A36),Requirements_Register!$BC$6:$BC$255,0))&amp;"","")</f>
        <v/>
      </c>
      <c r="G36" s="22" t="str">
        <f aca="false">IFERROR(INDEX(Requirements_Register!$O$6:$O$255,MATCH(ROWS($A$6:A36),Requirements_Register!$BC$6:$BC$255,0))&amp;"","")</f>
        <v/>
      </c>
      <c r="H36" s="22" t="str">
        <f aca="false">IFERROR(INDEX(Requirements_Register!$P$6:$P$255,MATCH(ROWS($A$6:A36),Requirements_Register!$BC$6:$BC$255,0))&amp;"","")</f>
        <v/>
      </c>
      <c r="I36" s="22" t="str">
        <f aca="false">IFERROR(INDEX(Requirements_Register!$Q$6:$Q$255,MATCH(ROWS($A$6:A36),Requirements_Register!$BC$6:$BC$255,0))&amp;"","")</f>
        <v/>
      </c>
      <c r="J36" s="22" t="str">
        <f aca="false">IFERROR(INDEX(Requirements_Register!$AG$6:$AG$255,MATCH(ROWS($A$6:A36),Requirements_Register!$BC$6:$BC$255,0))&amp;"","")</f>
        <v/>
      </c>
      <c r="K36" s="22" t="str">
        <f aca="false">IFERROR(INDEX(Requirements_Register!$AH$6:$AH$255,MATCH(ROWS($A$6:A36),Requirements_Register!$BC$6:$BC$255,0))&amp;"","")</f>
        <v/>
      </c>
      <c r="L36" s="22" t="str">
        <f aca="false">IFERROR(INDEX(Requirements_Register!$AI$6:$AI$255,MATCH(ROWS($A$6:A36),Requirements_Register!$BC$6:$BC$255,0))&amp;"","")</f>
        <v/>
      </c>
      <c r="M36" s="22" t="str">
        <f aca="false">IFERROR(INDEX(Requirements_Register!$AM$6:$AM$255,MATCH(ROWS($A$6:A36),Requirements_Register!$BC$6:$BC$255,0)),"")</f>
        <v/>
      </c>
      <c r="N36" s="22" t="str">
        <f aca="false">IFERROR(INDEX(Requirements_Register!$AN$6:$AN$255,MATCH(ROWS($A$6:A36),Requirements_Register!$BC$6:$BC$255,0)),"")</f>
        <v/>
      </c>
      <c r="O36" s="22" t="str">
        <f aca="false">IFERROR(INDEX(Requirements_Register!$AR$6:$AR$255,MATCH(ROWS($A$6:A36),Requirements_Register!$BC$6:$BC$255,0))&amp;"","")</f>
        <v/>
      </c>
      <c r="P36" s="22" t="str">
        <f aca="false">IFERROR(INDEX(Requirements_Register!$AS$6:$AS$255,MATCH(ROWS($A$6:A36),Requirements_Register!$BC$6:$BC$255,0)),"")</f>
        <v/>
      </c>
      <c r="Q36" s="22" t="str">
        <f aca="false">IFERROR(INDEX(Requirements_Register!$AV$6:$AV$255,MATCH(ROWS($A$6:A36),Requirements_Register!$BC$6:$BC$255,0))&amp;"","")</f>
        <v/>
      </c>
    </row>
    <row r="37" customFormat="false" ht="15" hidden="false" customHeight="false" outlineLevel="0" collapsed="false">
      <c r="A37" s="22" t="str">
        <f aca="false">IFERROR(INDEX(Requirements_Register!$A$6:$A$255,MATCH(ROWS($A$6:A37),Requirements_Register!$BC$6:$BC$255,0))&amp;"","")</f>
        <v/>
      </c>
      <c r="B37" s="22" t="str">
        <f aca="false">IFERROR(INDEX(Requirements_Register!$B$6:$B$255,MATCH(ROWS($A$6:A37),Requirements_Register!$BC$6:$BC$255,0))&amp;"","")</f>
        <v/>
      </c>
      <c r="C37" s="22" t="str">
        <f aca="false">IFERROR(INDEX(Requirements_Register!$E$6:$E$255,MATCH(ROWS($A$6:A37),Requirements_Register!$BC$6:$BC$255,0))&amp;"","")</f>
        <v/>
      </c>
      <c r="D37" s="22" t="str">
        <f aca="false">IFERROR(INDEX(Requirements_Register!$F$6:$F$255,MATCH(ROWS($A$6:A37),Requirements_Register!$BC$6:$BC$255,0))&amp;"","")</f>
        <v/>
      </c>
      <c r="E37" s="22" t="str">
        <f aca="false">IFERROR(INDEX(Requirements_Register!$G$6:$G$255,MATCH(ROWS($A$6:A37),Requirements_Register!$BC$6:$BC$255,0))&amp;"","")</f>
        <v/>
      </c>
      <c r="F37" s="22" t="str">
        <f aca="false">IFERROR(INDEX(Requirements_Register!$H$6:$H$255,MATCH(ROWS($A$6:A37),Requirements_Register!$BC$6:$BC$255,0))&amp;"","")</f>
        <v/>
      </c>
      <c r="G37" s="22" t="str">
        <f aca="false">IFERROR(INDEX(Requirements_Register!$O$6:$O$255,MATCH(ROWS($A$6:A37),Requirements_Register!$BC$6:$BC$255,0))&amp;"","")</f>
        <v/>
      </c>
      <c r="H37" s="22" t="str">
        <f aca="false">IFERROR(INDEX(Requirements_Register!$P$6:$P$255,MATCH(ROWS($A$6:A37),Requirements_Register!$BC$6:$BC$255,0))&amp;"","")</f>
        <v/>
      </c>
      <c r="I37" s="22" t="str">
        <f aca="false">IFERROR(INDEX(Requirements_Register!$Q$6:$Q$255,MATCH(ROWS($A$6:A37),Requirements_Register!$BC$6:$BC$255,0))&amp;"","")</f>
        <v/>
      </c>
      <c r="J37" s="22" t="str">
        <f aca="false">IFERROR(INDEX(Requirements_Register!$AG$6:$AG$255,MATCH(ROWS($A$6:A37),Requirements_Register!$BC$6:$BC$255,0))&amp;"","")</f>
        <v/>
      </c>
      <c r="K37" s="22" t="str">
        <f aca="false">IFERROR(INDEX(Requirements_Register!$AH$6:$AH$255,MATCH(ROWS($A$6:A37),Requirements_Register!$BC$6:$BC$255,0))&amp;"","")</f>
        <v/>
      </c>
      <c r="L37" s="22" t="str">
        <f aca="false">IFERROR(INDEX(Requirements_Register!$AI$6:$AI$255,MATCH(ROWS($A$6:A37),Requirements_Register!$BC$6:$BC$255,0))&amp;"","")</f>
        <v/>
      </c>
      <c r="M37" s="22" t="str">
        <f aca="false">IFERROR(INDEX(Requirements_Register!$AM$6:$AM$255,MATCH(ROWS($A$6:A37),Requirements_Register!$BC$6:$BC$255,0)),"")</f>
        <v/>
      </c>
      <c r="N37" s="22" t="str">
        <f aca="false">IFERROR(INDEX(Requirements_Register!$AN$6:$AN$255,MATCH(ROWS($A$6:A37),Requirements_Register!$BC$6:$BC$255,0)),"")</f>
        <v/>
      </c>
      <c r="O37" s="22" t="str">
        <f aca="false">IFERROR(INDEX(Requirements_Register!$AR$6:$AR$255,MATCH(ROWS($A$6:A37),Requirements_Register!$BC$6:$BC$255,0))&amp;"","")</f>
        <v/>
      </c>
      <c r="P37" s="22" t="str">
        <f aca="false">IFERROR(INDEX(Requirements_Register!$AS$6:$AS$255,MATCH(ROWS($A$6:A37),Requirements_Register!$BC$6:$BC$255,0)),"")</f>
        <v/>
      </c>
      <c r="Q37" s="22" t="str">
        <f aca="false">IFERROR(INDEX(Requirements_Register!$AV$6:$AV$255,MATCH(ROWS($A$6:A37),Requirements_Register!$BC$6:$BC$255,0))&amp;"","")</f>
        <v/>
      </c>
    </row>
    <row r="38" customFormat="false" ht="15" hidden="false" customHeight="false" outlineLevel="0" collapsed="false">
      <c r="A38" s="22" t="str">
        <f aca="false">IFERROR(INDEX(Requirements_Register!$A$6:$A$255,MATCH(ROWS($A$6:A38),Requirements_Register!$BC$6:$BC$255,0))&amp;"","")</f>
        <v/>
      </c>
      <c r="B38" s="22" t="str">
        <f aca="false">IFERROR(INDEX(Requirements_Register!$B$6:$B$255,MATCH(ROWS($A$6:A38),Requirements_Register!$BC$6:$BC$255,0))&amp;"","")</f>
        <v/>
      </c>
      <c r="C38" s="22" t="str">
        <f aca="false">IFERROR(INDEX(Requirements_Register!$E$6:$E$255,MATCH(ROWS($A$6:A38),Requirements_Register!$BC$6:$BC$255,0))&amp;"","")</f>
        <v/>
      </c>
      <c r="D38" s="22" t="str">
        <f aca="false">IFERROR(INDEX(Requirements_Register!$F$6:$F$255,MATCH(ROWS($A$6:A38),Requirements_Register!$BC$6:$BC$255,0))&amp;"","")</f>
        <v/>
      </c>
      <c r="E38" s="22" t="str">
        <f aca="false">IFERROR(INDEX(Requirements_Register!$G$6:$G$255,MATCH(ROWS($A$6:A38),Requirements_Register!$BC$6:$BC$255,0))&amp;"","")</f>
        <v/>
      </c>
      <c r="F38" s="22" t="str">
        <f aca="false">IFERROR(INDEX(Requirements_Register!$H$6:$H$255,MATCH(ROWS($A$6:A38),Requirements_Register!$BC$6:$BC$255,0))&amp;"","")</f>
        <v/>
      </c>
      <c r="G38" s="22" t="str">
        <f aca="false">IFERROR(INDEX(Requirements_Register!$O$6:$O$255,MATCH(ROWS($A$6:A38),Requirements_Register!$BC$6:$BC$255,0))&amp;"","")</f>
        <v/>
      </c>
      <c r="H38" s="22" t="str">
        <f aca="false">IFERROR(INDEX(Requirements_Register!$P$6:$P$255,MATCH(ROWS($A$6:A38),Requirements_Register!$BC$6:$BC$255,0))&amp;"","")</f>
        <v/>
      </c>
      <c r="I38" s="22" t="str">
        <f aca="false">IFERROR(INDEX(Requirements_Register!$Q$6:$Q$255,MATCH(ROWS($A$6:A38),Requirements_Register!$BC$6:$BC$255,0))&amp;"","")</f>
        <v/>
      </c>
      <c r="J38" s="22" t="str">
        <f aca="false">IFERROR(INDEX(Requirements_Register!$AG$6:$AG$255,MATCH(ROWS($A$6:A38),Requirements_Register!$BC$6:$BC$255,0))&amp;"","")</f>
        <v/>
      </c>
      <c r="K38" s="22" t="str">
        <f aca="false">IFERROR(INDEX(Requirements_Register!$AH$6:$AH$255,MATCH(ROWS($A$6:A38),Requirements_Register!$BC$6:$BC$255,0))&amp;"","")</f>
        <v/>
      </c>
      <c r="L38" s="22" t="str">
        <f aca="false">IFERROR(INDEX(Requirements_Register!$AI$6:$AI$255,MATCH(ROWS($A$6:A38),Requirements_Register!$BC$6:$BC$255,0))&amp;"","")</f>
        <v/>
      </c>
      <c r="M38" s="22" t="str">
        <f aca="false">IFERROR(INDEX(Requirements_Register!$AM$6:$AM$255,MATCH(ROWS($A$6:A38),Requirements_Register!$BC$6:$BC$255,0)),"")</f>
        <v/>
      </c>
      <c r="N38" s="22" t="str">
        <f aca="false">IFERROR(INDEX(Requirements_Register!$AN$6:$AN$255,MATCH(ROWS($A$6:A38),Requirements_Register!$BC$6:$BC$255,0)),"")</f>
        <v/>
      </c>
      <c r="O38" s="22" t="str">
        <f aca="false">IFERROR(INDEX(Requirements_Register!$AR$6:$AR$255,MATCH(ROWS($A$6:A38),Requirements_Register!$BC$6:$BC$255,0))&amp;"","")</f>
        <v/>
      </c>
      <c r="P38" s="22" t="str">
        <f aca="false">IFERROR(INDEX(Requirements_Register!$AS$6:$AS$255,MATCH(ROWS($A$6:A38),Requirements_Register!$BC$6:$BC$255,0)),"")</f>
        <v/>
      </c>
      <c r="Q38" s="22" t="str">
        <f aca="false">IFERROR(INDEX(Requirements_Register!$AV$6:$AV$255,MATCH(ROWS($A$6:A38),Requirements_Register!$BC$6:$BC$255,0))&amp;"","")</f>
        <v/>
      </c>
    </row>
    <row r="39" customFormat="false" ht="15" hidden="false" customHeight="false" outlineLevel="0" collapsed="false">
      <c r="A39" s="22" t="str">
        <f aca="false">IFERROR(INDEX(Requirements_Register!$A$6:$A$255,MATCH(ROWS($A$6:A39),Requirements_Register!$BC$6:$BC$255,0))&amp;"","")</f>
        <v/>
      </c>
      <c r="B39" s="22" t="str">
        <f aca="false">IFERROR(INDEX(Requirements_Register!$B$6:$B$255,MATCH(ROWS($A$6:A39),Requirements_Register!$BC$6:$BC$255,0))&amp;"","")</f>
        <v/>
      </c>
      <c r="C39" s="22" t="str">
        <f aca="false">IFERROR(INDEX(Requirements_Register!$E$6:$E$255,MATCH(ROWS($A$6:A39),Requirements_Register!$BC$6:$BC$255,0))&amp;"","")</f>
        <v/>
      </c>
      <c r="D39" s="22" t="str">
        <f aca="false">IFERROR(INDEX(Requirements_Register!$F$6:$F$255,MATCH(ROWS($A$6:A39),Requirements_Register!$BC$6:$BC$255,0))&amp;"","")</f>
        <v/>
      </c>
      <c r="E39" s="22" t="str">
        <f aca="false">IFERROR(INDEX(Requirements_Register!$G$6:$G$255,MATCH(ROWS($A$6:A39),Requirements_Register!$BC$6:$BC$255,0))&amp;"","")</f>
        <v/>
      </c>
      <c r="F39" s="22" t="str">
        <f aca="false">IFERROR(INDEX(Requirements_Register!$H$6:$H$255,MATCH(ROWS($A$6:A39),Requirements_Register!$BC$6:$BC$255,0))&amp;"","")</f>
        <v/>
      </c>
      <c r="G39" s="22" t="str">
        <f aca="false">IFERROR(INDEX(Requirements_Register!$O$6:$O$255,MATCH(ROWS($A$6:A39),Requirements_Register!$BC$6:$BC$255,0))&amp;"","")</f>
        <v/>
      </c>
      <c r="H39" s="22" t="str">
        <f aca="false">IFERROR(INDEX(Requirements_Register!$P$6:$P$255,MATCH(ROWS($A$6:A39),Requirements_Register!$BC$6:$BC$255,0))&amp;"","")</f>
        <v/>
      </c>
      <c r="I39" s="22" t="str">
        <f aca="false">IFERROR(INDEX(Requirements_Register!$Q$6:$Q$255,MATCH(ROWS($A$6:A39),Requirements_Register!$BC$6:$BC$255,0))&amp;"","")</f>
        <v/>
      </c>
      <c r="J39" s="22" t="str">
        <f aca="false">IFERROR(INDEX(Requirements_Register!$AG$6:$AG$255,MATCH(ROWS($A$6:A39),Requirements_Register!$BC$6:$BC$255,0))&amp;"","")</f>
        <v/>
      </c>
      <c r="K39" s="22" t="str">
        <f aca="false">IFERROR(INDEX(Requirements_Register!$AH$6:$AH$255,MATCH(ROWS($A$6:A39),Requirements_Register!$BC$6:$BC$255,0))&amp;"","")</f>
        <v/>
      </c>
      <c r="L39" s="22" t="str">
        <f aca="false">IFERROR(INDEX(Requirements_Register!$AI$6:$AI$255,MATCH(ROWS($A$6:A39),Requirements_Register!$BC$6:$BC$255,0))&amp;"","")</f>
        <v/>
      </c>
      <c r="M39" s="22" t="str">
        <f aca="false">IFERROR(INDEX(Requirements_Register!$AM$6:$AM$255,MATCH(ROWS($A$6:A39),Requirements_Register!$BC$6:$BC$255,0)),"")</f>
        <v/>
      </c>
      <c r="N39" s="22" t="str">
        <f aca="false">IFERROR(INDEX(Requirements_Register!$AN$6:$AN$255,MATCH(ROWS($A$6:A39),Requirements_Register!$BC$6:$BC$255,0)),"")</f>
        <v/>
      </c>
      <c r="O39" s="22" t="str">
        <f aca="false">IFERROR(INDEX(Requirements_Register!$AR$6:$AR$255,MATCH(ROWS($A$6:A39),Requirements_Register!$BC$6:$BC$255,0))&amp;"","")</f>
        <v/>
      </c>
      <c r="P39" s="22" t="str">
        <f aca="false">IFERROR(INDEX(Requirements_Register!$AS$6:$AS$255,MATCH(ROWS($A$6:A39),Requirements_Register!$BC$6:$BC$255,0)),"")</f>
        <v/>
      </c>
      <c r="Q39" s="22" t="str">
        <f aca="false">IFERROR(INDEX(Requirements_Register!$AV$6:$AV$255,MATCH(ROWS($A$6:A39),Requirements_Register!$BC$6:$BC$255,0))&amp;"","")</f>
        <v/>
      </c>
    </row>
    <row r="40" customFormat="false" ht="15" hidden="false" customHeight="false" outlineLevel="0" collapsed="false">
      <c r="A40" s="22" t="str">
        <f aca="false">IFERROR(INDEX(Requirements_Register!$A$6:$A$255,MATCH(ROWS($A$6:A40),Requirements_Register!$BC$6:$BC$255,0))&amp;"","")</f>
        <v/>
      </c>
      <c r="B40" s="22" t="str">
        <f aca="false">IFERROR(INDEX(Requirements_Register!$B$6:$B$255,MATCH(ROWS($A$6:A40),Requirements_Register!$BC$6:$BC$255,0))&amp;"","")</f>
        <v/>
      </c>
      <c r="C40" s="22" t="str">
        <f aca="false">IFERROR(INDEX(Requirements_Register!$E$6:$E$255,MATCH(ROWS($A$6:A40),Requirements_Register!$BC$6:$BC$255,0))&amp;"","")</f>
        <v/>
      </c>
      <c r="D40" s="22" t="str">
        <f aca="false">IFERROR(INDEX(Requirements_Register!$F$6:$F$255,MATCH(ROWS($A$6:A40),Requirements_Register!$BC$6:$BC$255,0))&amp;"","")</f>
        <v/>
      </c>
      <c r="E40" s="22" t="str">
        <f aca="false">IFERROR(INDEX(Requirements_Register!$G$6:$G$255,MATCH(ROWS($A$6:A40),Requirements_Register!$BC$6:$BC$255,0))&amp;"","")</f>
        <v/>
      </c>
      <c r="F40" s="22" t="str">
        <f aca="false">IFERROR(INDEX(Requirements_Register!$H$6:$H$255,MATCH(ROWS($A$6:A40),Requirements_Register!$BC$6:$BC$255,0))&amp;"","")</f>
        <v/>
      </c>
      <c r="G40" s="22" t="str">
        <f aca="false">IFERROR(INDEX(Requirements_Register!$O$6:$O$255,MATCH(ROWS($A$6:A40),Requirements_Register!$BC$6:$BC$255,0))&amp;"","")</f>
        <v/>
      </c>
      <c r="H40" s="22" t="str">
        <f aca="false">IFERROR(INDEX(Requirements_Register!$P$6:$P$255,MATCH(ROWS($A$6:A40),Requirements_Register!$BC$6:$BC$255,0))&amp;"","")</f>
        <v/>
      </c>
      <c r="I40" s="22" t="str">
        <f aca="false">IFERROR(INDEX(Requirements_Register!$Q$6:$Q$255,MATCH(ROWS($A$6:A40),Requirements_Register!$BC$6:$BC$255,0))&amp;"","")</f>
        <v/>
      </c>
      <c r="J40" s="22" t="str">
        <f aca="false">IFERROR(INDEX(Requirements_Register!$AG$6:$AG$255,MATCH(ROWS($A$6:A40),Requirements_Register!$BC$6:$BC$255,0))&amp;"","")</f>
        <v/>
      </c>
      <c r="K40" s="22" t="str">
        <f aca="false">IFERROR(INDEX(Requirements_Register!$AH$6:$AH$255,MATCH(ROWS($A$6:A40),Requirements_Register!$BC$6:$BC$255,0))&amp;"","")</f>
        <v/>
      </c>
      <c r="L40" s="22" t="str">
        <f aca="false">IFERROR(INDEX(Requirements_Register!$AI$6:$AI$255,MATCH(ROWS($A$6:A40),Requirements_Register!$BC$6:$BC$255,0))&amp;"","")</f>
        <v/>
      </c>
      <c r="M40" s="22" t="str">
        <f aca="false">IFERROR(INDEX(Requirements_Register!$AM$6:$AM$255,MATCH(ROWS($A$6:A40),Requirements_Register!$BC$6:$BC$255,0)),"")</f>
        <v/>
      </c>
      <c r="N40" s="22" t="str">
        <f aca="false">IFERROR(INDEX(Requirements_Register!$AN$6:$AN$255,MATCH(ROWS($A$6:A40),Requirements_Register!$BC$6:$BC$255,0)),"")</f>
        <v/>
      </c>
      <c r="O40" s="22" t="str">
        <f aca="false">IFERROR(INDEX(Requirements_Register!$AR$6:$AR$255,MATCH(ROWS($A$6:A40),Requirements_Register!$BC$6:$BC$255,0))&amp;"","")</f>
        <v/>
      </c>
      <c r="P40" s="22" t="str">
        <f aca="false">IFERROR(INDEX(Requirements_Register!$AS$6:$AS$255,MATCH(ROWS($A$6:A40),Requirements_Register!$BC$6:$BC$255,0)),"")</f>
        <v/>
      </c>
      <c r="Q40" s="22" t="str">
        <f aca="false">IFERROR(INDEX(Requirements_Register!$AV$6:$AV$255,MATCH(ROWS($A$6:A40),Requirements_Register!$BC$6:$BC$255,0))&amp;"","")</f>
        <v/>
      </c>
    </row>
    <row r="41" customFormat="false" ht="15" hidden="false" customHeight="false" outlineLevel="0" collapsed="false">
      <c r="A41" s="22" t="str">
        <f aca="false">IFERROR(INDEX(Requirements_Register!$A$6:$A$255,MATCH(ROWS($A$6:A41),Requirements_Register!$BC$6:$BC$255,0))&amp;"","")</f>
        <v/>
      </c>
      <c r="B41" s="22" t="str">
        <f aca="false">IFERROR(INDEX(Requirements_Register!$B$6:$B$255,MATCH(ROWS($A$6:A41),Requirements_Register!$BC$6:$BC$255,0))&amp;"","")</f>
        <v/>
      </c>
      <c r="C41" s="22" t="str">
        <f aca="false">IFERROR(INDEX(Requirements_Register!$E$6:$E$255,MATCH(ROWS($A$6:A41),Requirements_Register!$BC$6:$BC$255,0))&amp;"","")</f>
        <v/>
      </c>
      <c r="D41" s="22" t="str">
        <f aca="false">IFERROR(INDEX(Requirements_Register!$F$6:$F$255,MATCH(ROWS($A$6:A41),Requirements_Register!$BC$6:$BC$255,0))&amp;"","")</f>
        <v/>
      </c>
      <c r="E41" s="22" t="str">
        <f aca="false">IFERROR(INDEX(Requirements_Register!$G$6:$G$255,MATCH(ROWS($A$6:A41),Requirements_Register!$BC$6:$BC$255,0))&amp;"","")</f>
        <v/>
      </c>
      <c r="F41" s="22" t="str">
        <f aca="false">IFERROR(INDEX(Requirements_Register!$H$6:$H$255,MATCH(ROWS($A$6:A41),Requirements_Register!$BC$6:$BC$255,0))&amp;"","")</f>
        <v/>
      </c>
      <c r="G41" s="22" t="str">
        <f aca="false">IFERROR(INDEX(Requirements_Register!$O$6:$O$255,MATCH(ROWS($A$6:A41),Requirements_Register!$BC$6:$BC$255,0))&amp;"","")</f>
        <v/>
      </c>
      <c r="H41" s="22" t="str">
        <f aca="false">IFERROR(INDEX(Requirements_Register!$P$6:$P$255,MATCH(ROWS($A$6:A41),Requirements_Register!$BC$6:$BC$255,0))&amp;"","")</f>
        <v/>
      </c>
      <c r="I41" s="22" t="str">
        <f aca="false">IFERROR(INDEX(Requirements_Register!$Q$6:$Q$255,MATCH(ROWS($A$6:A41),Requirements_Register!$BC$6:$BC$255,0))&amp;"","")</f>
        <v/>
      </c>
      <c r="J41" s="22" t="str">
        <f aca="false">IFERROR(INDEX(Requirements_Register!$AG$6:$AG$255,MATCH(ROWS($A$6:A41),Requirements_Register!$BC$6:$BC$255,0))&amp;"","")</f>
        <v/>
      </c>
      <c r="K41" s="22" t="str">
        <f aca="false">IFERROR(INDEX(Requirements_Register!$AH$6:$AH$255,MATCH(ROWS($A$6:A41),Requirements_Register!$BC$6:$BC$255,0))&amp;"","")</f>
        <v/>
      </c>
      <c r="L41" s="22" t="str">
        <f aca="false">IFERROR(INDEX(Requirements_Register!$AI$6:$AI$255,MATCH(ROWS($A$6:A41),Requirements_Register!$BC$6:$BC$255,0))&amp;"","")</f>
        <v/>
      </c>
      <c r="M41" s="22" t="str">
        <f aca="false">IFERROR(INDEX(Requirements_Register!$AM$6:$AM$255,MATCH(ROWS($A$6:A41),Requirements_Register!$BC$6:$BC$255,0)),"")</f>
        <v/>
      </c>
      <c r="N41" s="22" t="str">
        <f aca="false">IFERROR(INDEX(Requirements_Register!$AN$6:$AN$255,MATCH(ROWS($A$6:A41),Requirements_Register!$BC$6:$BC$255,0)),"")</f>
        <v/>
      </c>
      <c r="O41" s="22" t="str">
        <f aca="false">IFERROR(INDEX(Requirements_Register!$AR$6:$AR$255,MATCH(ROWS($A$6:A41),Requirements_Register!$BC$6:$BC$255,0))&amp;"","")</f>
        <v/>
      </c>
      <c r="P41" s="22" t="str">
        <f aca="false">IFERROR(INDEX(Requirements_Register!$AS$6:$AS$255,MATCH(ROWS($A$6:A41),Requirements_Register!$BC$6:$BC$255,0)),"")</f>
        <v/>
      </c>
      <c r="Q41" s="22" t="str">
        <f aca="false">IFERROR(INDEX(Requirements_Register!$AV$6:$AV$255,MATCH(ROWS($A$6:A41),Requirements_Register!$BC$6:$BC$255,0))&amp;"","")</f>
        <v/>
      </c>
    </row>
    <row r="42" customFormat="false" ht="15" hidden="false" customHeight="false" outlineLevel="0" collapsed="false">
      <c r="A42" s="22" t="str">
        <f aca="false">IFERROR(INDEX(Requirements_Register!$A$6:$A$255,MATCH(ROWS($A$6:A42),Requirements_Register!$BC$6:$BC$255,0))&amp;"","")</f>
        <v/>
      </c>
      <c r="B42" s="22" t="str">
        <f aca="false">IFERROR(INDEX(Requirements_Register!$B$6:$B$255,MATCH(ROWS($A$6:A42),Requirements_Register!$BC$6:$BC$255,0))&amp;"","")</f>
        <v/>
      </c>
      <c r="C42" s="22" t="str">
        <f aca="false">IFERROR(INDEX(Requirements_Register!$E$6:$E$255,MATCH(ROWS($A$6:A42),Requirements_Register!$BC$6:$BC$255,0))&amp;"","")</f>
        <v/>
      </c>
      <c r="D42" s="22" t="str">
        <f aca="false">IFERROR(INDEX(Requirements_Register!$F$6:$F$255,MATCH(ROWS($A$6:A42),Requirements_Register!$BC$6:$BC$255,0))&amp;"","")</f>
        <v/>
      </c>
      <c r="E42" s="22" t="str">
        <f aca="false">IFERROR(INDEX(Requirements_Register!$G$6:$G$255,MATCH(ROWS($A$6:A42),Requirements_Register!$BC$6:$BC$255,0))&amp;"","")</f>
        <v/>
      </c>
      <c r="F42" s="22" t="str">
        <f aca="false">IFERROR(INDEX(Requirements_Register!$H$6:$H$255,MATCH(ROWS($A$6:A42),Requirements_Register!$BC$6:$BC$255,0))&amp;"","")</f>
        <v/>
      </c>
      <c r="G42" s="22" t="str">
        <f aca="false">IFERROR(INDEX(Requirements_Register!$O$6:$O$255,MATCH(ROWS($A$6:A42),Requirements_Register!$BC$6:$BC$255,0))&amp;"","")</f>
        <v/>
      </c>
      <c r="H42" s="22" t="str">
        <f aca="false">IFERROR(INDEX(Requirements_Register!$P$6:$P$255,MATCH(ROWS($A$6:A42),Requirements_Register!$BC$6:$BC$255,0))&amp;"","")</f>
        <v/>
      </c>
      <c r="I42" s="22" t="str">
        <f aca="false">IFERROR(INDEX(Requirements_Register!$Q$6:$Q$255,MATCH(ROWS($A$6:A42),Requirements_Register!$BC$6:$BC$255,0))&amp;"","")</f>
        <v/>
      </c>
      <c r="J42" s="22" t="str">
        <f aca="false">IFERROR(INDEX(Requirements_Register!$AG$6:$AG$255,MATCH(ROWS($A$6:A42),Requirements_Register!$BC$6:$BC$255,0))&amp;"","")</f>
        <v/>
      </c>
      <c r="K42" s="22" t="str">
        <f aca="false">IFERROR(INDEX(Requirements_Register!$AH$6:$AH$255,MATCH(ROWS($A$6:A42),Requirements_Register!$BC$6:$BC$255,0))&amp;"","")</f>
        <v/>
      </c>
      <c r="L42" s="22" t="str">
        <f aca="false">IFERROR(INDEX(Requirements_Register!$AI$6:$AI$255,MATCH(ROWS($A$6:A42),Requirements_Register!$BC$6:$BC$255,0))&amp;"","")</f>
        <v/>
      </c>
      <c r="M42" s="22" t="str">
        <f aca="false">IFERROR(INDEX(Requirements_Register!$AM$6:$AM$255,MATCH(ROWS($A$6:A42),Requirements_Register!$BC$6:$BC$255,0)),"")</f>
        <v/>
      </c>
      <c r="N42" s="22" t="str">
        <f aca="false">IFERROR(INDEX(Requirements_Register!$AN$6:$AN$255,MATCH(ROWS($A$6:A42),Requirements_Register!$BC$6:$BC$255,0)),"")</f>
        <v/>
      </c>
      <c r="O42" s="22" t="str">
        <f aca="false">IFERROR(INDEX(Requirements_Register!$AR$6:$AR$255,MATCH(ROWS($A$6:A42),Requirements_Register!$BC$6:$BC$255,0))&amp;"","")</f>
        <v/>
      </c>
      <c r="P42" s="22" t="str">
        <f aca="false">IFERROR(INDEX(Requirements_Register!$AS$6:$AS$255,MATCH(ROWS($A$6:A42),Requirements_Register!$BC$6:$BC$255,0)),"")</f>
        <v/>
      </c>
      <c r="Q42" s="22" t="str">
        <f aca="false">IFERROR(INDEX(Requirements_Register!$AV$6:$AV$255,MATCH(ROWS($A$6:A42),Requirements_Register!$BC$6:$BC$255,0))&amp;"","")</f>
        <v/>
      </c>
    </row>
    <row r="43" customFormat="false" ht="15" hidden="false" customHeight="false" outlineLevel="0" collapsed="false">
      <c r="A43" s="22" t="str">
        <f aca="false">IFERROR(INDEX(Requirements_Register!$A$6:$A$255,MATCH(ROWS($A$6:A43),Requirements_Register!$BC$6:$BC$255,0))&amp;"","")</f>
        <v/>
      </c>
      <c r="B43" s="22" t="str">
        <f aca="false">IFERROR(INDEX(Requirements_Register!$B$6:$B$255,MATCH(ROWS($A$6:A43),Requirements_Register!$BC$6:$BC$255,0))&amp;"","")</f>
        <v/>
      </c>
      <c r="C43" s="22" t="str">
        <f aca="false">IFERROR(INDEX(Requirements_Register!$E$6:$E$255,MATCH(ROWS($A$6:A43),Requirements_Register!$BC$6:$BC$255,0))&amp;"","")</f>
        <v/>
      </c>
      <c r="D43" s="22" t="str">
        <f aca="false">IFERROR(INDEX(Requirements_Register!$F$6:$F$255,MATCH(ROWS($A$6:A43),Requirements_Register!$BC$6:$BC$255,0))&amp;"","")</f>
        <v/>
      </c>
      <c r="E43" s="22" t="str">
        <f aca="false">IFERROR(INDEX(Requirements_Register!$G$6:$G$255,MATCH(ROWS($A$6:A43),Requirements_Register!$BC$6:$BC$255,0))&amp;"","")</f>
        <v/>
      </c>
      <c r="F43" s="22" t="str">
        <f aca="false">IFERROR(INDEX(Requirements_Register!$H$6:$H$255,MATCH(ROWS($A$6:A43),Requirements_Register!$BC$6:$BC$255,0))&amp;"","")</f>
        <v/>
      </c>
      <c r="G43" s="22" t="str">
        <f aca="false">IFERROR(INDEX(Requirements_Register!$O$6:$O$255,MATCH(ROWS($A$6:A43),Requirements_Register!$BC$6:$BC$255,0))&amp;"","")</f>
        <v/>
      </c>
      <c r="H43" s="22" t="str">
        <f aca="false">IFERROR(INDEX(Requirements_Register!$P$6:$P$255,MATCH(ROWS($A$6:A43),Requirements_Register!$BC$6:$BC$255,0))&amp;"","")</f>
        <v/>
      </c>
      <c r="I43" s="22" t="str">
        <f aca="false">IFERROR(INDEX(Requirements_Register!$Q$6:$Q$255,MATCH(ROWS($A$6:A43),Requirements_Register!$BC$6:$BC$255,0))&amp;"","")</f>
        <v/>
      </c>
      <c r="J43" s="22" t="str">
        <f aca="false">IFERROR(INDEX(Requirements_Register!$AG$6:$AG$255,MATCH(ROWS($A$6:A43),Requirements_Register!$BC$6:$BC$255,0))&amp;"","")</f>
        <v/>
      </c>
      <c r="K43" s="22" t="str">
        <f aca="false">IFERROR(INDEX(Requirements_Register!$AH$6:$AH$255,MATCH(ROWS($A$6:A43),Requirements_Register!$BC$6:$BC$255,0))&amp;"","")</f>
        <v/>
      </c>
      <c r="L43" s="22" t="str">
        <f aca="false">IFERROR(INDEX(Requirements_Register!$AI$6:$AI$255,MATCH(ROWS($A$6:A43),Requirements_Register!$BC$6:$BC$255,0))&amp;"","")</f>
        <v/>
      </c>
      <c r="M43" s="22" t="str">
        <f aca="false">IFERROR(INDEX(Requirements_Register!$AM$6:$AM$255,MATCH(ROWS($A$6:A43),Requirements_Register!$BC$6:$BC$255,0)),"")</f>
        <v/>
      </c>
      <c r="N43" s="22" t="str">
        <f aca="false">IFERROR(INDEX(Requirements_Register!$AN$6:$AN$255,MATCH(ROWS($A$6:A43),Requirements_Register!$BC$6:$BC$255,0)),"")</f>
        <v/>
      </c>
      <c r="O43" s="22" t="str">
        <f aca="false">IFERROR(INDEX(Requirements_Register!$AR$6:$AR$255,MATCH(ROWS($A$6:A43),Requirements_Register!$BC$6:$BC$255,0))&amp;"","")</f>
        <v/>
      </c>
      <c r="P43" s="22" t="str">
        <f aca="false">IFERROR(INDEX(Requirements_Register!$AS$6:$AS$255,MATCH(ROWS($A$6:A43),Requirements_Register!$BC$6:$BC$255,0)),"")</f>
        <v/>
      </c>
      <c r="Q43" s="22" t="str">
        <f aca="false">IFERROR(INDEX(Requirements_Register!$AV$6:$AV$255,MATCH(ROWS($A$6:A43),Requirements_Register!$BC$6:$BC$255,0))&amp;"","")</f>
        <v/>
      </c>
    </row>
    <row r="44" customFormat="false" ht="15" hidden="false" customHeight="false" outlineLevel="0" collapsed="false">
      <c r="A44" s="22" t="str">
        <f aca="false">IFERROR(INDEX(Requirements_Register!$A$6:$A$255,MATCH(ROWS($A$6:A44),Requirements_Register!$BC$6:$BC$255,0))&amp;"","")</f>
        <v/>
      </c>
      <c r="B44" s="22" t="str">
        <f aca="false">IFERROR(INDEX(Requirements_Register!$B$6:$B$255,MATCH(ROWS($A$6:A44),Requirements_Register!$BC$6:$BC$255,0))&amp;"","")</f>
        <v/>
      </c>
      <c r="C44" s="22" t="str">
        <f aca="false">IFERROR(INDEX(Requirements_Register!$E$6:$E$255,MATCH(ROWS($A$6:A44),Requirements_Register!$BC$6:$BC$255,0))&amp;"","")</f>
        <v/>
      </c>
      <c r="D44" s="22" t="str">
        <f aca="false">IFERROR(INDEX(Requirements_Register!$F$6:$F$255,MATCH(ROWS($A$6:A44),Requirements_Register!$BC$6:$BC$255,0))&amp;"","")</f>
        <v/>
      </c>
      <c r="E44" s="22" t="str">
        <f aca="false">IFERROR(INDEX(Requirements_Register!$G$6:$G$255,MATCH(ROWS($A$6:A44),Requirements_Register!$BC$6:$BC$255,0))&amp;"","")</f>
        <v/>
      </c>
      <c r="F44" s="22" t="str">
        <f aca="false">IFERROR(INDEX(Requirements_Register!$H$6:$H$255,MATCH(ROWS($A$6:A44),Requirements_Register!$BC$6:$BC$255,0))&amp;"","")</f>
        <v/>
      </c>
      <c r="G44" s="22" t="str">
        <f aca="false">IFERROR(INDEX(Requirements_Register!$O$6:$O$255,MATCH(ROWS($A$6:A44),Requirements_Register!$BC$6:$BC$255,0))&amp;"","")</f>
        <v/>
      </c>
      <c r="H44" s="22" t="str">
        <f aca="false">IFERROR(INDEX(Requirements_Register!$P$6:$P$255,MATCH(ROWS($A$6:A44),Requirements_Register!$BC$6:$BC$255,0))&amp;"","")</f>
        <v/>
      </c>
      <c r="I44" s="22" t="str">
        <f aca="false">IFERROR(INDEX(Requirements_Register!$Q$6:$Q$255,MATCH(ROWS($A$6:A44),Requirements_Register!$BC$6:$BC$255,0))&amp;"","")</f>
        <v/>
      </c>
      <c r="J44" s="22" t="str">
        <f aca="false">IFERROR(INDEX(Requirements_Register!$AG$6:$AG$255,MATCH(ROWS($A$6:A44),Requirements_Register!$BC$6:$BC$255,0))&amp;"","")</f>
        <v/>
      </c>
      <c r="K44" s="22" t="str">
        <f aca="false">IFERROR(INDEX(Requirements_Register!$AH$6:$AH$255,MATCH(ROWS($A$6:A44),Requirements_Register!$BC$6:$BC$255,0))&amp;"","")</f>
        <v/>
      </c>
      <c r="L44" s="22" t="str">
        <f aca="false">IFERROR(INDEX(Requirements_Register!$AI$6:$AI$255,MATCH(ROWS($A$6:A44),Requirements_Register!$BC$6:$BC$255,0))&amp;"","")</f>
        <v/>
      </c>
      <c r="M44" s="22" t="str">
        <f aca="false">IFERROR(INDEX(Requirements_Register!$AM$6:$AM$255,MATCH(ROWS($A$6:A44),Requirements_Register!$BC$6:$BC$255,0)),"")</f>
        <v/>
      </c>
      <c r="N44" s="22" t="str">
        <f aca="false">IFERROR(INDEX(Requirements_Register!$AN$6:$AN$255,MATCH(ROWS($A$6:A44),Requirements_Register!$BC$6:$BC$255,0)),"")</f>
        <v/>
      </c>
      <c r="O44" s="22" t="str">
        <f aca="false">IFERROR(INDEX(Requirements_Register!$AR$6:$AR$255,MATCH(ROWS($A$6:A44),Requirements_Register!$BC$6:$BC$255,0))&amp;"","")</f>
        <v/>
      </c>
      <c r="P44" s="22" t="str">
        <f aca="false">IFERROR(INDEX(Requirements_Register!$AS$6:$AS$255,MATCH(ROWS($A$6:A44),Requirements_Register!$BC$6:$BC$255,0)),"")</f>
        <v/>
      </c>
      <c r="Q44" s="22" t="str">
        <f aca="false">IFERROR(INDEX(Requirements_Register!$AV$6:$AV$255,MATCH(ROWS($A$6:A44),Requirements_Register!$BC$6:$BC$255,0))&amp;"","")</f>
        <v/>
      </c>
    </row>
    <row r="45" customFormat="false" ht="15" hidden="false" customHeight="false" outlineLevel="0" collapsed="false">
      <c r="A45" s="22" t="str">
        <f aca="false">IFERROR(INDEX(Requirements_Register!$A$6:$A$255,MATCH(ROWS($A$6:A45),Requirements_Register!$BC$6:$BC$255,0))&amp;"","")</f>
        <v/>
      </c>
      <c r="B45" s="22" t="str">
        <f aca="false">IFERROR(INDEX(Requirements_Register!$B$6:$B$255,MATCH(ROWS($A$6:A45),Requirements_Register!$BC$6:$BC$255,0))&amp;"","")</f>
        <v/>
      </c>
      <c r="C45" s="22" t="str">
        <f aca="false">IFERROR(INDEX(Requirements_Register!$E$6:$E$255,MATCH(ROWS($A$6:A45),Requirements_Register!$BC$6:$BC$255,0))&amp;"","")</f>
        <v/>
      </c>
      <c r="D45" s="22" t="str">
        <f aca="false">IFERROR(INDEX(Requirements_Register!$F$6:$F$255,MATCH(ROWS($A$6:A45),Requirements_Register!$BC$6:$BC$255,0))&amp;"","")</f>
        <v/>
      </c>
      <c r="E45" s="22" t="str">
        <f aca="false">IFERROR(INDEX(Requirements_Register!$G$6:$G$255,MATCH(ROWS($A$6:A45),Requirements_Register!$BC$6:$BC$255,0))&amp;"","")</f>
        <v/>
      </c>
      <c r="F45" s="22" t="str">
        <f aca="false">IFERROR(INDEX(Requirements_Register!$H$6:$H$255,MATCH(ROWS($A$6:A45),Requirements_Register!$BC$6:$BC$255,0))&amp;"","")</f>
        <v/>
      </c>
      <c r="G45" s="22" t="str">
        <f aca="false">IFERROR(INDEX(Requirements_Register!$O$6:$O$255,MATCH(ROWS($A$6:A45),Requirements_Register!$BC$6:$BC$255,0))&amp;"","")</f>
        <v/>
      </c>
      <c r="H45" s="22" t="str">
        <f aca="false">IFERROR(INDEX(Requirements_Register!$P$6:$P$255,MATCH(ROWS($A$6:A45),Requirements_Register!$BC$6:$BC$255,0))&amp;"","")</f>
        <v/>
      </c>
      <c r="I45" s="22" t="str">
        <f aca="false">IFERROR(INDEX(Requirements_Register!$Q$6:$Q$255,MATCH(ROWS($A$6:A45),Requirements_Register!$BC$6:$BC$255,0))&amp;"","")</f>
        <v/>
      </c>
      <c r="J45" s="22" t="str">
        <f aca="false">IFERROR(INDEX(Requirements_Register!$AG$6:$AG$255,MATCH(ROWS($A$6:A45),Requirements_Register!$BC$6:$BC$255,0))&amp;"","")</f>
        <v/>
      </c>
      <c r="K45" s="22" t="str">
        <f aca="false">IFERROR(INDEX(Requirements_Register!$AH$6:$AH$255,MATCH(ROWS($A$6:A45),Requirements_Register!$BC$6:$BC$255,0))&amp;"","")</f>
        <v/>
      </c>
      <c r="L45" s="22" t="str">
        <f aca="false">IFERROR(INDEX(Requirements_Register!$AI$6:$AI$255,MATCH(ROWS($A$6:A45),Requirements_Register!$BC$6:$BC$255,0))&amp;"","")</f>
        <v/>
      </c>
      <c r="M45" s="22" t="str">
        <f aca="false">IFERROR(INDEX(Requirements_Register!$AM$6:$AM$255,MATCH(ROWS($A$6:A45),Requirements_Register!$BC$6:$BC$255,0)),"")</f>
        <v/>
      </c>
      <c r="N45" s="22" t="str">
        <f aca="false">IFERROR(INDEX(Requirements_Register!$AN$6:$AN$255,MATCH(ROWS($A$6:A45),Requirements_Register!$BC$6:$BC$255,0)),"")</f>
        <v/>
      </c>
      <c r="O45" s="22" t="str">
        <f aca="false">IFERROR(INDEX(Requirements_Register!$AR$6:$AR$255,MATCH(ROWS($A$6:A45),Requirements_Register!$BC$6:$BC$255,0))&amp;"","")</f>
        <v/>
      </c>
      <c r="P45" s="22" t="str">
        <f aca="false">IFERROR(INDEX(Requirements_Register!$AS$6:$AS$255,MATCH(ROWS($A$6:A45),Requirements_Register!$BC$6:$BC$255,0)),"")</f>
        <v/>
      </c>
      <c r="Q45" s="22" t="str">
        <f aca="false">IFERROR(INDEX(Requirements_Register!$AV$6:$AV$255,MATCH(ROWS($A$6:A45),Requirements_Register!$BC$6:$BC$255,0))&amp;"","")</f>
        <v/>
      </c>
    </row>
    <row r="46" customFormat="false" ht="15" hidden="false" customHeight="false" outlineLevel="0" collapsed="false">
      <c r="A46" s="22" t="str">
        <f aca="false">IFERROR(INDEX(Requirements_Register!$A$6:$A$255,MATCH(ROWS($A$6:A46),Requirements_Register!$BC$6:$BC$255,0))&amp;"","")</f>
        <v/>
      </c>
      <c r="B46" s="22" t="str">
        <f aca="false">IFERROR(INDEX(Requirements_Register!$B$6:$B$255,MATCH(ROWS($A$6:A46),Requirements_Register!$BC$6:$BC$255,0))&amp;"","")</f>
        <v/>
      </c>
      <c r="C46" s="22" t="str">
        <f aca="false">IFERROR(INDEX(Requirements_Register!$E$6:$E$255,MATCH(ROWS($A$6:A46),Requirements_Register!$BC$6:$BC$255,0))&amp;"","")</f>
        <v/>
      </c>
      <c r="D46" s="22" t="str">
        <f aca="false">IFERROR(INDEX(Requirements_Register!$F$6:$F$255,MATCH(ROWS($A$6:A46),Requirements_Register!$BC$6:$BC$255,0))&amp;"","")</f>
        <v/>
      </c>
      <c r="E46" s="22" t="str">
        <f aca="false">IFERROR(INDEX(Requirements_Register!$G$6:$G$255,MATCH(ROWS($A$6:A46),Requirements_Register!$BC$6:$BC$255,0))&amp;"","")</f>
        <v/>
      </c>
      <c r="F46" s="22" t="str">
        <f aca="false">IFERROR(INDEX(Requirements_Register!$H$6:$H$255,MATCH(ROWS($A$6:A46),Requirements_Register!$BC$6:$BC$255,0))&amp;"","")</f>
        <v/>
      </c>
      <c r="G46" s="22" t="str">
        <f aca="false">IFERROR(INDEX(Requirements_Register!$O$6:$O$255,MATCH(ROWS($A$6:A46),Requirements_Register!$BC$6:$BC$255,0))&amp;"","")</f>
        <v/>
      </c>
      <c r="H46" s="22" t="str">
        <f aca="false">IFERROR(INDEX(Requirements_Register!$P$6:$P$255,MATCH(ROWS($A$6:A46),Requirements_Register!$BC$6:$BC$255,0))&amp;"","")</f>
        <v/>
      </c>
      <c r="I46" s="22" t="str">
        <f aca="false">IFERROR(INDEX(Requirements_Register!$Q$6:$Q$255,MATCH(ROWS($A$6:A46),Requirements_Register!$BC$6:$BC$255,0))&amp;"","")</f>
        <v/>
      </c>
      <c r="J46" s="22" t="str">
        <f aca="false">IFERROR(INDEX(Requirements_Register!$AG$6:$AG$255,MATCH(ROWS($A$6:A46),Requirements_Register!$BC$6:$BC$255,0))&amp;"","")</f>
        <v/>
      </c>
      <c r="K46" s="22" t="str">
        <f aca="false">IFERROR(INDEX(Requirements_Register!$AH$6:$AH$255,MATCH(ROWS($A$6:A46),Requirements_Register!$BC$6:$BC$255,0))&amp;"","")</f>
        <v/>
      </c>
      <c r="L46" s="22" t="str">
        <f aca="false">IFERROR(INDEX(Requirements_Register!$AI$6:$AI$255,MATCH(ROWS($A$6:A46),Requirements_Register!$BC$6:$BC$255,0))&amp;"","")</f>
        <v/>
      </c>
      <c r="M46" s="22" t="str">
        <f aca="false">IFERROR(INDEX(Requirements_Register!$AM$6:$AM$255,MATCH(ROWS($A$6:A46),Requirements_Register!$BC$6:$BC$255,0)),"")</f>
        <v/>
      </c>
      <c r="N46" s="22" t="str">
        <f aca="false">IFERROR(INDEX(Requirements_Register!$AN$6:$AN$255,MATCH(ROWS($A$6:A46),Requirements_Register!$BC$6:$BC$255,0)),"")</f>
        <v/>
      </c>
      <c r="O46" s="22" t="str">
        <f aca="false">IFERROR(INDEX(Requirements_Register!$AR$6:$AR$255,MATCH(ROWS($A$6:A46),Requirements_Register!$BC$6:$BC$255,0))&amp;"","")</f>
        <v/>
      </c>
      <c r="P46" s="22" t="str">
        <f aca="false">IFERROR(INDEX(Requirements_Register!$AS$6:$AS$255,MATCH(ROWS($A$6:A46),Requirements_Register!$BC$6:$BC$255,0)),"")</f>
        <v/>
      </c>
      <c r="Q46" s="22" t="str">
        <f aca="false">IFERROR(INDEX(Requirements_Register!$AV$6:$AV$255,MATCH(ROWS($A$6:A46),Requirements_Register!$BC$6:$BC$255,0))&amp;"","")</f>
        <v/>
      </c>
    </row>
    <row r="47" customFormat="false" ht="15" hidden="false" customHeight="false" outlineLevel="0" collapsed="false">
      <c r="A47" s="22" t="str">
        <f aca="false">IFERROR(INDEX(Requirements_Register!$A$6:$A$255,MATCH(ROWS($A$6:A47),Requirements_Register!$BC$6:$BC$255,0))&amp;"","")</f>
        <v/>
      </c>
      <c r="B47" s="22" t="str">
        <f aca="false">IFERROR(INDEX(Requirements_Register!$B$6:$B$255,MATCH(ROWS($A$6:A47),Requirements_Register!$BC$6:$BC$255,0))&amp;"","")</f>
        <v/>
      </c>
      <c r="C47" s="22" t="str">
        <f aca="false">IFERROR(INDEX(Requirements_Register!$E$6:$E$255,MATCH(ROWS($A$6:A47),Requirements_Register!$BC$6:$BC$255,0))&amp;"","")</f>
        <v/>
      </c>
      <c r="D47" s="22" t="str">
        <f aca="false">IFERROR(INDEX(Requirements_Register!$F$6:$F$255,MATCH(ROWS($A$6:A47),Requirements_Register!$BC$6:$BC$255,0))&amp;"","")</f>
        <v/>
      </c>
      <c r="E47" s="22" t="str">
        <f aca="false">IFERROR(INDEX(Requirements_Register!$G$6:$G$255,MATCH(ROWS($A$6:A47),Requirements_Register!$BC$6:$BC$255,0))&amp;"","")</f>
        <v/>
      </c>
      <c r="F47" s="22" t="str">
        <f aca="false">IFERROR(INDEX(Requirements_Register!$H$6:$H$255,MATCH(ROWS($A$6:A47),Requirements_Register!$BC$6:$BC$255,0))&amp;"","")</f>
        <v/>
      </c>
      <c r="G47" s="22" t="str">
        <f aca="false">IFERROR(INDEX(Requirements_Register!$O$6:$O$255,MATCH(ROWS($A$6:A47),Requirements_Register!$BC$6:$BC$255,0))&amp;"","")</f>
        <v/>
      </c>
      <c r="H47" s="22" t="str">
        <f aca="false">IFERROR(INDEX(Requirements_Register!$P$6:$P$255,MATCH(ROWS($A$6:A47),Requirements_Register!$BC$6:$BC$255,0))&amp;"","")</f>
        <v/>
      </c>
      <c r="I47" s="22" t="str">
        <f aca="false">IFERROR(INDEX(Requirements_Register!$Q$6:$Q$255,MATCH(ROWS($A$6:A47),Requirements_Register!$BC$6:$BC$255,0))&amp;"","")</f>
        <v/>
      </c>
      <c r="J47" s="22" t="str">
        <f aca="false">IFERROR(INDEX(Requirements_Register!$AG$6:$AG$255,MATCH(ROWS($A$6:A47),Requirements_Register!$BC$6:$BC$255,0))&amp;"","")</f>
        <v/>
      </c>
      <c r="K47" s="22" t="str">
        <f aca="false">IFERROR(INDEX(Requirements_Register!$AH$6:$AH$255,MATCH(ROWS($A$6:A47),Requirements_Register!$BC$6:$BC$255,0))&amp;"","")</f>
        <v/>
      </c>
      <c r="L47" s="22" t="str">
        <f aca="false">IFERROR(INDEX(Requirements_Register!$AI$6:$AI$255,MATCH(ROWS($A$6:A47),Requirements_Register!$BC$6:$BC$255,0))&amp;"","")</f>
        <v/>
      </c>
      <c r="M47" s="22" t="str">
        <f aca="false">IFERROR(INDEX(Requirements_Register!$AM$6:$AM$255,MATCH(ROWS($A$6:A47),Requirements_Register!$BC$6:$BC$255,0)),"")</f>
        <v/>
      </c>
      <c r="N47" s="22" t="str">
        <f aca="false">IFERROR(INDEX(Requirements_Register!$AN$6:$AN$255,MATCH(ROWS($A$6:A47),Requirements_Register!$BC$6:$BC$255,0)),"")</f>
        <v/>
      </c>
      <c r="O47" s="22" t="str">
        <f aca="false">IFERROR(INDEX(Requirements_Register!$AR$6:$AR$255,MATCH(ROWS($A$6:A47),Requirements_Register!$BC$6:$BC$255,0))&amp;"","")</f>
        <v/>
      </c>
      <c r="P47" s="22" t="str">
        <f aca="false">IFERROR(INDEX(Requirements_Register!$AS$6:$AS$255,MATCH(ROWS($A$6:A47),Requirements_Register!$BC$6:$BC$255,0)),"")</f>
        <v/>
      </c>
      <c r="Q47" s="22" t="str">
        <f aca="false">IFERROR(INDEX(Requirements_Register!$AV$6:$AV$255,MATCH(ROWS($A$6:A47),Requirements_Register!$BC$6:$BC$255,0))&amp;"","")</f>
        <v/>
      </c>
    </row>
    <row r="48" customFormat="false" ht="15" hidden="false" customHeight="false" outlineLevel="0" collapsed="false">
      <c r="A48" s="22" t="str">
        <f aca="false">IFERROR(INDEX(Requirements_Register!$A$6:$A$255,MATCH(ROWS($A$6:A48),Requirements_Register!$BC$6:$BC$255,0))&amp;"","")</f>
        <v/>
      </c>
      <c r="B48" s="22" t="str">
        <f aca="false">IFERROR(INDEX(Requirements_Register!$B$6:$B$255,MATCH(ROWS($A$6:A48),Requirements_Register!$BC$6:$BC$255,0))&amp;"","")</f>
        <v/>
      </c>
      <c r="C48" s="22" t="str">
        <f aca="false">IFERROR(INDEX(Requirements_Register!$E$6:$E$255,MATCH(ROWS($A$6:A48),Requirements_Register!$BC$6:$BC$255,0))&amp;"","")</f>
        <v/>
      </c>
      <c r="D48" s="22" t="str">
        <f aca="false">IFERROR(INDEX(Requirements_Register!$F$6:$F$255,MATCH(ROWS($A$6:A48),Requirements_Register!$BC$6:$BC$255,0))&amp;"","")</f>
        <v/>
      </c>
      <c r="E48" s="22" t="str">
        <f aca="false">IFERROR(INDEX(Requirements_Register!$G$6:$G$255,MATCH(ROWS($A$6:A48),Requirements_Register!$BC$6:$BC$255,0))&amp;"","")</f>
        <v/>
      </c>
      <c r="F48" s="22" t="str">
        <f aca="false">IFERROR(INDEX(Requirements_Register!$H$6:$H$255,MATCH(ROWS($A$6:A48),Requirements_Register!$BC$6:$BC$255,0))&amp;"","")</f>
        <v/>
      </c>
      <c r="G48" s="22" t="str">
        <f aca="false">IFERROR(INDEX(Requirements_Register!$O$6:$O$255,MATCH(ROWS($A$6:A48),Requirements_Register!$BC$6:$BC$255,0))&amp;"","")</f>
        <v/>
      </c>
      <c r="H48" s="22" t="str">
        <f aca="false">IFERROR(INDEX(Requirements_Register!$P$6:$P$255,MATCH(ROWS($A$6:A48),Requirements_Register!$BC$6:$BC$255,0))&amp;"","")</f>
        <v/>
      </c>
      <c r="I48" s="22" t="str">
        <f aca="false">IFERROR(INDEX(Requirements_Register!$Q$6:$Q$255,MATCH(ROWS($A$6:A48),Requirements_Register!$BC$6:$BC$255,0))&amp;"","")</f>
        <v/>
      </c>
      <c r="J48" s="22" t="str">
        <f aca="false">IFERROR(INDEX(Requirements_Register!$AG$6:$AG$255,MATCH(ROWS($A$6:A48),Requirements_Register!$BC$6:$BC$255,0))&amp;"","")</f>
        <v/>
      </c>
      <c r="K48" s="22" t="str">
        <f aca="false">IFERROR(INDEX(Requirements_Register!$AH$6:$AH$255,MATCH(ROWS($A$6:A48),Requirements_Register!$BC$6:$BC$255,0))&amp;"","")</f>
        <v/>
      </c>
      <c r="L48" s="22" t="str">
        <f aca="false">IFERROR(INDEX(Requirements_Register!$AI$6:$AI$255,MATCH(ROWS($A$6:A48),Requirements_Register!$BC$6:$BC$255,0))&amp;"","")</f>
        <v/>
      </c>
      <c r="M48" s="22" t="str">
        <f aca="false">IFERROR(INDEX(Requirements_Register!$AM$6:$AM$255,MATCH(ROWS($A$6:A48),Requirements_Register!$BC$6:$BC$255,0)),"")</f>
        <v/>
      </c>
      <c r="N48" s="22" t="str">
        <f aca="false">IFERROR(INDEX(Requirements_Register!$AN$6:$AN$255,MATCH(ROWS($A$6:A48),Requirements_Register!$BC$6:$BC$255,0)),"")</f>
        <v/>
      </c>
      <c r="O48" s="22" t="str">
        <f aca="false">IFERROR(INDEX(Requirements_Register!$AR$6:$AR$255,MATCH(ROWS($A$6:A48),Requirements_Register!$BC$6:$BC$255,0))&amp;"","")</f>
        <v/>
      </c>
      <c r="P48" s="22" t="str">
        <f aca="false">IFERROR(INDEX(Requirements_Register!$AS$6:$AS$255,MATCH(ROWS($A$6:A48),Requirements_Register!$BC$6:$BC$255,0)),"")</f>
        <v/>
      </c>
      <c r="Q48" s="22" t="str">
        <f aca="false">IFERROR(INDEX(Requirements_Register!$AV$6:$AV$255,MATCH(ROWS($A$6:A48),Requirements_Register!$BC$6:$BC$255,0))&amp;"","")</f>
        <v/>
      </c>
    </row>
    <row r="49" customFormat="false" ht="15" hidden="false" customHeight="false" outlineLevel="0" collapsed="false">
      <c r="A49" s="22" t="str">
        <f aca="false">IFERROR(INDEX(Requirements_Register!$A$6:$A$255,MATCH(ROWS($A$6:A49),Requirements_Register!$BC$6:$BC$255,0))&amp;"","")</f>
        <v/>
      </c>
      <c r="B49" s="22" t="str">
        <f aca="false">IFERROR(INDEX(Requirements_Register!$B$6:$B$255,MATCH(ROWS($A$6:A49),Requirements_Register!$BC$6:$BC$255,0))&amp;"","")</f>
        <v/>
      </c>
      <c r="C49" s="22" t="str">
        <f aca="false">IFERROR(INDEX(Requirements_Register!$E$6:$E$255,MATCH(ROWS($A$6:A49),Requirements_Register!$BC$6:$BC$255,0))&amp;"","")</f>
        <v/>
      </c>
      <c r="D49" s="22" t="str">
        <f aca="false">IFERROR(INDEX(Requirements_Register!$F$6:$F$255,MATCH(ROWS($A$6:A49),Requirements_Register!$BC$6:$BC$255,0))&amp;"","")</f>
        <v/>
      </c>
      <c r="E49" s="22" t="str">
        <f aca="false">IFERROR(INDEX(Requirements_Register!$G$6:$G$255,MATCH(ROWS($A$6:A49),Requirements_Register!$BC$6:$BC$255,0))&amp;"","")</f>
        <v/>
      </c>
      <c r="F49" s="22" t="str">
        <f aca="false">IFERROR(INDEX(Requirements_Register!$H$6:$H$255,MATCH(ROWS($A$6:A49),Requirements_Register!$BC$6:$BC$255,0))&amp;"","")</f>
        <v/>
      </c>
      <c r="G49" s="22" t="str">
        <f aca="false">IFERROR(INDEX(Requirements_Register!$O$6:$O$255,MATCH(ROWS($A$6:A49),Requirements_Register!$BC$6:$BC$255,0))&amp;"","")</f>
        <v/>
      </c>
      <c r="H49" s="22" t="str">
        <f aca="false">IFERROR(INDEX(Requirements_Register!$P$6:$P$255,MATCH(ROWS($A$6:A49),Requirements_Register!$BC$6:$BC$255,0))&amp;"","")</f>
        <v/>
      </c>
      <c r="I49" s="22" t="str">
        <f aca="false">IFERROR(INDEX(Requirements_Register!$Q$6:$Q$255,MATCH(ROWS($A$6:A49),Requirements_Register!$BC$6:$BC$255,0))&amp;"","")</f>
        <v/>
      </c>
      <c r="J49" s="22" t="str">
        <f aca="false">IFERROR(INDEX(Requirements_Register!$AG$6:$AG$255,MATCH(ROWS($A$6:A49),Requirements_Register!$BC$6:$BC$255,0))&amp;"","")</f>
        <v/>
      </c>
      <c r="K49" s="22" t="str">
        <f aca="false">IFERROR(INDEX(Requirements_Register!$AH$6:$AH$255,MATCH(ROWS($A$6:A49),Requirements_Register!$BC$6:$BC$255,0))&amp;"","")</f>
        <v/>
      </c>
      <c r="L49" s="22" t="str">
        <f aca="false">IFERROR(INDEX(Requirements_Register!$AI$6:$AI$255,MATCH(ROWS($A$6:A49),Requirements_Register!$BC$6:$BC$255,0))&amp;"","")</f>
        <v/>
      </c>
      <c r="M49" s="22" t="str">
        <f aca="false">IFERROR(INDEX(Requirements_Register!$AM$6:$AM$255,MATCH(ROWS($A$6:A49),Requirements_Register!$BC$6:$BC$255,0)),"")</f>
        <v/>
      </c>
      <c r="N49" s="22" t="str">
        <f aca="false">IFERROR(INDEX(Requirements_Register!$AN$6:$AN$255,MATCH(ROWS($A$6:A49),Requirements_Register!$BC$6:$BC$255,0)),"")</f>
        <v/>
      </c>
      <c r="O49" s="22" t="str">
        <f aca="false">IFERROR(INDEX(Requirements_Register!$AR$6:$AR$255,MATCH(ROWS($A$6:A49),Requirements_Register!$BC$6:$BC$255,0))&amp;"","")</f>
        <v/>
      </c>
      <c r="P49" s="22" t="str">
        <f aca="false">IFERROR(INDEX(Requirements_Register!$AS$6:$AS$255,MATCH(ROWS($A$6:A49),Requirements_Register!$BC$6:$BC$255,0)),"")</f>
        <v/>
      </c>
      <c r="Q49" s="22" t="str">
        <f aca="false">IFERROR(INDEX(Requirements_Register!$AV$6:$AV$255,MATCH(ROWS($A$6:A49),Requirements_Register!$BC$6:$BC$255,0))&amp;"","")</f>
        <v/>
      </c>
    </row>
    <row r="50" customFormat="false" ht="15" hidden="false" customHeight="false" outlineLevel="0" collapsed="false">
      <c r="A50" s="22" t="str">
        <f aca="false">IFERROR(INDEX(Requirements_Register!$A$6:$A$255,MATCH(ROWS($A$6:A50),Requirements_Register!$BC$6:$BC$255,0))&amp;"","")</f>
        <v/>
      </c>
      <c r="B50" s="22" t="str">
        <f aca="false">IFERROR(INDEX(Requirements_Register!$B$6:$B$255,MATCH(ROWS($A$6:A50),Requirements_Register!$BC$6:$BC$255,0))&amp;"","")</f>
        <v/>
      </c>
      <c r="C50" s="22" t="str">
        <f aca="false">IFERROR(INDEX(Requirements_Register!$E$6:$E$255,MATCH(ROWS($A$6:A50),Requirements_Register!$BC$6:$BC$255,0))&amp;"","")</f>
        <v/>
      </c>
      <c r="D50" s="22" t="str">
        <f aca="false">IFERROR(INDEX(Requirements_Register!$F$6:$F$255,MATCH(ROWS($A$6:A50),Requirements_Register!$BC$6:$BC$255,0))&amp;"","")</f>
        <v/>
      </c>
      <c r="E50" s="22" t="str">
        <f aca="false">IFERROR(INDEX(Requirements_Register!$G$6:$G$255,MATCH(ROWS($A$6:A50),Requirements_Register!$BC$6:$BC$255,0))&amp;"","")</f>
        <v/>
      </c>
      <c r="F50" s="22" t="str">
        <f aca="false">IFERROR(INDEX(Requirements_Register!$H$6:$H$255,MATCH(ROWS($A$6:A50),Requirements_Register!$BC$6:$BC$255,0))&amp;"","")</f>
        <v/>
      </c>
      <c r="G50" s="22" t="str">
        <f aca="false">IFERROR(INDEX(Requirements_Register!$O$6:$O$255,MATCH(ROWS($A$6:A50),Requirements_Register!$BC$6:$BC$255,0))&amp;"","")</f>
        <v/>
      </c>
      <c r="H50" s="22" t="str">
        <f aca="false">IFERROR(INDEX(Requirements_Register!$P$6:$P$255,MATCH(ROWS($A$6:A50),Requirements_Register!$BC$6:$BC$255,0))&amp;"","")</f>
        <v/>
      </c>
      <c r="I50" s="22" t="str">
        <f aca="false">IFERROR(INDEX(Requirements_Register!$Q$6:$Q$255,MATCH(ROWS($A$6:A50),Requirements_Register!$BC$6:$BC$255,0))&amp;"","")</f>
        <v/>
      </c>
      <c r="J50" s="22" t="str">
        <f aca="false">IFERROR(INDEX(Requirements_Register!$AG$6:$AG$255,MATCH(ROWS($A$6:A50),Requirements_Register!$BC$6:$BC$255,0))&amp;"","")</f>
        <v/>
      </c>
      <c r="K50" s="22" t="str">
        <f aca="false">IFERROR(INDEX(Requirements_Register!$AH$6:$AH$255,MATCH(ROWS($A$6:A50),Requirements_Register!$BC$6:$BC$255,0))&amp;"","")</f>
        <v/>
      </c>
      <c r="L50" s="22" t="str">
        <f aca="false">IFERROR(INDEX(Requirements_Register!$AI$6:$AI$255,MATCH(ROWS($A$6:A50),Requirements_Register!$BC$6:$BC$255,0))&amp;"","")</f>
        <v/>
      </c>
      <c r="M50" s="22" t="str">
        <f aca="false">IFERROR(INDEX(Requirements_Register!$AM$6:$AM$255,MATCH(ROWS($A$6:A50),Requirements_Register!$BC$6:$BC$255,0)),"")</f>
        <v/>
      </c>
      <c r="N50" s="22" t="str">
        <f aca="false">IFERROR(INDEX(Requirements_Register!$AN$6:$AN$255,MATCH(ROWS($A$6:A50),Requirements_Register!$BC$6:$BC$255,0)),"")</f>
        <v/>
      </c>
      <c r="O50" s="22" t="str">
        <f aca="false">IFERROR(INDEX(Requirements_Register!$AR$6:$AR$255,MATCH(ROWS($A$6:A50),Requirements_Register!$BC$6:$BC$255,0))&amp;"","")</f>
        <v/>
      </c>
      <c r="P50" s="22" t="str">
        <f aca="false">IFERROR(INDEX(Requirements_Register!$AS$6:$AS$255,MATCH(ROWS($A$6:A50),Requirements_Register!$BC$6:$BC$255,0)),"")</f>
        <v/>
      </c>
      <c r="Q50" s="22" t="str">
        <f aca="false">IFERROR(INDEX(Requirements_Register!$AV$6:$AV$255,MATCH(ROWS($A$6:A50),Requirements_Register!$BC$6:$BC$255,0))&amp;"","")</f>
        <v/>
      </c>
    </row>
    <row r="51" customFormat="false" ht="15" hidden="false" customHeight="false" outlineLevel="0" collapsed="false">
      <c r="A51" s="22" t="str">
        <f aca="false">IFERROR(INDEX(Requirements_Register!$A$6:$A$255,MATCH(ROWS($A$6:A51),Requirements_Register!$BC$6:$BC$255,0))&amp;"","")</f>
        <v/>
      </c>
      <c r="B51" s="22" t="str">
        <f aca="false">IFERROR(INDEX(Requirements_Register!$B$6:$B$255,MATCH(ROWS($A$6:A51),Requirements_Register!$BC$6:$BC$255,0))&amp;"","")</f>
        <v/>
      </c>
      <c r="C51" s="22" t="str">
        <f aca="false">IFERROR(INDEX(Requirements_Register!$E$6:$E$255,MATCH(ROWS($A$6:A51),Requirements_Register!$BC$6:$BC$255,0))&amp;"","")</f>
        <v/>
      </c>
      <c r="D51" s="22" t="str">
        <f aca="false">IFERROR(INDEX(Requirements_Register!$F$6:$F$255,MATCH(ROWS($A$6:A51),Requirements_Register!$BC$6:$BC$255,0))&amp;"","")</f>
        <v/>
      </c>
      <c r="E51" s="22" t="str">
        <f aca="false">IFERROR(INDEX(Requirements_Register!$G$6:$G$255,MATCH(ROWS($A$6:A51),Requirements_Register!$BC$6:$BC$255,0))&amp;"","")</f>
        <v/>
      </c>
      <c r="F51" s="22" t="str">
        <f aca="false">IFERROR(INDEX(Requirements_Register!$H$6:$H$255,MATCH(ROWS($A$6:A51),Requirements_Register!$BC$6:$BC$255,0))&amp;"","")</f>
        <v/>
      </c>
      <c r="G51" s="22" t="str">
        <f aca="false">IFERROR(INDEX(Requirements_Register!$O$6:$O$255,MATCH(ROWS($A$6:A51),Requirements_Register!$BC$6:$BC$255,0))&amp;"","")</f>
        <v/>
      </c>
      <c r="H51" s="22" t="str">
        <f aca="false">IFERROR(INDEX(Requirements_Register!$P$6:$P$255,MATCH(ROWS($A$6:A51),Requirements_Register!$BC$6:$BC$255,0))&amp;"","")</f>
        <v/>
      </c>
      <c r="I51" s="22" t="str">
        <f aca="false">IFERROR(INDEX(Requirements_Register!$Q$6:$Q$255,MATCH(ROWS($A$6:A51),Requirements_Register!$BC$6:$BC$255,0))&amp;"","")</f>
        <v/>
      </c>
      <c r="J51" s="22" t="str">
        <f aca="false">IFERROR(INDEX(Requirements_Register!$AG$6:$AG$255,MATCH(ROWS($A$6:A51),Requirements_Register!$BC$6:$BC$255,0))&amp;"","")</f>
        <v/>
      </c>
      <c r="K51" s="22" t="str">
        <f aca="false">IFERROR(INDEX(Requirements_Register!$AH$6:$AH$255,MATCH(ROWS($A$6:A51),Requirements_Register!$BC$6:$BC$255,0))&amp;"","")</f>
        <v/>
      </c>
      <c r="L51" s="22" t="str">
        <f aca="false">IFERROR(INDEX(Requirements_Register!$AI$6:$AI$255,MATCH(ROWS($A$6:A51),Requirements_Register!$BC$6:$BC$255,0))&amp;"","")</f>
        <v/>
      </c>
      <c r="M51" s="22" t="str">
        <f aca="false">IFERROR(INDEX(Requirements_Register!$AM$6:$AM$255,MATCH(ROWS($A$6:A51),Requirements_Register!$BC$6:$BC$255,0)),"")</f>
        <v/>
      </c>
      <c r="N51" s="22" t="str">
        <f aca="false">IFERROR(INDEX(Requirements_Register!$AN$6:$AN$255,MATCH(ROWS($A$6:A51),Requirements_Register!$BC$6:$BC$255,0)),"")</f>
        <v/>
      </c>
      <c r="O51" s="22" t="str">
        <f aca="false">IFERROR(INDEX(Requirements_Register!$AR$6:$AR$255,MATCH(ROWS($A$6:A51),Requirements_Register!$BC$6:$BC$255,0))&amp;"","")</f>
        <v/>
      </c>
      <c r="P51" s="22" t="str">
        <f aca="false">IFERROR(INDEX(Requirements_Register!$AS$6:$AS$255,MATCH(ROWS($A$6:A51),Requirements_Register!$BC$6:$BC$255,0)),"")</f>
        <v/>
      </c>
      <c r="Q51" s="22" t="str">
        <f aca="false">IFERROR(INDEX(Requirements_Register!$AV$6:$AV$255,MATCH(ROWS($A$6:A51),Requirements_Register!$BC$6:$BC$255,0))&amp;"","")</f>
        <v/>
      </c>
    </row>
    <row r="52" customFormat="false" ht="15" hidden="false" customHeight="false" outlineLevel="0" collapsed="false">
      <c r="A52" s="22" t="str">
        <f aca="false">IFERROR(INDEX(Requirements_Register!$A$6:$A$255,MATCH(ROWS($A$6:A52),Requirements_Register!$BC$6:$BC$255,0))&amp;"","")</f>
        <v/>
      </c>
      <c r="B52" s="22" t="str">
        <f aca="false">IFERROR(INDEX(Requirements_Register!$B$6:$B$255,MATCH(ROWS($A$6:A52),Requirements_Register!$BC$6:$BC$255,0))&amp;"","")</f>
        <v/>
      </c>
      <c r="C52" s="22" t="str">
        <f aca="false">IFERROR(INDEX(Requirements_Register!$E$6:$E$255,MATCH(ROWS($A$6:A52),Requirements_Register!$BC$6:$BC$255,0))&amp;"","")</f>
        <v/>
      </c>
      <c r="D52" s="22" t="str">
        <f aca="false">IFERROR(INDEX(Requirements_Register!$F$6:$F$255,MATCH(ROWS($A$6:A52),Requirements_Register!$BC$6:$BC$255,0))&amp;"","")</f>
        <v/>
      </c>
      <c r="E52" s="22" t="str">
        <f aca="false">IFERROR(INDEX(Requirements_Register!$G$6:$G$255,MATCH(ROWS($A$6:A52),Requirements_Register!$BC$6:$BC$255,0))&amp;"","")</f>
        <v/>
      </c>
      <c r="F52" s="22" t="str">
        <f aca="false">IFERROR(INDEX(Requirements_Register!$H$6:$H$255,MATCH(ROWS($A$6:A52),Requirements_Register!$BC$6:$BC$255,0))&amp;"","")</f>
        <v/>
      </c>
      <c r="G52" s="22" t="str">
        <f aca="false">IFERROR(INDEX(Requirements_Register!$O$6:$O$255,MATCH(ROWS($A$6:A52),Requirements_Register!$BC$6:$BC$255,0))&amp;"","")</f>
        <v/>
      </c>
      <c r="H52" s="22" t="str">
        <f aca="false">IFERROR(INDEX(Requirements_Register!$P$6:$P$255,MATCH(ROWS($A$6:A52),Requirements_Register!$BC$6:$BC$255,0))&amp;"","")</f>
        <v/>
      </c>
      <c r="I52" s="22" t="str">
        <f aca="false">IFERROR(INDEX(Requirements_Register!$Q$6:$Q$255,MATCH(ROWS($A$6:A52),Requirements_Register!$BC$6:$BC$255,0))&amp;"","")</f>
        <v/>
      </c>
      <c r="J52" s="22" t="str">
        <f aca="false">IFERROR(INDEX(Requirements_Register!$AG$6:$AG$255,MATCH(ROWS($A$6:A52),Requirements_Register!$BC$6:$BC$255,0))&amp;"","")</f>
        <v/>
      </c>
      <c r="K52" s="22" t="str">
        <f aca="false">IFERROR(INDEX(Requirements_Register!$AH$6:$AH$255,MATCH(ROWS($A$6:A52),Requirements_Register!$BC$6:$BC$255,0))&amp;"","")</f>
        <v/>
      </c>
      <c r="L52" s="22" t="str">
        <f aca="false">IFERROR(INDEX(Requirements_Register!$AI$6:$AI$255,MATCH(ROWS($A$6:A52),Requirements_Register!$BC$6:$BC$255,0))&amp;"","")</f>
        <v/>
      </c>
      <c r="M52" s="22" t="str">
        <f aca="false">IFERROR(INDEX(Requirements_Register!$AM$6:$AM$255,MATCH(ROWS($A$6:A52),Requirements_Register!$BC$6:$BC$255,0)),"")</f>
        <v/>
      </c>
      <c r="N52" s="22" t="str">
        <f aca="false">IFERROR(INDEX(Requirements_Register!$AN$6:$AN$255,MATCH(ROWS($A$6:A52),Requirements_Register!$BC$6:$BC$255,0)),"")</f>
        <v/>
      </c>
      <c r="O52" s="22" t="str">
        <f aca="false">IFERROR(INDEX(Requirements_Register!$AR$6:$AR$255,MATCH(ROWS($A$6:A52),Requirements_Register!$BC$6:$BC$255,0))&amp;"","")</f>
        <v/>
      </c>
      <c r="P52" s="22" t="str">
        <f aca="false">IFERROR(INDEX(Requirements_Register!$AS$6:$AS$255,MATCH(ROWS($A$6:A52),Requirements_Register!$BC$6:$BC$255,0)),"")</f>
        <v/>
      </c>
      <c r="Q52" s="22" t="str">
        <f aca="false">IFERROR(INDEX(Requirements_Register!$AV$6:$AV$255,MATCH(ROWS($A$6:A52),Requirements_Register!$BC$6:$BC$255,0))&amp;"","")</f>
        <v/>
      </c>
    </row>
    <row r="53" customFormat="false" ht="15" hidden="false" customHeight="false" outlineLevel="0" collapsed="false">
      <c r="A53" s="22" t="str">
        <f aca="false">IFERROR(INDEX(Requirements_Register!$A$6:$A$255,MATCH(ROWS($A$6:A53),Requirements_Register!$BC$6:$BC$255,0))&amp;"","")</f>
        <v/>
      </c>
      <c r="B53" s="22" t="str">
        <f aca="false">IFERROR(INDEX(Requirements_Register!$B$6:$B$255,MATCH(ROWS($A$6:A53),Requirements_Register!$BC$6:$BC$255,0))&amp;"","")</f>
        <v/>
      </c>
      <c r="C53" s="22" t="str">
        <f aca="false">IFERROR(INDEX(Requirements_Register!$E$6:$E$255,MATCH(ROWS($A$6:A53),Requirements_Register!$BC$6:$BC$255,0))&amp;"","")</f>
        <v/>
      </c>
      <c r="D53" s="22" t="str">
        <f aca="false">IFERROR(INDEX(Requirements_Register!$F$6:$F$255,MATCH(ROWS($A$6:A53),Requirements_Register!$BC$6:$BC$255,0))&amp;"","")</f>
        <v/>
      </c>
      <c r="E53" s="22" t="str">
        <f aca="false">IFERROR(INDEX(Requirements_Register!$G$6:$G$255,MATCH(ROWS($A$6:A53),Requirements_Register!$BC$6:$BC$255,0))&amp;"","")</f>
        <v/>
      </c>
      <c r="F53" s="22" t="str">
        <f aca="false">IFERROR(INDEX(Requirements_Register!$H$6:$H$255,MATCH(ROWS($A$6:A53),Requirements_Register!$BC$6:$BC$255,0))&amp;"","")</f>
        <v/>
      </c>
      <c r="G53" s="22" t="str">
        <f aca="false">IFERROR(INDEX(Requirements_Register!$O$6:$O$255,MATCH(ROWS($A$6:A53),Requirements_Register!$BC$6:$BC$255,0))&amp;"","")</f>
        <v/>
      </c>
      <c r="H53" s="22" t="str">
        <f aca="false">IFERROR(INDEX(Requirements_Register!$P$6:$P$255,MATCH(ROWS($A$6:A53),Requirements_Register!$BC$6:$BC$255,0))&amp;"","")</f>
        <v/>
      </c>
      <c r="I53" s="22" t="str">
        <f aca="false">IFERROR(INDEX(Requirements_Register!$Q$6:$Q$255,MATCH(ROWS($A$6:A53),Requirements_Register!$BC$6:$BC$255,0))&amp;"","")</f>
        <v/>
      </c>
      <c r="J53" s="22" t="str">
        <f aca="false">IFERROR(INDEX(Requirements_Register!$AG$6:$AG$255,MATCH(ROWS($A$6:A53),Requirements_Register!$BC$6:$BC$255,0))&amp;"","")</f>
        <v/>
      </c>
      <c r="K53" s="22" t="str">
        <f aca="false">IFERROR(INDEX(Requirements_Register!$AH$6:$AH$255,MATCH(ROWS($A$6:A53),Requirements_Register!$BC$6:$BC$255,0))&amp;"","")</f>
        <v/>
      </c>
      <c r="L53" s="22" t="str">
        <f aca="false">IFERROR(INDEX(Requirements_Register!$AI$6:$AI$255,MATCH(ROWS($A$6:A53),Requirements_Register!$BC$6:$BC$255,0))&amp;"","")</f>
        <v/>
      </c>
      <c r="M53" s="22" t="str">
        <f aca="false">IFERROR(INDEX(Requirements_Register!$AM$6:$AM$255,MATCH(ROWS($A$6:A53),Requirements_Register!$BC$6:$BC$255,0)),"")</f>
        <v/>
      </c>
      <c r="N53" s="22" t="str">
        <f aca="false">IFERROR(INDEX(Requirements_Register!$AN$6:$AN$255,MATCH(ROWS($A$6:A53),Requirements_Register!$BC$6:$BC$255,0)),"")</f>
        <v/>
      </c>
      <c r="O53" s="22" t="str">
        <f aca="false">IFERROR(INDEX(Requirements_Register!$AR$6:$AR$255,MATCH(ROWS($A$6:A53),Requirements_Register!$BC$6:$BC$255,0))&amp;"","")</f>
        <v/>
      </c>
      <c r="P53" s="22" t="str">
        <f aca="false">IFERROR(INDEX(Requirements_Register!$AS$6:$AS$255,MATCH(ROWS($A$6:A53),Requirements_Register!$BC$6:$BC$255,0)),"")</f>
        <v/>
      </c>
      <c r="Q53" s="22" t="str">
        <f aca="false">IFERROR(INDEX(Requirements_Register!$AV$6:$AV$255,MATCH(ROWS($A$6:A53),Requirements_Register!$BC$6:$BC$255,0))&amp;"","")</f>
        <v/>
      </c>
    </row>
    <row r="54" customFormat="false" ht="15" hidden="false" customHeight="false" outlineLevel="0" collapsed="false">
      <c r="A54" s="22" t="str">
        <f aca="false">IFERROR(INDEX(Requirements_Register!$A$6:$A$255,MATCH(ROWS($A$6:A54),Requirements_Register!$BC$6:$BC$255,0))&amp;"","")</f>
        <v/>
      </c>
      <c r="B54" s="22" t="str">
        <f aca="false">IFERROR(INDEX(Requirements_Register!$B$6:$B$255,MATCH(ROWS($A$6:A54),Requirements_Register!$BC$6:$BC$255,0))&amp;"","")</f>
        <v/>
      </c>
      <c r="C54" s="22" t="str">
        <f aca="false">IFERROR(INDEX(Requirements_Register!$E$6:$E$255,MATCH(ROWS($A$6:A54),Requirements_Register!$BC$6:$BC$255,0))&amp;"","")</f>
        <v/>
      </c>
      <c r="D54" s="22" t="str">
        <f aca="false">IFERROR(INDEX(Requirements_Register!$F$6:$F$255,MATCH(ROWS($A$6:A54),Requirements_Register!$BC$6:$BC$255,0))&amp;"","")</f>
        <v/>
      </c>
      <c r="E54" s="22" t="str">
        <f aca="false">IFERROR(INDEX(Requirements_Register!$G$6:$G$255,MATCH(ROWS($A$6:A54),Requirements_Register!$BC$6:$BC$255,0))&amp;"","")</f>
        <v/>
      </c>
      <c r="F54" s="22" t="str">
        <f aca="false">IFERROR(INDEX(Requirements_Register!$H$6:$H$255,MATCH(ROWS($A$6:A54),Requirements_Register!$BC$6:$BC$255,0))&amp;"","")</f>
        <v/>
      </c>
      <c r="G54" s="22" t="str">
        <f aca="false">IFERROR(INDEX(Requirements_Register!$O$6:$O$255,MATCH(ROWS($A$6:A54),Requirements_Register!$BC$6:$BC$255,0))&amp;"","")</f>
        <v/>
      </c>
      <c r="H54" s="22" t="str">
        <f aca="false">IFERROR(INDEX(Requirements_Register!$P$6:$P$255,MATCH(ROWS($A$6:A54),Requirements_Register!$BC$6:$BC$255,0))&amp;"","")</f>
        <v/>
      </c>
      <c r="I54" s="22" t="str">
        <f aca="false">IFERROR(INDEX(Requirements_Register!$Q$6:$Q$255,MATCH(ROWS($A$6:A54),Requirements_Register!$BC$6:$BC$255,0))&amp;"","")</f>
        <v/>
      </c>
      <c r="J54" s="22" t="str">
        <f aca="false">IFERROR(INDEX(Requirements_Register!$AG$6:$AG$255,MATCH(ROWS($A$6:A54),Requirements_Register!$BC$6:$BC$255,0))&amp;"","")</f>
        <v/>
      </c>
      <c r="K54" s="22" t="str">
        <f aca="false">IFERROR(INDEX(Requirements_Register!$AH$6:$AH$255,MATCH(ROWS($A$6:A54),Requirements_Register!$BC$6:$BC$255,0))&amp;"","")</f>
        <v/>
      </c>
      <c r="L54" s="22" t="str">
        <f aca="false">IFERROR(INDEX(Requirements_Register!$AI$6:$AI$255,MATCH(ROWS($A$6:A54),Requirements_Register!$BC$6:$BC$255,0))&amp;"","")</f>
        <v/>
      </c>
      <c r="M54" s="22" t="str">
        <f aca="false">IFERROR(INDEX(Requirements_Register!$AM$6:$AM$255,MATCH(ROWS($A$6:A54),Requirements_Register!$BC$6:$BC$255,0)),"")</f>
        <v/>
      </c>
      <c r="N54" s="22" t="str">
        <f aca="false">IFERROR(INDEX(Requirements_Register!$AN$6:$AN$255,MATCH(ROWS($A$6:A54),Requirements_Register!$BC$6:$BC$255,0)),"")</f>
        <v/>
      </c>
      <c r="O54" s="22" t="str">
        <f aca="false">IFERROR(INDEX(Requirements_Register!$AR$6:$AR$255,MATCH(ROWS($A$6:A54),Requirements_Register!$BC$6:$BC$255,0))&amp;"","")</f>
        <v/>
      </c>
      <c r="P54" s="22" t="str">
        <f aca="false">IFERROR(INDEX(Requirements_Register!$AS$6:$AS$255,MATCH(ROWS($A$6:A54),Requirements_Register!$BC$6:$BC$255,0)),"")</f>
        <v/>
      </c>
      <c r="Q54" s="22" t="str">
        <f aca="false">IFERROR(INDEX(Requirements_Register!$AV$6:$AV$255,MATCH(ROWS($A$6:A54),Requirements_Register!$BC$6:$BC$255,0))&amp;"","")</f>
        <v/>
      </c>
    </row>
    <row r="55" customFormat="false" ht="15" hidden="false" customHeight="false" outlineLevel="0" collapsed="false">
      <c r="A55" s="22" t="str">
        <f aca="false">IFERROR(INDEX(Requirements_Register!$A$6:$A$255,MATCH(ROWS($A$6:A55),Requirements_Register!$BC$6:$BC$255,0))&amp;"","")</f>
        <v/>
      </c>
      <c r="B55" s="22" t="str">
        <f aca="false">IFERROR(INDEX(Requirements_Register!$B$6:$B$255,MATCH(ROWS($A$6:A55),Requirements_Register!$BC$6:$BC$255,0))&amp;"","")</f>
        <v/>
      </c>
      <c r="C55" s="22" t="str">
        <f aca="false">IFERROR(INDEX(Requirements_Register!$E$6:$E$255,MATCH(ROWS($A$6:A55),Requirements_Register!$BC$6:$BC$255,0))&amp;"","")</f>
        <v/>
      </c>
      <c r="D55" s="22" t="str">
        <f aca="false">IFERROR(INDEX(Requirements_Register!$F$6:$F$255,MATCH(ROWS($A$6:A55),Requirements_Register!$BC$6:$BC$255,0))&amp;"","")</f>
        <v/>
      </c>
      <c r="E55" s="22" t="str">
        <f aca="false">IFERROR(INDEX(Requirements_Register!$G$6:$G$255,MATCH(ROWS($A$6:A55),Requirements_Register!$BC$6:$BC$255,0))&amp;"","")</f>
        <v/>
      </c>
      <c r="F55" s="22" t="str">
        <f aca="false">IFERROR(INDEX(Requirements_Register!$H$6:$H$255,MATCH(ROWS($A$6:A55),Requirements_Register!$BC$6:$BC$255,0))&amp;"","")</f>
        <v/>
      </c>
      <c r="G55" s="22" t="str">
        <f aca="false">IFERROR(INDEX(Requirements_Register!$O$6:$O$255,MATCH(ROWS($A$6:A55),Requirements_Register!$BC$6:$BC$255,0))&amp;"","")</f>
        <v/>
      </c>
      <c r="H55" s="22" t="str">
        <f aca="false">IFERROR(INDEX(Requirements_Register!$P$6:$P$255,MATCH(ROWS($A$6:A55),Requirements_Register!$BC$6:$BC$255,0))&amp;"","")</f>
        <v/>
      </c>
      <c r="I55" s="22" t="str">
        <f aca="false">IFERROR(INDEX(Requirements_Register!$Q$6:$Q$255,MATCH(ROWS($A$6:A55),Requirements_Register!$BC$6:$BC$255,0))&amp;"","")</f>
        <v/>
      </c>
      <c r="J55" s="22" t="str">
        <f aca="false">IFERROR(INDEX(Requirements_Register!$AG$6:$AG$255,MATCH(ROWS($A$6:A55),Requirements_Register!$BC$6:$BC$255,0))&amp;"","")</f>
        <v/>
      </c>
      <c r="K55" s="22" t="str">
        <f aca="false">IFERROR(INDEX(Requirements_Register!$AH$6:$AH$255,MATCH(ROWS($A$6:A55),Requirements_Register!$BC$6:$BC$255,0))&amp;"","")</f>
        <v/>
      </c>
      <c r="L55" s="22" t="str">
        <f aca="false">IFERROR(INDEX(Requirements_Register!$AI$6:$AI$255,MATCH(ROWS($A$6:A55),Requirements_Register!$BC$6:$BC$255,0))&amp;"","")</f>
        <v/>
      </c>
      <c r="M55" s="22" t="str">
        <f aca="false">IFERROR(INDEX(Requirements_Register!$AM$6:$AM$255,MATCH(ROWS($A$6:A55),Requirements_Register!$BC$6:$BC$255,0)),"")</f>
        <v/>
      </c>
      <c r="N55" s="22" t="str">
        <f aca="false">IFERROR(INDEX(Requirements_Register!$AN$6:$AN$255,MATCH(ROWS($A$6:A55),Requirements_Register!$BC$6:$BC$255,0)),"")</f>
        <v/>
      </c>
      <c r="O55" s="22" t="str">
        <f aca="false">IFERROR(INDEX(Requirements_Register!$AR$6:$AR$255,MATCH(ROWS($A$6:A55),Requirements_Register!$BC$6:$BC$255,0))&amp;"","")</f>
        <v/>
      </c>
      <c r="P55" s="22" t="str">
        <f aca="false">IFERROR(INDEX(Requirements_Register!$AS$6:$AS$255,MATCH(ROWS($A$6:A55),Requirements_Register!$BC$6:$BC$255,0)),"")</f>
        <v/>
      </c>
      <c r="Q55" s="22" t="str">
        <f aca="false">IFERROR(INDEX(Requirements_Register!$AV$6:$AV$255,MATCH(ROWS($A$6:A55),Requirements_Register!$BC$6:$BC$255,0))&amp;"","")</f>
        <v/>
      </c>
    </row>
    <row r="56" customFormat="false" ht="15" hidden="false" customHeight="false" outlineLevel="0" collapsed="false">
      <c r="A56" s="22" t="str">
        <f aca="false">IFERROR(INDEX(Requirements_Register!$A$6:$A$255,MATCH(ROWS($A$6:A56),Requirements_Register!$BC$6:$BC$255,0))&amp;"","")</f>
        <v/>
      </c>
      <c r="B56" s="22" t="str">
        <f aca="false">IFERROR(INDEX(Requirements_Register!$B$6:$B$255,MATCH(ROWS($A$6:A56),Requirements_Register!$BC$6:$BC$255,0))&amp;"","")</f>
        <v/>
      </c>
      <c r="C56" s="22" t="str">
        <f aca="false">IFERROR(INDEX(Requirements_Register!$E$6:$E$255,MATCH(ROWS($A$6:A56),Requirements_Register!$BC$6:$BC$255,0))&amp;"","")</f>
        <v/>
      </c>
      <c r="D56" s="22" t="str">
        <f aca="false">IFERROR(INDEX(Requirements_Register!$F$6:$F$255,MATCH(ROWS($A$6:A56),Requirements_Register!$BC$6:$BC$255,0))&amp;"","")</f>
        <v/>
      </c>
      <c r="E56" s="22" t="str">
        <f aca="false">IFERROR(INDEX(Requirements_Register!$G$6:$G$255,MATCH(ROWS($A$6:A56),Requirements_Register!$BC$6:$BC$255,0))&amp;"","")</f>
        <v/>
      </c>
      <c r="F56" s="22" t="str">
        <f aca="false">IFERROR(INDEX(Requirements_Register!$H$6:$H$255,MATCH(ROWS($A$6:A56),Requirements_Register!$BC$6:$BC$255,0))&amp;"","")</f>
        <v/>
      </c>
      <c r="G56" s="22" t="str">
        <f aca="false">IFERROR(INDEX(Requirements_Register!$O$6:$O$255,MATCH(ROWS($A$6:A56),Requirements_Register!$BC$6:$BC$255,0))&amp;"","")</f>
        <v/>
      </c>
      <c r="H56" s="22" t="str">
        <f aca="false">IFERROR(INDEX(Requirements_Register!$P$6:$P$255,MATCH(ROWS($A$6:A56),Requirements_Register!$BC$6:$BC$255,0))&amp;"","")</f>
        <v/>
      </c>
      <c r="I56" s="22" t="str">
        <f aca="false">IFERROR(INDEX(Requirements_Register!$Q$6:$Q$255,MATCH(ROWS($A$6:A56),Requirements_Register!$BC$6:$BC$255,0))&amp;"","")</f>
        <v/>
      </c>
      <c r="J56" s="22" t="str">
        <f aca="false">IFERROR(INDEX(Requirements_Register!$AG$6:$AG$255,MATCH(ROWS($A$6:A56),Requirements_Register!$BC$6:$BC$255,0))&amp;"","")</f>
        <v/>
      </c>
      <c r="K56" s="22" t="str">
        <f aca="false">IFERROR(INDEX(Requirements_Register!$AH$6:$AH$255,MATCH(ROWS($A$6:A56),Requirements_Register!$BC$6:$BC$255,0))&amp;"","")</f>
        <v/>
      </c>
      <c r="L56" s="22" t="str">
        <f aca="false">IFERROR(INDEX(Requirements_Register!$AI$6:$AI$255,MATCH(ROWS($A$6:A56),Requirements_Register!$BC$6:$BC$255,0))&amp;"","")</f>
        <v/>
      </c>
      <c r="M56" s="22" t="str">
        <f aca="false">IFERROR(INDEX(Requirements_Register!$AM$6:$AM$255,MATCH(ROWS($A$6:A56),Requirements_Register!$BC$6:$BC$255,0)),"")</f>
        <v/>
      </c>
      <c r="N56" s="22" t="str">
        <f aca="false">IFERROR(INDEX(Requirements_Register!$AN$6:$AN$255,MATCH(ROWS($A$6:A56),Requirements_Register!$BC$6:$BC$255,0)),"")</f>
        <v/>
      </c>
      <c r="O56" s="22" t="str">
        <f aca="false">IFERROR(INDEX(Requirements_Register!$AR$6:$AR$255,MATCH(ROWS($A$6:A56),Requirements_Register!$BC$6:$BC$255,0))&amp;"","")</f>
        <v/>
      </c>
      <c r="P56" s="22" t="str">
        <f aca="false">IFERROR(INDEX(Requirements_Register!$AS$6:$AS$255,MATCH(ROWS($A$6:A56),Requirements_Register!$BC$6:$BC$255,0)),"")</f>
        <v/>
      </c>
      <c r="Q56" s="22" t="str">
        <f aca="false">IFERROR(INDEX(Requirements_Register!$AV$6:$AV$255,MATCH(ROWS($A$6:A56),Requirements_Register!$BC$6:$BC$255,0))&amp;"","")</f>
        <v/>
      </c>
    </row>
    <row r="57" customFormat="false" ht="15" hidden="false" customHeight="false" outlineLevel="0" collapsed="false">
      <c r="A57" s="22" t="str">
        <f aca="false">IFERROR(INDEX(Requirements_Register!$A$6:$A$255,MATCH(ROWS($A$6:A57),Requirements_Register!$BC$6:$BC$255,0))&amp;"","")</f>
        <v/>
      </c>
      <c r="B57" s="22" t="str">
        <f aca="false">IFERROR(INDEX(Requirements_Register!$B$6:$B$255,MATCH(ROWS($A$6:A57),Requirements_Register!$BC$6:$BC$255,0))&amp;"","")</f>
        <v/>
      </c>
      <c r="C57" s="22" t="str">
        <f aca="false">IFERROR(INDEX(Requirements_Register!$E$6:$E$255,MATCH(ROWS($A$6:A57),Requirements_Register!$BC$6:$BC$255,0))&amp;"","")</f>
        <v/>
      </c>
      <c r="D57" s="22" t="str">
        <f aca="false">IFERROR(INDEX(Requirements_Register!$F$6:$F$255,MATCH(ROWS($A$6:A57),Requirements_Register!$BC$6:$BC$255,0))&amp;"","")</f>
        <v/>
      </c>
      <c r="E57" s="22" t="str">
        <f aca="false">IFERROR(INDEX(Requirements_Register!$G$6:$G$255,MATCH(ROWS($A$6:A57),Requirements_Register!$BC$6:$BC$255,0))&amp;"","")</f>
        <v/>
      </c>
      <c r="F57" s="22" t="str">
        <f aca="false">IFERROR(INDEX(Requirements_Register!$H$6:$H$255,MATCH(ROWS($A$6:A57),Requirements_Register!$BC$6:$BC$255,0))&amp;"","")</f>
        <v/>
      </c>
      <c r="G57" s="22" t="str">
        <f aca="false">IFERROR(INDEX(Requirements_Register!$O$6:$O$255,MATCH(ROWS($A$6:A57),Requirements_Register!$BC$6:$BC$255,0))&amp;"","")</f>
        <v/>
      </c>
      <c r="H57" s="22" t="str">
        <f aca="false">IFERROR(INDEX(Requirements_Register!$P$6:$P$255,MATCH(ROWS($A$6:A57),Requirements_Register!$BC$6:$BC$255,0))&amp;"","")</f>
        <v/>
      </c>
      <c r="I57" s="22" t="str">
        <f aca="false">IFERROR(INDEX(Requirements_Register!$Q$6:$Q$255,MATCH(ROWS($A$6:A57),Requirements_Register!$BC$6:$BC$255,0))&amp;"","")</f>
        <v/>
      </c>
      <c r="J57" s="22" t="str">
        <f aca="false">IFERROR(INDEX(Requirements_Register!$AG$6:$AG$255,MATCH(ROWS($A$6:A57),Requirements_Register!$BC$6:$BC$255,0))&amp;"","")</f>
        <v/>
      </c>
      <c r="K57" s="22" t="str">
        <f aca="false">IFERROR(INDEX(Requirements_Register!$AH$6:$AH$255,MATCH(ROWS($A$6:A57),Requirements_Register!$BC$6:$BC$255,0))&amp;"","")</f>
        <v/>
      </c>
      <c r="L57" s="22" t="str">
        <f aca="false">IFERROR(INDEX(Requirements_Register!$AI$6:$AI$255,MATCH(ROWS($A$6:A57),Requirements_Register!$BC$6:$BC$255,0))&amp;"","")</f>
        <v/>
      </c>
      <c r="M57" s="22" t="str">
        <f aca="false">IFERROR(INDEX(Requirements_Register!$AM$6:$AM$255,MATCH(ROWS($A$6:A57),Requirements_Register!$BC$6:$BC$255,0)),"")</f>
        <v/>
      </c>
      <c r="N57" s="22" t="str">
        <f aca="false">IFERROR(INDEX(Requirements_Register!$AN$6:$AN$255,MATCH(ROWS($A$6:A57),Requirements_Register!$BC$6:$BC$255,0)),"")</f>
        <v/>
      </c>
      <c r="O57" s="22" t="str">
        <f aca="false">IFERROR(INDEX(Requirements_Register!$AR$6:$AR$255,MATCH(ROWS($A$6:A57),Requirements_Register!$BC$6:$BC$255,0))&amp;"","")</f>
        <v/>
      </c>
      <c r="P57" s="22" t="str">
        <f aca="false">IFERROR(INDEX(Requirements_Register!$AS$6:$AS$255,MATCH(ROWS($A$6:A57),Requirements_Register!$BC$6:$BC$255,0)),"")</f>
        <v/>
      </c>
      <c r="Q57" s="22" t="str">
        <f aca="false">IFERROR(INDEX(Requirements_Register!$AV$6:$AV$255,MATCH(ROWS($A$6:A57),Requirements_Register!$BC$6:$BC$255,0))&amp;"","")</f>
        <v/>
      </c>
    </row>
    <row r="58" customFormat="false" ht="15" hidden="false" customHeight="false" outlineLevel="0" collapsed="false">
      <c r="A58" s="22" t="str">
        <f aca="false">IFERROR(INDEX(Requirements_Register!$A$6:$A$255,MATCH(ROWS($A$6:A58),Requirements_Register!$BC$6:$BC$255,0))&amp;"","")</f>
        <v/>
      </c>
      <c r="B58" s="22" t="str">
        <f aca="false">IFERROR(INDEX(Requirements_Register!$B$6:$B$255,MATCH(ROWS($A$6:A58),Requirements_Register!$BC$6:$BC$255,0))&amp;"","")</f>
        <v/>
      </c>
      <c r="C58" s="22" t="str">
        <f aca="false">IFERROR(INDEX(Requirements_Register!$E$6:$E$255,MATCH(ROWS($A$6:A58),Requirements_Register!$BC$6:$BC$255,0))&amp;"","")</f>
        <v/>
      </c>
      <c r="D58" s="22" t="str">
        <f aca="false">IFERROR(INDEX(Requirements_Register!$F$6:$F$255,MATCH(ROWS($A$6:A58),Requirements_Register!$BC$6:$BC$255,0))&amp;"","")</f>
        <v/>
      </c>
      <c r="E58" s="22" t="str">
        <f aca="false">IFERROR(INDEX(Requirements_Register!$G$6:$G$255,MATCH(ROWS($A$6:A58),Requirements_Register!$BC$6:$BC$255,0))&amp;"","")</f>
        <v/>
      </c>
      <c r="F58" s="22" t="str">
        <f aca="false">IFERROR(INDEX(Requirements_Register!$H$6:$H$255,MATCH(ROWS($A$6:A58),Requirements_Register!$BC$6:$BC$255,0))&amp;"","")</f>
        <v/>
      </c>
      <c r="G58" s="22" t="str">
        <f aca="false">IFERROR(INDEX(Requirements_Register!$O$6:$O$255,MATCH(ROWS($A$6:A58),Requirements_Register!$BC$6:$BC$255,0))&amp;"","")</f>
        <v/>
      </c>
      <c r="H58" s="22" t="str">
        <f aca="false">IFERROR(INDEX(Requirements_Register!$P$6:$P$255,MATCH(ROWS($A$6:A58),Requirements_Register!$BC$6:$BC$255,0))&amp;"","")</f>
        <v/>
      </c>
      <c r="I58" s="22" t="str">
        <f aca="false">IFERROR(INDEX(Requirements_Register!$Q$6:$Q$255,MATCH(ROWS($A$6:A58),Requirements_Register!$BC$6:$BC$255,0))&amp;"","")</f>
        <v/>
      </c>
      <c r="J58" s="22" t="str">
        <f aca="false">IFERROR(INDEX(Requirements_Register!$AG$6:$AG$255,MATCH(ROWS($A$6:A58),Requirements_Register!$BC$6:$BC$255,0))&amp;"","")</f>
        <v/>
      </c>
      <c r="K58" s="22" t="str">
        <f aca="false">IFERROR(INDEX(Requirements_Register!$AH$6:$AH$255,MATCH(ROWS($A$6:A58),Requirements_Register!$BC$6:$BC$255,0))&amp;"","")</f>
        <v/>
      </c>
      <c r="L58" s="22" t="str">
        <f aca="false">IFERROR(INDEX(Requirements_Register!$AI$6:$AI$255,MATCH(ROWS($A$6:A58),Requirements_Register!$BC$6:$BC$255,0))&amp;"","")</f>
        <v/>
      </c>
      <c r="M58" s="22" t="str">
        <f aca="false">IFERROR(INDEX(Requirements_Register!$AM$6:$AM$255,MATCH(ROWS($A$6:A58),Requirements_Register!$BC$6:$BC$255,0)),"")</f>
        <v/>
      </c>
      <c r="N58" s="22" t="str">
        <f aca="false">IFERROR(INDEX(Requirements_Register!$AN$6:$AN$255,MATCH(ROWS($A$6:A58),Requirements_Register!$BC$6:$BC$255,0)),"")</f>
        <v/>
      </c>
      <c r="O58" s="22" t="str">
        <f aca="false">IFERROR(INDEX(Requirements_Register!$AR$6:$AR$255,MATCH(ROWS($A$6:A58),Requirements_Register!$BC$6:$BC$255,0))&amp;"","")</f>
        <v/>
      </c>
      <c r="P58" s="22" t="str">
        <f aca="false">IFERROR(INDEX(Requirements_Register!$AS$6:$AS$255,MATCH(ROWS($A$6:A58),Requirements_Register!$BC$6:$BC$255,0)),"")</f>
        <v/>
      </c>
      <c r="Q58" s="22" t="str">
        <f aca="false">IFERROR(INDEX(Requirements_Register!$AV$6:$AV$255,MATCH(ROWS($A$6:A58),Requirements_Register!$BC$6:$BC$255,0))&amp;"","")</f>
        <v/>
      </c>
    </row>
    <row r="59" customFormat="false" ht="15" hidden="false" customHeight="false" outlineLevel="0" collapsed="false">
      <c r="A59" s="22" t="str">
        <f aca="false">IFERROR(INDEX(Requirements_Register!$A$6:$A$255,MATCH(ROWS($A$6:A59),Requirements_Register!$BC$6:$BC$255,0))&amp;"","")</f>
        <v/>
      </c>
      <c r="B59" s="22" t="str">
        <f aca="false">IFERROR(INDEX(Requirements_Register!$B$6:$B$255,MATCH(ROWS($A$6:A59),Requirements_Register!$BC$6:$BC$255,0))&amp;"","")</f>
        <v/>
      </c>
      <c r="C59" s="22" t="str">
        <f aca="false">IFERROR(INDEX(Requirements_Register!$E$6:$E$255,MATCH(ROWS($A$6:A59),Requirements_Register!$BC$6:$BC$255,0))&amp;"","")</f>
        <v/>
      </c>
      <c r="D59" s="22" t="str">
        <f aca="false">IFERROR(INDEX(Requirements_Register!$F$6:$F$255,MATCH(ROWS($A$6:A59),Requirements_Register!$BC$6:$BC$255,0))&amp;"","")</f>
        <v/>
      </c>
      <c r="E59" s="22" t="str">
        <f aca="false">IFERROR(INDEX(Requirements_Register!$G$6:$G$255,MATCH(ROWS($A$6:A59),Requirements_Register!$BC$6:$BC$255,0))&amp;"","")</f>
        <v/>
      </c>
      <c r="F59" s="22" t="str">
        <f aca="false">IFERROR(INDEX(Requirements_Register!$H$6:$H$255,MATCH(ROWS($A$6:A59),Requirements_Register!$BC$6:$BC$255,0))&amp;"","")</f>
        <v/>
      </c>
      <c r="G59" s="22" t="str">
        <f aca="false">IFERROR(INDEX(Requirements_Register!$O$6:$O$255,MATCH(ROWS($A$6:A59),Requirements_Register!$BC$6:$BC$255,0))&amp;"","")</f>
        <v/>
      </c>
      <c r="H59" s="22" t="str">
        <f aca="false">IFERROR(INDEX(Requirements_Register!$P$6:$P$255,MATCH(ROWS($A$6:A59),Requirements_Register!$BC$6:$BC$255,0))&amp;"","")</f>
        <v/>
      </c>
      <c r="I59" s="22" t="str">
        <f aca="false">IFERROR(INDEX(Requirements_Register!$Q$6:$Q$255,MATCH(ROWS($A$6:A59),Requirements_Register!$BC$6:$BC$255,0))&amp;"","")</f>
        <v/>
      </c>
      <c r="J59" s="22" t="str">
        <f aca="false">IFERROR(INDEX(Requirements_Register!$AG$6:$AG$255,MATCH(ROWS($A$6:A59),Requirements_Register!$BC$6:$BC$255,0))&amp;"","")</f>
        <v/>
      </c>
      <c r="K59" s="22" t="str">
        <f aca="false">IFERROR(INDEX(Requirements_Register!$AH$6:$AH$255,MATCH(ROWS($A$6:A59),Requirements_Register!$BC$6:$BC$255,0))&amp;"","")</f>
        <v/>
      </c>
      <c r="L59" s="22" t="str">
        <f aca="false">IFERROR(INDEX(Requirements_Register!$AI$6:$AI$255,MATCH(ROWS($A$6:A59),Requirements_Register!$BC$6:$BC$255,0))&amp;"","")</f>
        <v/>
      </c>
      <c r="M59" s="22" t="str">
        <f aca="false">IFERROR(INDEX(Requirements_Register!$AM$6:$AM$255,MATCH(ROWS($A$6:A59),Requirements_Register!$BC$6:$BC$255,0)),"")</f>
        <v/>
      </c>
      <c r="N59" s="22" t="str">
        <f aca="false">IFERROR(INDEX(Requirements_Register!$AN$6:$AN$255,MATCH(ROWS($A$6:A59),Requirements_Register!$BC$6:$BC$255,0)),"")</f>
        <v/>
      </c>
      <c r="O59" s="22" t="str">
        <f aca="false">IFERROR(INDEX(Requirements_Register!$AR$6:$AR$255,MATCH(ROWS($A$6:A59),Requirements_Register!$BC$6:$BC$255,0))&amp;"","")</f>
        <v/>
      </c>
      <c r="P59" s="22" t="str">
        <f aca="false">IFERROR(INDEX(Requirements_Register!$AS$6:$AS$255,MATCH(ROWS($A$6:A59),Requirements_Register!$BC$6:$BC$255,0)),"")</f>
        <v/>
      </c>
      <c r="Q59" s="22" t="str">
        <f aca="false">IFERROR(INDEX(Requirements_Register!$AV$6:$AV$255,MATCH(ROWS($A$6:A59),Requirements_Register!$BC$6:$BC$255,0))&amp;"","")</f>
        <v/>
      </c>
    </row>
    <row r="60" customFormat="false" ht="15" hidden="false" customHeight="false" outlineLevel="0" collapsed="false">
      <c r="A60" s="22" t="str">
        <f aca="false">IFERROR(INDEX(Requirements_Register!$A$6:$A$255,MATCH(ROWS($A$6:A60),Requirements_Register!$BC$6:$BC$255,0))&amp;"","")</f>
        <v/>
      </c>
      <c r="B60" s="22" t="str">
        <f aca="false">IFERROR(INDEX(Requirements_Register!$B$6:$B$255,MATCH(ROWS($A$6:A60),Requirements_Register!$BC$6:$BC$255,0))&amp;"","")</f>
        <v/>
      </c>
      <c r="C60" s="22" t="str">
        <f aca="false">IFERROR(INDEX(Requirements_Register!$E$6:$E$255,MATCH(ROWS($A$6:A60),Requirements_Register!$BC$6:$BC$255,0))&amp;"","")</f>
        <v/>
      </c>
      <c r="D60" s="22" t="str">
        <f aca="false">IFERROR(INDEX(Requirements_Register!$F$6:$F$255,MATCH(ROWS($A$6:A60),Requirements_Register!$BC$6:$BC$255,0))&amp;"","")</f>
        <v/>
      </c>
      <c r="E60" s="22" t="str">
        <f aca="false">IFERROR(INDEX(Requirements_Register!$G$6:$G$255,MATCH(ROWS($A$6:A60),Requirements_Register!$BC$6:$BC$255,0))&amp;"","")</f>
        <v/>
      </c>
      <c r="F60" s="22" t="str">
        <f aca="false">IFERROR(INDEX(Requirements_Register!$H$6:$H$255,MATCH(ROWS($A$6:A60),Requirements_Register!$BC$6:$BC$255,0))&amp;"","")</f>
        <v/>
      </c>
      <c r="G60" s="22" t="str">
        <f aca="false">IFERROR(INDEX(Requirements_Register!$O$6:$O$255,MATCH(ROWS($A$6:A60),Requirements_Register!$BC$6:$BC$255,0))&amp;"","")</f>
        <v/>
      </c>
      <c r="H60" s="22" t="str">
        <f aca="false">IFERROR(INDEX(Requirements_Register!$P$6:$P$255,MATCH(ROWS($A$6:A60),Requirements_Register!$BC$6:$BC$255,0))&amp;"","")</f>
        <v/>
      </c>
      <c r="I60" s="22" t="str">
        <f aca="false">IFERROR(INDEX(Requirements_Register!$Q$6:$Q$255,MATCH(ROWS($A$6:A60),Requirements_Register!$BC$6:$BC$255,0))&amp;"","")</f>
        <v/>
      </c>
      <c r="J60" s="22" t="str">
        <f aca="false">IFERROR(INDEX(Requirements_Register!$AG$6:$AG$255,MATCH(ROWS($A$6:A60),Requirements_Register!$BC$6:$BC$255,0))&amp;"","")</f>
        <v/>
      </c>
      <c r="K60" s="22" t="str">
        <f aca="false">IFERROR(INDEX(Requirements_Register!$AH$6:$AH$255,MATCH(ROWS($A$6:A60),Requirements_Register!$BC$6:$BC$255,0))&amp;"","")</f>
        <v/>
      </c>
      <c r="L60" s="22" t="str">
        <f aca="false">IFERROR(INDEX(Requirements_Register!$AI$6:$AI$255,MATCH(ROWS($A$6:A60),Requirements_Register!$BC$6:$BC$255,0))&amp;"","")</f>
        <v/>
      </c>
      <c r="M60" s="22" t="str">
        <f aca="false">IFERROR(INDEX(Requirements_Register!$AM$6:$AM$255,MATCH(ROWS($A$6:A60),Requirements_Register!$BC$6:$BC$255,0)),"")</f>
        <v/>
      </c>
      <c r="N60" s="22" t="str">
        <f aca="false">IFERROR(INDEX(Requirements_Register!$AN$6:$AN$255,MATCH(ROWS($A$6:A60),Requirements_Register!$BC$6:$BC$255,0)),"")</f>
        <v/>
      </c>
      <c r="O60" s="22" t="str">
        <f aca="false">IFERROR(INDEX(Requirements_Register!$AR$6:$AR$255,MATCH(ROWS($A$6:A60),Requirements_Register!$BC$6:$BC$255,0))&amp;"","")</f>
        <v/>
      </c>
      <c r="P60" s="22" t="str">
        <f aca="false">IFERROR(INDEX(Requirements_Register!$AS$6:$AS$255,MATCH(ROWS($A$6:A60),Requirements_Register!$BC$6:$BC$255,0)),"")</f>
        <v/>
      </c>
      <c r="Q60" s="22" t="str">
        <f aca="false">IFERROR(INDEX(Requirements_Register!$AV$6:$AV$255,MATCH(ROWS($A$6:A60),Requirements_Register!$BC$6:$BC$255,0))&amp;"","")</f>
        <v/>
      </c>
    </row>
    <row r="61" customFormat="false" ht="15" hidden="false" customHeight="false" outlineLevel="0" collapsed="false">
      <c r="A61" s="22" t="str">
        <f aca="false">IFERROR(INDEX(Requirements_Register!$A$6:$A$255,MATCH(ROWS($A$6:A61),Requirements_Register!$BC$6:$BC$255,0))&amp;"","")</f>
        <v/>
      </c>
      <c r="B61" s="22" t="str">
        <f aca="false">IFERROR(INDEX(Requirements_Register!$B$6:$B$255,MATCH(ROWS($A$6:A61),Requirements_Register!$BC$6:$BC$255,0))&amp;"","")</f>
        <v/>
      </c>
      <c r="C61" s="22" t="str">
        <f aca="false">IFERROR(INDEX(Requirements_Register!$E$6:$E$255,MATCH(ROWS($A$6:A61),Requirements_Register!$BC$6:$BC$255,0))&amp;"","")</f>
        <v/>
      </c>
      <c r="D61" s="22" t="str">
        <f aca="false">IFERROR(INDEX(Requirements_Register!$F$6:$F$255,MATCH(ROWS($A$6:A61),Requirements_Register!$BC$6:$BC$255,0))&amp;"","")</f>
        <v/>
      </c>
      <c r="E61" s="22" t="str">
        <f aca="false">IFERROR(INDEX(Requirements_Register!$G$6:$G$255,MATCH(ROWS($A$6:A61),Requirements_Register!$BC$6:$BC$255,0))&amp;"","")</f>
        <v/>
      </c>
      <c r="F61" s="22" t="str">
        <f aca="false">IFERROR(INDEX(Requirements_Register!$H$6:$H$255,MATCH(ROWS($A$6:A61),Requirements_Register!$BC$6:$BC$255,0))&amp;"","")</f>
        <v/>
      </c>
      <c r="G61" s="22" t="str">
        <f aca="false">IFERROR(INDEX(Requirements_Register!$O$6:$O$255,MATCH(ROWS($A$6:A61),Requirements_Register!$BC$6:$BC$255,0))&amp;"","")</f>
        <v/>
      </c>
      <c r="H61" s="22" t="str">
        <f aca="false">IFERROR(INDEX(Requirements_Register!$P$6:$P$255,MATCH(ROWS($A$6:A61),Requirements_Register!$BC$6:$BC$255,0))&amp;"","")</f>
        <v/>
      </c>
      <c r="I61" s="22" t="str">
        <f aca="false">IFERROR(INDEX(Requirements_Register!$Q$6:$Q$255,MATCH(ROWS($A$6:A61),Requirements_Register!$BC$6:$BC$255,0))&amp;"","")</f>
        <v/>
      </c>
      <c r="J61" s="22" t="str">
        <f aca="false">IFERROR(INDEX(Requirements_Register!$AG$6:$AG$255,MATCH(ROWS($A$6:A61),Requirements_Register!$BC$6:$BC$255,0))&amp;"","")</f>
        <v/>
      </c>
      <c r="K61" s="22" t="str">
        <f aca="false">IFERROR(INDEX(Requirements_Register!$AH$6:$AH$255,MATCH(ROWS($A$6:A61),Requirements_Register!$BC$6:$BC$255,0))&amp;"","")</f>
        <v/>
      </c>
      <c r="L61" s="22" t="str">
        <f aca="false">IFERROR(INDEX(Requirements_Register!$AI$6:$AI$255,MATCH(ROWS($A$6:A61),Requirements_Register!$BC$6:$BC$255,0))&amp;"","")</f>
        <v/>
      </c>
      <c r="M61" s="22" t="str">
        <f aca="false">IFERROR(INDEX(Requirements_Register!$AM$6:$AM$255,MATCH(ROWS($A$6:A61),Requirements_Register!$BC$6:$BC$255,0)),"")</f>
        <v/>
      </c>
      <c r="N61" s="22" t="str">
        <f aca="false">IFERROR(INDEX(Requirements_Register!$AN$6:$AN$255,MATCH(ROWS($A$6:A61),Requirements_Register!$BC$6:$BC$255,0)),"")</f>
        <v/>
      </c>
      <c r="O61" s="22" t="str">
        <f aca="false">IFERROR(INDEX(Requirements_Register!$AR$6:$AR$255,MATCH(ROWS($A$6:A61),Requirements_Register!$BC$6:$BC$255,0))&amp;"","")</f>
        <v/>
      </c>
      <c r="P61" s="22" t="str">
        <f aca="false">IFERROR(INDEX(Requirements_Register!$AS$6:$AS$255,MATCH(ROWS($A$6:A61),Requirements_Register!$BC$6:$BC$255,0)),"")</f>
        <v/>
      </c>
      <c r="Q61" s="22" t="str">
        <f aca="false">IFERROR(INDEX(Requirements_Register!$AV$6:$AV$255,MATCH(ROWS($A$6:A61),Requirements_Register!$BC$6:$BC$255,0))&amp;"","")</f>
        <v/>
      </c>
    </row>
    <row r="62" customFormat="false" ht="15" hidden="false" customHeight="false" outlineLevel="0" collapsed="false">
      <c r="A62" s="22" t="str">
        <f aca="false">IFERROR(INDEX(Requirements_Register!$A$6:$A$255,MATCH(ROWS($A$6:A62),Requirements_Register!$BC$6:$BC$255,0))&amp;"","")</f>
        <v/>
      </c>
      <c r="B62" s="22" t="str">
        <f aca="false">IFERROR(INDEX(Requirements_Register!$B$6:$B$255,MATCH(ROWS($A$6:A62),Requirements_Register!$BC$6:$BC$255,0))&amp;"","")</f>
        <v/>
      </c>
      <c r="C62" s="22" t="str">
        <f aca="false">IFERROR(INDEX(Requirements_Register!$E$6:$E$255,MATCH(ROWS($A$6:A62),Requirements_Register!$BC$6:$BC$255,0))&amp;"","")</f>
        <v/>
      </c>
      <c r="D62" s="22" t="str">
        <f aca="false">IFERROR(INDEX(Requirements_Register!$F$6:$F$255,MATCH(ROWS($A$6:A62),Requirements_Register!$BC$6:$BC$255,0))&amp;"","")</f>
        <v/>
      </c>
      <c r="E62" s="22" t="str">
        <f aca="false">IFERROR(INDEX(Requirements_Register!$G$6:$G$255,MATCH(ROWS($A$6:A62),Requirements_Register!$BC$6:$BC$255,0))&amp;"","")</f>
        <v/>
      </c>
      <c r="F62" s="22" t="str">
        <f aca="false">IFERROR(INDEX(Requirements_Register!$H$6:$H$255,MATCH(ROWS($A$6:A62),Requirements_Register!$BC$6:$BC$255,0))&amp;"","")</f>
        <v/>
      </c>
      <c r="G62" s="22" t="str">
        <f aca="false">IFERROR(INDEX(Requirements_Register!$O$6:$O$255,MATCH(ROWS($A$6:A62),Requirements_Register!$BC$6:$BC$255,0))&amp;"","")</f>
        <v/>
      </c>
      <c r="H62" s="22" t="str">
        <f aca="false">IFERROR(INDEX(Requirements_Register!$P$6:$P$255,MATCH(ROWS($A$6:A62),Requirements_Register!$BC$6:$BC$255,0))&amp;"","")</f>
        <v/>
      </c>
      <c r="I62" s="22" t="str">
        <f aca="false">IFERROR(INDEX(Requirements_Register!$Q$6:$Q$255,MATCH(ROWS($A$6:A62),Requirements_Register!$BC$6:$BC$255,0))&amp;"","")</f>
        <v/>
      </c>
      <c r="J62" s="22" t="str">
        <f aca="false">IFERROR(INDEX(Requirements_Register!$AG$6:$AG$255,MATCH(ROWS($A$6:A62),Requirements_Register!$BC$6:$BC$255,0))&amp;"","")</f>
        <v/>
      </c>
      <c r="K62" s="22" t="str">
        <f aca="false">IFERROR(INDEX(Requirements_Register!$AH$6:$AH$255,MATCH(ROWS($A$6:A62),Requirements_Register!$BC$6:$BC$255,0))&amp;"","")</f>
        <v/>
      </c>
      <c r="L62" s="22" t="str">
        <f aca="false">IFERROR(INDEX(Requirements_Register!$AI$6:$AI$255,MATCH(ROWS($A$6:A62),Requirements_Register!$BC$6:$BC$255,0))&amp;"","")</f>
        <v/>
      </c>
      <c r="M62" s="22" t="str">
        <f aca="false">IFERROR(INDEX(Requirements_Register!$AM$6:$AM$255,MATCH(ROWS($A$6:A62),Requirements_Register!$BC$6:$BC$255,0)),"")</f>
        <v/>
      </c>
      <c r="N62" s="22" t="str">
        <f aca="false">IFERROR(INDEX(Requirements_Register!$AN$6:$AN$255,MATCH(ROWS($A$6:A62),Requirements_Register!$BC$6:$BC$255,0)),"")</f>
        <v/>
      </c>
      <c r="O62" s="22" t="str">
        <f aca="false">IFERROR(INDEX(Requirements_Register!$AR$6:$AR$255,MATCH(ROWS($A$6:A62),Requirements_Register!$BC$6:$BC$255,0))&amp;"","")</f>
        <v/>
      </c>
      <c r="P62" s="22" t="str">
        <f aca="false">IFERROR(INDEX(Requirements_Register!$AS$6:$AS$255,MATCH(ROWS($A$6:A62),Requirements_Register!$BC$6:$BC$255,0)),"")</f>
        <v/>
      </c>
      <c r="Q62" s="22" t="str">
        <f aca="false">IFERROR(INDEX(Requirements_Register!$AV$6:$AV$255,MATCH(ROWS($A$6:A62),Requirements_Register!$BC$6:$BC$255,0))&amp;"","")</f>
        <v/>
      </c>
    </row>
    <row r="63" customFormat="false" ht="15" hidden="false" customHeight="false" outlineLevel="0" collapsed="false">
      <c r="A63" s="22" t="str">
        <f aca="false">IFERROR(INDEX(Requirements_Register!$A$6:$A$255,MATCH(ROWS($A$6:A63),Requirements_Register!$BC$6:$BC$255,0))&amp;"","")</f>
        <v/>
      </c>
      <c r="B63" s="22" t="str">
        <f aca="false">IFERROR(INDEX(Requirements_Register!$B$6:$B$255,MATCH(ROWS($A$6:A63),Requirements_Register!$BC$6:$BC$255,0))&amp;"","")</f>
        <v/>
      </c>
      <c r="C63" s="22" t="str">
        <f aca="false">IFERROR(INDEX(Requirements_Register!$E$6:$E$255,MATCH(ROWS($A$6:A63),Requirements_Register!$BC$6:$BC$255,0))&amp;"","")</f>
        <v/>
      </c>
      <c r="D63" s="22" t="str">
        <f aca="false">IFERROR(INDEX(Requirements_Register!$F$6:$F$255,MATCH(ROWS($A$6:A63),Requirements_Register!$BC$6:$BC$255,0))&amp;"","")</f>
        <v/>
      </c>
      <c r="E63" s="22" t="str">
        <f aca="false">IFERROR(INDEX(Requirements_Register!$G$6:$G$255,MATCH(ROWS($A$6:A63),Requirements_Register!$BC$6:$BC$255,0))&amp;"","")</f>
        <v/>
      </c>
      <c r="F63" s="22" t="str">
        <f aca="false">IFERROR(INDEX(Requirements_Register!$H$6:$H$255,MATCH(ROWS($A$6:A63),Requirements_Register!$BC$6:$BC$255,0))&amp;"","")</f>
        <v/>
      </c>
      <c r="G63" s="22" t="str">
        <f aca="false">IFERROR(INDEX(Requirements_Register!$O$6:$O$255,MATCH(ROWS($A$6:A63),Requirements_Register!$BC$6:$BC$255,0))&amp;"","")</f>
        <v/>
      </c>
      <c r="H63" s="22" t="str">
        <f aca="false">IFERROR(INDEX(Requirements_Register!$P$6:$P$255,MATCH(ROWS($A$6:A63),Requirements_Register!$BC$6:$BC$255,0))&amp;"","")</f>
        <v/>
      </c>
      <c r="I63" s="22" t="str">
        <f aca="false">IFERROR(INDEX(Requirements_Register!$Q$6:$Q$255,MATCH(ROWS($A$6:A63),Requirements_Register!$BC$6:$BC$255,0))&amp;"","")</f>
        <v/>
      </c>
      <c r="J63" s="22" t="str">
        <f aca="false">IFERROR(INDEX(Requirements_Register!$AG$6:$AG$255,MATCH(ROWS($A$6:A63),Requirements_Register!$BC$6:$BC$255,0))&amp;"","")</f>
        <v/>
      </c>
      <c r="K63" s="22" t="str">
        <f aca="false">IFERROR(INDEX(Requirements_Register!$AH$6:$AH$255,MATCH(ROWS($A$6:A63),Requirements_Register!$BC$6:$BC$255,0))&amp;"","")</f>
        <v/>
      </c>
      <c r="L63" s="22" t="str">
        <f aca="false">IFERROR(INDEX(Requirements_Register!$AI$6:$AI$255,MATCH(ROWS($A$6:A63),Requirements_Register!$BC$6:$BC$255,0))&amp;"","")</f>
        <v/>
      </c>
      <c r="M63" s="22" t="str">
        <f aca="false">IFERROR(INDEX(Requirements_Register!$AM$6:$AM$255,MATCH(ROWS($A$6:A63),Requirements_Register!$BC$6:$BC$255,0)),"")</f>
        <v/>
      </c>
      <c r="N63" s="22" t="str">
        <f aca="false">IFERROR(INDEX(Requirements_Register!$AN$6:$AN$255,MATCH(ROWS($A$6:A63),Requirements_Register!$BC$6:$BC$255,0)),"")</f>
        <v/>
      </c>
      <c r="O63" s="22" t="str">
        <f aca="false">IFERROR(INDEX(Requirements_Register!$AR$6:$AR$255,MATCH(ROWS($A$6:A63),Requirements_Register!$BC$6:$BC$255,0))&amp;"","")</f>
        <v/>
      </c>
      <c r="P63" s="22" t="str">
        <f aca="false">IFERROR(INDEX(Requirements_Register!$AS$6:$AS$255,MATCH(ROWS($A$6:A63),Requirements_Register!$BC$6:$BC$255,0)),"")</f>
        <v/>
      </c>
      <c r="Q63" s="22" t="str">
        <f aca="false">IFERROR(INDEX(Requirements_Register!$AV$6:$AV$255,MATCH(ROWS($A$6:A63),Requirements_Register!$BC$6:$BC$255,0))&amp;"","")</f>
        <v/>
      </c>
    </row>
    <row r="64" customFormat="false" ht="15" hidden="false" customHeight="false" outlineLevel="0" collapsed="false">
      <c r="A64" s="22" t="str">
        <f aca="false">IFERROR(INDEX(Requirements_Register!$A$6:$A$255,MATCH(ROWS($A$6:A64),Requirements_Register!$BC$6:$BC$255,0))&amp;"","")</f>
        <v/>
      </c>
      <c r="B64" s="22" t="str">
        <f aca="false">IFERROR(INDEX(Requirements_Register!$B$6:$B$255,MATCH(ROWS($A$6:A64),Requirements_Register!$BC$6:$BC$255,0))&amp;"","")</f>
        <v/>
      </c>
      <c r="C64" s="22" t="str">
        <f aca="false">IFERROR(INDEX(Requirements_Register!$E$6:$E$255,MATCH(ROWS($A$6:A64),Requirements_Register!$BC$6:$BC$255,0))&amp;"","")</f>
        <v/>
      </c>
      <c r="D64" s="22" t="str">
        <f aca="false">IFERROR(INDEX(Requirements_Register!$F$6:$F$255,MATCH(ROWS($A$6:A64),Requirements_Register!$BC$6:$BC$255,0))&amp;"","")</f>
        <v/>
      </c>
      <c r="E64" s="22" t="str">
        <f aca="false">IFERROR(INDEX(Requirements_Register!$G$6:$G$255,MATCH(ROWS($A$6:A64),Requirements_Register!$BC$6:$BC$255,0))&amp;"","")</f>
        <v/>
      </c>
      <c r="F64" s="22" t="str">
        <f aca="false">IFERROR(INDEX(Requirements_Register!$H$6:$H$255,MATCH(ROWS($A$6:A64),Requirements_Register!$BC$6:$BC$255,0))&amp;"","")</f>
        <v/>
      </c>
      <c r="G64" s="22" t="str">
        <f aca="false">IFERROR(INDEX(Requirements_Register!$O$6:$O$255,MATCH(ROWS($A$6:A64),Requirements_Register!$BC$6:$BC$255,0))&amp;"","")</f>
        <v/>
      </c>
      <c r="H64" s="22" t="str">
        <f aca="false">IFERROR(INDEX(Requirements_Register!$P$6:$P$255,MATCH(ROWS($A$6:A64),Requirements_Register!$BC$6:$BC$255,0))&amp;"","")</f>
        <v/>
      </c>
      <c r="I64" s="22" t="str">
        <f aca="false">IFERROR(INDEX(Requirements_Register!$Q$6:$Q$255,MATCH(ROWS($A$6:A64),Requirements_Register!$BC$6:$BC$255,0))&amp;"","")</f>
        <v/>
      </c>
      <c r="J64" s="22" t="str">
        <f aca="false">IFERROR(INDEX(Requirements_Register!$AG$6:$AG$255,MATCH(ROWS($A$6:A64),Requirements_Register!$BC$6:$BC$255,0))&amp;"","")</f>
        <v/>
      </c>
      <c r="K64" s="22" t="str">
        <f aca="false">IFERROR(INDEX(Requirements_Register!$AH$6:$AH$255,MATCH(ROWS($A$6:A64),Requirements_Register!$BC$6:$BC$255,0))&amp;"","")</f>
        <v/>
      </c>
      <c r="L64" s="22" t="str">
        <f aca="false">IFERROR(INDEX(Requirements_Register!$AI$6:$AI$255,MATCH(ROWS($A$6:A64),Requirements_Register!$BC$6:$BC$255,0))&amp;"","")</f>
        <v/>
      </c>
      <c r="M64" s="22" t="str">
        <f aca="false">IFERROR(INDEX(Requirements_Register!$AM$6:$AM$255,MATCH(ROWS($A$6:A64),Requirements_Register!$BC$6:$BC$255,0)),"")</f>
        <v/>
      </c>
      <c r="N64" s="22" t="str">
        <f aca="false">IFERROR(INDEX(Requirements_Register!$AN$6:$AN$255,MATCH(ROWS($A$6:A64),Requirements_Register!$BC$6:$BC$255,0)),"")</f>
        <v/>
      </c>
      <c r="O64" s="22" t="str">
        <f aca="false">IFERROR(INDEX(Requirements_Register!$AR$6:$AR$255,MATCH(ROWS($A$6:A64),Requirements_Register!$BC$6:$BC$255,0))&amp;"","")</f>
        <v/>
      </c>
      <c r="P64" s="22" t="str">
        <f aca="false">IFERROR(INDEX(Requirements_Register!$AS$6:$AS$255,MATCH(ROWS($A$6:A64),Requirements_Register!$BC$6:$BC$255,0)),"")</f>
        <v/>
      </c>
      <c r="Q64" s="22" t="str">
        <f aca="false">IFERROR(INDEX(Requirements_Register!$AV$6:$AV$255,MATCH(ROWS($A$6:A64),Requirements_Register!$BC$6:$BC$255,0))&amp;"","")</f>
        <v/>
      </c>
    </row>
    <row r="65" customFormat="false" ht="15" hidden="false" customHeight="false" outlineLevel="0" collapsed="false">
      <c r="A65" s="22" t="str">
        <f aca="false">IFERROR(INDEX(Requirements_Register!$A$6:$A$255,MATCH(ROWS($A$6:A65),Requirements_Register!$BC$6:$BC$255,0))&amp;"","")</f>
        <v/>
      </c>
      <c r="B65" s="22" t="str">
        <f aca="false">IFERROR(INDEX(Requirements_Register!$B$6:$B$255,MATCH(ROWS($A$6:A65),Requirements_Register!$BC$6:$BC$255,0))&amp;"","")</f>
        <v/>
      </c>
      <c r="C65" s="22" t="str">
        <f aca="false">IFERROR(INDEX(Requirements_Register!$E$6:$E$255,MATCH(ROWS($A$6:A65),Requirements_Register!$BC$6:$BC$255,0))&amp;"","")</f>
        <v/>
      </c>
      <c r="D65" s="22" t="str">
        <f aca="false">IFERROR(INDEX(Requirements_Register!$F$6:$F$255,MATCH(ROWS($A$6:A65),Requirements_Register!$BC$6:$BC$255,0))&amp;"","")</f>
        <v/>
      </c>
      <c r="E65" s="22" t="str">
        <f aca="false">IFERROR(INDEX(Requirements_Register!$G$6:$G$255,MATCH(ROWS($A$6:A65),Requirements_Register!$BC$6:$BC$255,0))&amp;"","")</f>
        <v/>
      </c>
      <c r="F65" s="22" t="str">
        <f aca="false">IFERROR(INDEX(Requirements_Register!$H$6:$H$255,MATCH(ROWS($A$6:A65),Requirements_Register!$BC$6:$BC$255,0))&amp;"","")</f>
        <v/>
      </c>
      <c r="G65" s="22" t="str">
        <f aca="false">IFERROR(INDEX(Requirements_Register!$O$6:$O$255,MATCH(ROWS($A$6:A65),Requirements_Register!$BC$6:$BC$255,0))&amp;"","")</f>
        <v/>
      </c>
      <c r="H65" s="22" t="str">
        <f aca="false">IFERROR(INDEX(Requirements_Register!$P$6:$P$255,MATCH(ROWS($A$6:A65),Requirements_Register!$BC$6:$BC$255,0))&amp;"","")</f>
        <v/>
      </c>
      <c r="I65" s="22" t="str">
        <f aca="false">IFERROR(INDEX(Requirements_Register!$Q$6:$Q$255,MATCH(ROWS($A$6:A65),Requirements_Register!$BC$6:$BC$255,0))&amp;"","")</f>
        <v/>
      </c>
      <c r="J65" s="22" t="str">
        <f aca="false">IFERROR(INDEX(Requirements_Register!$AG$6:$AG$255,MATCH(ROWS($A$6:A65),Requirements_Register!$BC$6:$BC$255,0))&amp;"","")</f>
        <v/>
      </c>
      <c r="K65" s="22" t="str">
        <f aca="false">IFERROR(INDEX(Requirements_Register!$AH$6:$AH$255,MATCH(ROWS($A$6:A65),Requirements_Register!$BC$6:$BC$255,0))&amp;"","")</f>
        <v/>
      </c>
      <c r="L65" s="22" t="str">
        <f aca="false">IFERROR(INDEX(Requirements_Register!$AI$6:$AI$255,MATCH(ROWS($A$6:A65),Requirements_Register!$BC$6:$BC$255,0))&amp;"","")</f>
        <v/>
      </c>
      <c r="M65" s="22" t="str">
        <f aca="false">IFERROR(INDEX(Requirements_Register!$AM$6:$AM$255,MATCH(ROWS($A$6:A65),Requirements_Register!$BC$6:$BC$255,0)),"")</f>
        <v/>
      </c>
      <c r="N65" s="22" t="str">
        <f aca="false">IFERROR(INDEX(Requirements_Register!$AN$6:$AN$255,MATCH(ROWS($A$6:A65),Requirements_Register!$BC$6:$BC$255,0)),"")</f>
        <v/>
      </c>
      <c r="O65" s="22" t="str">
        <f aca="false">IFERROR(INDEX(Requirements_Register!$AR$6:$AR$255,MATCH(ROWS($A$6:A65),Requirements_Register!$BC$6:$BC$255,0))&amp;"","")</f>
        <v/>
      </c>
      <c r="P65" s="22" t="str">
        <f aca="false">IFERROR(INDEX(Requirements_Register!$AS$6:$AS$255,MATCH(ROWS($A$6:A65),Requirements_Register!$BC$6:$BC$255,0)),"")</f>
        <v/>
      </c>
      <c r="Q65" s="22" t="str">
        <f aca="false">IFERROR(INDEX(Requirements_Register!$AV$6:$AV$255,MATCH(ROWS($A$6:A65),Requirements_Register!$BC$6:$BC$255,0))&amp;"","")</f>
        <v/>
      </c>
    </row>
    <row r="66" customFormat="false" ht="15" hidden="false" customHeight="false" outlineLevel="0" collapsed="false">
      <c r="A66" s="22" t="str">
        <f aca="false">IFERROR(INDEX(Requirements_Register!$A$6:$A$255,MATCH(ROWS($A$6:A66),Requirements_Register!$BC$6:$BC$255,0))&amp;"","")</f>
        <v/>
      </c>
      <c r="B66" s="22" t="str">
        <f aca="false">IFERROR(INDEX(Requirements_Register!$B$6:$B$255,MATCH(ROWS($A$6:A66),Requirements_Register!$BC$6:$BC$255,0))&amp;"","")</f>
        <v/>
      </c>
      <c r="C66" s="22" t="str">
        <f aca="false">IFERROR(INDEX(Requirements_Register!$E$6:$E$255,MATCH(ROWS($A$6:A66),Requirements_Register!$BC$6:$BC$255,0))&amp;"","")</f>
        <v/>
      </c>
      <c r="D66" s="22" t="str">
        <f aca="false">IFERROR(INDEX(Requirements_Register!$F$6:$F$255,MATCH(ROWS($A$6:A66),Requirements_Register!$BC$6:$BC$255,0))&amp;"","")</f>
        <v/>
      </c>
      <c r="E66" s="22" t="str">
        <f aca="false">IFERROR(INDEX(Requirements_Register!$G$6:$G$255,MATCH(ROWS($A$6:A66),Requirements_Register!$BC$6:$BC$255,0))&amp;"","")</f>
        <v/>
      </c>
      <c r="F66" s="22" t="str">
        <f aca="false">IFERROR(INDEX(Requirements_Register!$H$6:$H$255,MATCH(ROWS($A$6:A66),Requirements_Register!$BC$6:$BC$255,0))&amp;"","")</f>
        <v/>
      </c>
      <c r="G66" s="22" t="str">
        <f aca="false">IFERROR(INDEX(Requirements_Register!$O$6:$O$255,MATCH(ROWS($A$6:A66),Requirements_Register!$BC$6:$BC$255,0))&amp;"","")</f>
        <v/>
      </c>
      <c r="H66" s="22" t="str">
        <f aca="false">IFERROR(INDEX(Requirements_Register!$P$6:$P$255,MATCH(ROWS($A$6:A66),Requirements_Register!$BC$6:$BC$255,0))&amp;"","")</f>
        <v/>
      </c>
      <c r="I66" s="22" t="str">
        <f aca="false">IFERROR(INDEX(Requirements_Register!$Q$6:$Q$255,MATCH(ROWS($A$6:A66),Requirements_Register!$BC$6:$BC$255,0))&amp;"","")</f>
        <v/>
      </c>
      <c r="J66" s="22" t="str">
        <f aca="false">IFERROR(INDEX(Requirements_Register!$AG$6:$AG$255,MATCH(ROWS($A$6:A66),Requirements_Register!$BC$6:$BC$255,0))&amp;"","")</f>
        <v/>
      </c>
      <c r="K66" s="22" t="str">
        <f aca="false">IFERROR(INDEX(Requirements_Register!$AH$6:$AH$255,MATCH(ROWS($A$6:A66),Requirements_Register!$BC$6:$BC$255,0))&amp;"","")</f>
        <v/>
      </c>
      <c r="L66" s="22" t="str">
        <f aca="false">IFERROR(INDEX(Requirements_Register!$AI$6:$AI$255,MATCH(ROWS($A$6:A66),Requirements_Register!$BC$6:$BC$255,0))&amp;"","")</f>
        <v/>
      </c>
      <c r="M66" s="22" t="str">
        <f aca="false">IFERROR(INDEX(Requirements_Register!$AM$6:$AM$255,MATCH(ROWS($A$6:A66),Requirements_Register!$BC$6:$BC$255,0)),"")</f>
        <v/>
      </c>
      <c r="N66" s="22" t="str">
        <f aca="false">IFERROR(INDEX(Requirements_Register!$AN$6:$AN$255,MATCH(ROWS($A$6:A66),Requirements_Register!$BC$6:$BC$255,0)),"")</f>
        <v/>
      </c>
      <c r="O66" s="22" t="str">
        <f aca="false">IFERROR(INDEX(Requirements_Register!$AR$6:$AR$255,MATCH(ROWS($A$6:A66),Requirements_Register!$BC$6:$BC$255,0))&amp;"","")</f>
        <v/>
      </c>
      <c r="P66" s="22" t="str">
        <f aca="false">IFERROR(INDEX(Requirements_Register!$AS$6:$AS$255,MATCH(ROWS($A$6:A66),Requirements_Register!$BC$6:$BC$255,0)),"")</f>
        <v/>
      </c>
      <c r="Q66" s="22" t="str">
        <f aca="false">IFERROR(INDEX(Requirements_Register!$AV$6:$AV$255,MATCH(ROWS($A$6:A66),Requirements_Register!$BC$6:$BC$255,0))&amp;"","")</f>
        <v/>
      </c>
    </row>
    <row r="67" customFormat="false" ht="15" hidden="false" customHeight="false" outlineLevel="0" collapsed="false">
      <c r="A67" s="22" t="str">
        <f aca="false">IFERROR(INDEX(Requirements_Register!$A$6:$A$255,MATCH(ROWS($A$6:A67),Requirements_Register!$BC$6:$BC$255,0))&amp;"","")</f>
        <v/>
      </c>
      <c r="B67" s="22" t="str">
        <f aca="false">IFERROR(INDEX(Requirements_Register!$B$6:$B$255,MATCH(ROWS($A$6:A67),Requirements_Register!$BC$6:$BC$255,0))&amp;"","")</f>
        <v/>
      </c>
      <c r="C67" s="22" t="str">
        <f aca="false">IFERROR(INDEX(Requirements_Register!$E$6:$E$255,MATCH(ROWS($A$6:A67),Requirements_Register!$BC$6:$BC$255,0))&amp;"","")</f>
        <v/>
      </c>
      <c r="D67" s="22" t="str">
        <f aca="false">IFERROR(INDEX(Requirements_Register!$F$6:$F$255,MATCH(ROWS($A$6:A67),Requirements_Register!$BC$6:$BC$255,0))&amp;"","")</f>
        <v/>
      </c>
      <c r="E67" s="22" t="str">
        <f aca="false">IFERROR(INDEX(Requirements_Register!$G$6:$G$255,MATCH(ROWS($A$6:A67),Requirements_Register!$BC$6:$BC$255,0))&amp;"","")</f>
        <v/>
      </c>
      <c r="F67" s="22" t="str">
        <f aca="false">IFERROR(INDEX(Requirements_Register!$H$6:$H$255,MATCH(ROWS($A$6:A67),Requirements_Register!$BC$6:$BC$255,0))&amp;"","")</f>
        <v/>
      </c>
      <c r="G67" s="22" t="str">
        <f aca="false">IFERROR(INDEX(Requirements_Register!$O$6:$O$255,MATCH(ROWS($A$6:A67),Requirements_Register!$BC$6:$BC$255,0))&amp;"","")</f>
        <v/>
      </c>
      <c r="H67" s="22" t="str">
        <f aca="false">IFERROR(INDEX(Requirements_Register!$P$6:$P$255,MATCH(ROWS($A$6:A67),Requirements_Register!$BC$6:$BC$255,0))&amp;"","")</f>
        <v/>
      </c>
      <c r="I67" s="22" t="str">
        <f aca="false">IFERROR(INDEX(Requirements_Register!$Q$6:$Q$255,MATCH(ROWS($A$6:A67),Requirements_Register!$BC$6:$BC$255,0))&amp;"","")</f>
        <v/>
      </c>
      <c r="J67" s="22" t="str">
        <f aca="false">IFERROR(INDEX(Requirements_Register!$AG$6:$AG$255,MATCH(ROWS($A$6:A67),Requirements_Register!$BC$6:$BC$255,0))&amp;"","")</f>
        <v/>
      </c>
      <c r="K67" s="22" t="str">
        <f aca="false">IFERROR(INDEX(Requirements_Register!$AH$6:$AH$255,MATCH(ROWS($A$6:A67),Requirements_Register!$BC$6:$BC$255,0))&amp;"","")</f>
        <v/>
      </c>
      <c r="L67" s="22" t="str">
        <f aca="false">IFERROR(INDEX(Requirements_Register!$AI$6:$AI$255,MATCH(ROWS($A$6:A67),Requirements_Register!$BC$6:$BC$255,0))&amp;"","")</f>
        <v/>
      </c>
      <c r="M67" s="22" t="str">
        <f aca="false">IFERROR(INDEX(Requirements_Register!$AM$6:$AM$255,MATCH(ROWS($A$6:A67),Requirements_Register!$BC$6:$BC$255,0)),"")</f>
        <v/>
      </c>
      <c r="N67" s="22" t="str">
        <f aca="false">IFERROR(INDEX(Requirements_Register!$AN$6:$AN$255,MATCH(ROWS($A$6:A67),Requirements_Register!$BC$6:$BC$255,0)),"")</f>
        <v/>
      </c>
      <c r="O67" s="22" t="str">
        <f aca="false">IFERROR(INDEX(Requirements_Register!$AR$6:$AR$255,MATCH(ROWS($A$6:A67),Requirements_Register!$BC$6:$BC$255,0))&amp;"","")</f>
        <v/>
      </c>
      <c r="P67" s="22" t="str">
        <f aca="false">IFERROR(INDEX(Requirements_Register!$AS$6:$AS$255,MATCH(ROWS($A$6:A67),Requirements_Register!$BC$6:$BC$255,0)),"")</f>
        <v/>
      </c>
      <c r="Q67" s="22" t="str">
        <f aca="false">IFERROR(INDEX(Requirements_Register!$AV$6:$AV$255,MATCH(ROWS($A$6:A67),Requirements_Register!$BC$6:$BC$255,0))&amp;"","")</f>
        <v/>
      </c>
    </row>
    <row r="68" customFormat="false" ht="15" hidden="false" customHeight="false" outlineLevel="0" collapsed="false">
      <c r="A68" s="22" t="str">
        <f aca="false">IFERROR(INDEX(Requirements_Register!$A$6:$A$255,MATCH(ROWS($A$6:A68),Requirements_Register!$BC$6:$BC$255,0))&amp;"","")</f>
        <v/>
      </c>
      <c r="B68" s="22" t="str">
        <f aca="false">IFERROR(INDEX(Requirements_Register!$B$6:$B$255,MATCH(ROWS($A$6:A68),Requirements_Register!$BC$6:$BC$255,0))&amp;"","")</f>
        <v/>
      </c>
      <c r="C68" s="22" t="str">
        <f aca="false">IFERROR(INDEX(Requirements_Register!$E$6:$E$255,MATCH(ROWS($A$6:A68),Requirements_Register!$BC$6:$BC$255,0))&amp;"","")</f>
        <v/>
      </c>
      <c r="D68" s="22" t="str">
        <f aca="false">IFERROR(INDEX(Requirements_Register!$F$6:$F$255,MATCH(ROWS($A$6:A68),Requirements_Register!$BC$6:$BC$255,0))&amp;"","")</f>
        <v/>
      </c>
      <c r="E68" s="22" t="str">
        <f aca="false">IFERROR(INDEX(Requirements_Register!$G$6:$G$255,MATCH(ROWS($A$6:A68),Requirements_Register!$BC$6:$BC$255,0))&amp;"","")</f>
        <v/>
      </c>
      <c r="F68" s="22" t="str">
        <f aca="false">IFERROR(INDEX(Requirements_Register!$H$6:$H$255,MATCH(ROWS($A$6:A68),Requirements_Register!$BC$6:$BC$255,0))&amp;"","")</f>
        <v/>
      </c>
      <c r="G68" s="22" t="str">
        <f aca="false">IFERROR(INDEX(Requirements_Register!$O$6:$O$255,MATCH(ROWS($A$6:A68),Requirements_Register!$BC$6:$BC$255,0))&amp;"","")</f>
        <v/>
      </c>
      <c r="H68" s="22" t="str">
        <f aca="false">IFERROR(INDEX(Requirements_Register!$P$6:$P$255,MATCH(ROWS($A$6:A68),Requirements_Register!$BC$6:$BC$255,0))&amp;"","")</f>
        <v/>
      </c>
      <c r="I68" s="22" t="str">
        <f aca="false">IFERROR(INDEX(Requirements_Register!$Q$6:$Q$255,MATCH(ROWS($A$6:A68),Requirements_Register!$BC$6:$BC$255,0))&amp;"","")</f>
        <v/>
      </c>
      <c r="J68" s="22" t="str">
        <f aca="false">IFERROR(INDEX(Requirements_Register!$AG$6:$AG$255,MATCH(ROWS($A$6:A68),Requirements_Register!$BC$6:$BC$255,0))&amp;"","")</f>
        <v/>
      </c>
      <c r="K68" s="22" t="str">
        <f aca="false">IFERROR(INDEX(Requirements_Register!$AH$6:$AH$255,MATCH(ROWS($A$6:A68),Requirements_Register!$BC$6:$BC$255,0))&amp;"","")</f>
        <v/>
      </c>
      <c r="L68" s="22" t="str">
        <f aca="false">IFERROR(INDEX(Requirements_Register!$AI$6:$AI$255,MATCH(ROWS($A$6:A68),Requirements_Register!$BC$6:$BC$255,0))&amp;"","")</f>
        <v/>
      </c>
      <c r="M68" s="22" t="str">
        <f aca="false">IFERROR(INDEX(Requirements_Register!$AM$6:$AM$255,MATCH(ROWS($A$6:A68),Requirements_Register!$BC$6:$BC$255,0)),"")</f>
        <v/>
      </c>
      <c r="N68" s="22" t="str">
        <f aca="false">IFERROR(INDEX(Requirements_Register!$AN$6:$AN$255,MATCH(ROWS($A$6:A68),Requirements_Register!$BC$6:$BC$255,0)),"")</f>
        <v/>
      </c>
      <c r="O68" s="22" t="str">
        <f aca="false">IFERROR(INDEX(Requirements_Register!$AR$6:$AR$255,MATCH(ROWS($A$6:A68),Requirements_Register!$BC$6:$BC$255,0))&amp;"","")</f>
        <v/>
      </c>
      <c r="P68" s="22" t="str">
        <f aca="false">IFERROR(INDEX(Requirements_Register!$AS$6:$AS$255,MATCH(ROWS($A$6:A68),Requirements_Register!$BC$6:$BC$255,0)),"")</f>
        <v/>
      </c>
      <c r="Q68" s="22" t="str">
        <f aca="false">IFERROR(INDEX(Requirements_Register!$AV$6:$AV$255,MATCH(ROWS($A$6:A68),Requirements_Register!$BC$6:$BC$255,0))&amp;"","")</f>
        <v/>
      </c>
    </row>
    <row r="69" customFormat="false" ht="15" hidden="false" customHeight="false" outlineLevel="0" collapsed="false">
      <c r="A69" s="22" t="str">
        <f aca="false">IFERROR(INDEX(Requirements_Register!$A$6:$A$255,MATCH(ROWS($A$6:A69),Requirements_Register!$BC$6:$BC$255,0))&amp;"","")</f>
        <v/>
      </c>
      <c r="B69" s="22" t="str">
        <f aca="false">IFERROR(INDEX(Requirements_Register!$B$6:$B$255,MATCH(ROWS($A$6:A69),Requirements_Register!$BC$6:$BC$255,0))&amp;"","")</f>
        <v/>
      </c>
      <c r="C69" s="22" t="str">
        <f aca="false">IFERROR(INDEX(Requirements_Register!$E$6:$E$255,MATCH(ROWS($A$6:A69),Requirements_Register!$BC$6:$BC$255,0))&amp;"","")</f>
        <v/>
      </c>
      <c r="D69" s="22" t="str">
        <f aca="false">IFERROR(INDEX(Requirements_Register!$F$6:$F$255,MATCH(ROWS($A$6:A69),Requirements_Register!$BC$6:$BC$255,0))&amp;"","")</f>
        <v/>
      </c>
      <c r="E69" s="22" t="str">
        <f aca="false">IFERROR(INDEX(Requirements_Register!$G$6:$G$255,MATCH(ROWS($A$6:A69),Requirements_Register!$BC$6:$BC$255,0))&amp;"","")</f>
        <v/>
      </c>
      <c r="F69" s="22" t="str">
        <f aca="false">IFERROR(INDEX(Requirements_Register!$H$6:$H$255,MATCH(ROWS($A$6:A69),Requirements_Register!$BC$6:$BC$255,0))&amp;"","")</f>
        <v/>
      </c>
      <c r="G69" s="22" t="str">
        <f aca="false">IFERROR(INDEX(Requirements_Register!$O$6:$O$255,MATCH(ROWS($A$6:A69),Requirements_Register!$BC$6:$BC$255,0))&amp;"","")</f>
        <v/>
      </c>
      <c r="H69" s="22" t="str">
        <f aca="false">IFERROR(INDEX(Requirements_Register!$P$6:$P$255,MATCH(ROWS($A$6:A69),Requirements_Register!$BC$6:$BC$255,0))&amp;"","")</f>
        <v/>
      </c>
      <c r="I69" s="22" t="str">
        <f aca="false">IFERROR(INDEX(Requirements_Register!$Q$6:$Q$255,MATCH(ROWS($A$6:A69),Requirements_Register!$BC$6:$BC$255,0))&amp;"","")</f>
        <v/>
      </c>
      <c r="J69" s="22" t="str">
        <f aca="false">IFERROR(INDEX(Requirements_Register!$AG$6:$AG$255,MATCH(ROWS($A$6:A69),Requirements_Register!$BC$6:$BC$255,0))&amp;"","")</f>
        <v/>
      </c>
      <c r="K69" s="22" t="str">
        <f aca="false">IFERROR(INDEX(Requirements_Register!$AH$6:$AH$255,MATCH(ROWS($A$6:A69),Requirements_Register!$BC$6:$BC$255,0))&amp;"","")</f>
        <v/>
      </c>
      <c r="L69" s="22" t="str">
        <f aca="false">IFERROR(INDEX(Requirements_Register!$AI$6:$AI$255,MATCH(ROWS($A$6:A69),Requirements_Register!$BC$6:$BC$255,0))&amp;"","")</f>
        <v/>
      </c>
      <c r="M69" s="22" t="str">
        <f aca="false">IFERROR(INDEX(Requirements_Register!$AM$6:$AM$255,MATCH(ROWS($A$6:A69),Requirements_Register!$BC$6:$BC$255,0)),"")</f>
        <v/>
      </c>
      <c r="N69" s="22" t="str">
        <f aca="false">IFERROR(INDEX(Requirements_Register!$AN$6:$AN$255,MATCH(ROWS($A$6:A69),Requirements_Register!$BC$6:$BC$255,0)),"")</f>
        <v/>
      </c>
      <c r="O69" s="22" t="str">
        <f aca="false">IFERROR(INDEX(Requirements_Register!$AR$6:$AR$255,MATCH(ROWS($A$6:A69),Requirements_Register!$BC$6:$BC$255,0))&amp;"","")</f>
        <v/>
      </c>
      <c r="P69" s="22" t="str">
        <f aca="false">IFERROR(INDEX(Requirements_Register!$AS$6:$AS$255,MATCH(ROWS($A$6:A69),Requirements_Register!$BC$6:$BC$255,0)),"")</f>
        <v/>
      </c>
      <c r="Q69" s="22" t="str">
        <f aca="false">IFERROR(INDEX(Requirements_Register!$AV$6:$AV$255,MATCH(ROWS($A$6:A69),Requirements_Register!$BC$6:$BC$255,0))&amp;"","")</f>
        <v/>
      </c>
    </row>
    <row r="70" customFormat="false" ht="15" hidden="false" customHeight="false" outlineLevel="0" collapsed="false">
      <c r="A70" s="22" t="str">
        <f aca="false">IFERROR(INDEX(Requirements_Register!$A$6:$A$255,MATCH(ROWS($A$6:A70),Requirements_Register!$BC$6:$BC$255,0))&amp;"","")</f>
        <v/>
      </c>
      <c r="B70" s="22" t="str">
        <f aca="false">IFERROR(INDEX(Requirements_Register!$B$6:$B$255,MATCH(ROWS($A$6:A70),Requirements_Register!$BC$6:$BC$255,0))&amp;"","")</f>
        <v/>
      </c>
      <c r="C70" s="22" t="str">
        <f aca="false">IFERROR(INDEX(Requirements_Register!$E$6:$E$255,MATCH(ROWS($A$6:A70),Requirements_Register!$BC$6:$BC$255,0))&amp;"","")</f>
        <v/>
      </c>
      <c r="D70" s="22" t="str">
        <f aca="false">IFERROR(INDEX(Requirements_Register!$F$6:$F$255,MATCH(ROWS($A$6:A70),Requirements_Register!$BC$6:$BC$255,0))&amp;"","")</f>
        <v/>
      </c>
      <c r="E70" s="22" t="str">
        <f aca="false">IFERROR(INDEX(Requirements_Register!$G$6:$G$255,MATCH(ROWS($A$6:A70),Requirements_Register!$BC$6:$BC$255,0))&amp;"","")</f>
        <v/>
      </c>
      <c r="F70" s="22" t="str">
        <f aca="false">IFERROR(INDEX(Requirements_Register!$H$6:$H$255,MATCH(ROWS($A$6:A70),Requirements_Register!$BC$6:$BC$255,0))&amp;"","")</f>
        <v/>
      </c>
      <c r="G70" s="22" t="str">
        <f aca="false">IFERROR(INDEX(Requirements_Register!$O$6:$O$255,MATCH(ROWS($A$6:A70),Requirements_Register!$BC$6:$BC$255,0))&amp;"","")</f>
        <v/>
      </c>
      <c r="H70" s="22" t="str">
        <f aca="false">IFERROR(INDEX(Requirements_Register!$P$6:$P$255,MATCH(ROWS($A$6:A70),Requirements_Register!$BC$6:$BC$255,0))&amp;"","")</f>
        <v/>
      </c>
      <c r="I70" s="22" t="str">
        <f aca="false">IFERROR(INDEX(Requirements_Register!$Q$6:$Q$255,MATCH(ROWS($A$6:A70),Requirements_Register!$BC$6:$BC$255,0))&amp;"","")</f>
        <v/>
      </c>
      <c r="J70" s="22" t="str">
        <f aca="false">IFERROR(INDEX(Requirements_Register!$AG$6:$AG$255,MATCH(ROWS($A$6:A70),Requirements_Register!$BC$6:$BC$255,0))&amp;"","")</f>
        <v/>
      </c>
      <c r="K70" s="22" t="str">
        <f aca="false">IFERROR(INDEX(Requirements_Register!$AH$6:$AH$255,MATCH(ROWS($A$6:A70),Requirements_Register!$BC$6:$BC$255,0))&amp;"","")</f>
        <v/>
      </c>
      <c r="L70" s="22" t="str">
        <f aca="false">IFERROR(INDEX(Requirements_Register!$AI$6:$AI$255,MATCH(ROWS($A$6:A70),Requirements_Register!$BC$6:$BC$255,0))&amp;"","")</f>
        <v/>
      </c>
      <c r="M70" s="22" t="str">
        <f aca="false">IFERROR(INDEX(Requirements_Register!$AM$6:$AM$255,MATCH(ROWS($A$6:A70),Requirements_Register!$BC$6:$BC$255,0)),"")</f>
        <v/>
      </c>
      <c r="N70" s="22" t="str">
        <f aca="false">IFERROR(INDEX(Requirements_Register!$AN$6:$AN$255,MATCH(ROWS($A$6:A70),Requirements_Register!$BC$6:$BC$255,0)),"")</f>
        <v/>
      </c>
      <c r="O70" s="22" t="str">
        <f aca="false">IFERROR(INDEX(Requirements_Register!$AR$6:$AR$255,MATCH(ROWS($A$6:A70),Requirements_Register!$BC$6:$BC$255,0))&amp;"","")</f>
        <v/>
      </c>
      <c r="P70" s="22" t="str">
        <f aca="false">IFERROR(INDEX(Requirements_Register!$AS$6:$AS$255,MATCH(ROWS($A$6:A70),Requirements_Register!$BC$6:$BC$255,0)),"")</f>
        <v/>
      </c>
      <c r="Q70" s="22" t="str">
        <f aca="false">IFERROR(INDEX(Requirements_Register!$AV$6:$AV$255,MATCH(ROWS($A$6:A70),Requirements_Register!$BC$6:$BC$255,0))&amp;"","")</f>
        <v/>
      </c>
    </row>
    <row r="71" customFormat="false" ht="15" hidden="false" customHeight="false" outlineLevel="0" collapsed="false">
      <c r="A71" s="22" t="str">
        <f aca="false">IFERROR(INDEX(Requirements_Register!$A$6:$A$255,MATCH(ROWS($A$6:A71),Requirements_Register!$BC$6:$BC$255,0))&amp;"","")</f>
        <v/>
      </c>
      <c r="B71" s="22" t="str">
        <f aca="false">IFERROR(INDEX(Requirements_Register!$B$6:$B$255,MATCH(ROWS($A$6:A71),Requirements_Register!$BC$6:$BC$255,0))&amp;"","")</f>
        <v/>
      </c>
      <c r="C71" s="22" t="str">
        <f aca="false">IFERROR(INDEX(Requirements_Register!$E$6:$E$255,MATCH(ROWS($A$6:A71),Requirements_Register!$BC$6:$BC$255,0))&amp;"","")</f>
        <v/>
      </c>
      <c r="D71" s="22" t="str">
        <f aca="false">IFERROR(INDEX(Requirements_Register!$F$6:$F$255,MATCH(ROWS($A$6:A71),Requirements_Register!$BC$6:$BC$255,0))&amp;"","")</f>
        <v/>
      </c>
      <c r="E71" s="22" t="str">
        <f aca="false">IFERROR(INDEX(Requirements_Register!$G$6:$G$255,MATCH(ROWS($A$6:A71),Requirements_Register!$BC$6:$BC$255,0))&amp;"","")</f>
        <v/>
      </c>
      <c r="F71" s="22" t="str">
        <f aca="false">IFERROR(INDEX(Requirements_Register!$H$6:$H$255,MATCH(ROWS($A$6:A71),Requirements_Register!$BC$6:$BC$255,0))&amp;"","")</f>
        <v/>
      </c>
      <c r="G71" s="22" t="str">
        <f aca="false">IFERROR(INDEX(Requirements_Register!$O$6:$O$255,MATCH(ROWS($A$6:A71),Requirements_Register!$BC$6:$BC$255,0))&amp;"","")</f>
        <v/>
      </c>
      <c r="H71" s="22" t="str">
        <f aca="false">IFERROR(INDEX(Requirements_Register!$P$6:$P$255,MATCH(ROWS($A$6:A71),Requirements_Register!$BC$6:$BC$255,0))&amp;"","")</f>
        <v/>
      </c>
      <c r="I71" s="22" t="str">
        <f aca="false">IFERROR(INDEX(Requirements_Register!$Q$6:$Q$255,MATCH(ROWS($A$6:A71),Requirements_Register!$BC$6:$BC$255,0))&amp;"","")</f>
        <v/>
      </c>
      <c r="J71" s="22" t="str">
        <f aca="false">IFERROR(INDEX(Requirements_Register!$AG$6:$AG$255,MATCH(ROWS($A$6:A71),Requirements_Register!$BC$6:$BC$255,0))&amp;"","")</f>
        <v/>
      </c>
      <c r="K71" s="22" t="str">
        <f aca="false">IFERROR(INDEX(Requirements_Register!$AH$6:$AH$255,MATCH(ROWS($A$6:A71),Requirements_Register!$BC$6:$BC$255,0))&amp;"","")</f>
        <v/>
      </c>
      <c r="L71" s="22" t="str">
        <f aca="false">IFERROR(INDEX(Requirements_Register!$AI$6:$AI$255,MATCH(ROWS($A$6:A71),Requirements_Register!$BC$6:$BC$255,0))&amp;"","")</f>
        <v/>
      </c>
      <c r="M71" s="22" t="str">
        <f aca="false">IFERROR(INDEX(Requirements_Register!$AM$6:$AM$255,MATCH(ROWS($A$6:A71),Requirements_Register!$BC$6:$BC$255,0)),"")</f>
        <v/>
      </c>
      <c r="N71" s="22" t="str">
        <f aca="false">IFERROR(INDEX(Requirements_Register!$AN$6:$AN$255,MATCH(ROWS($A$6:A71),Requirements_Register!$BC$6:$BC$255,0)),"")</f>
        <v/>
      </c>
      <c r="O71" s="22" t="str">
        <f aca="false">IFERROR(INDEX(Requirements_Register!$AR$6:$AR$255,MATCH(ROWS($A$6:A71),Requirements_Register!$BC$6:$BC$255,0))&amp;"","")</f>
        <v/>
      </c>
      <c r="P71" s="22" t="str">
        <f aca="false">IFERROR(INDEX(Requirements_Register!$AS$6:$AS$255,MATCH(ROWS($A$6:A71),Requirements_Register!$BC$6:$BC$255,0)),"")</f>
        <v/>
      </c>
      <c r="Q71" s="22" t="str">
        <f aca="false">IFERROR(INDEX(Requirements_Register!$AV$6:$AV$255,MATCH(ROWS($A$6:A71),Requirements_Register!$BC$6:$BC$255,0))&amp;"","")</f>
        <v/>
      </c>
    </row>
    <row r="72" customFormat="false" ht="15" hidden="false" customHeight="false" outlineLevel="0" collapsed="false">
      <c r="A72" s="22" t="str">
        <f aca="false">IFERROR(INDEX(Requirements_Register!$A$6:$A$255,MATCH(ROWS($A$6:A72),Requirements_Register!$BC$6:$BC$255,0))&amp;"","")</f>
        <v/>
      </c>
      <c r="B72" s="22" t="str">
        <f aca="false">IFERROR(INDEX(Requirements_Register!$B$6:$B$255,MATCH(ROWS($A$6:A72),Requirements_Register!$BC$6:$BC$255,0))&amp;"","")</f>
        <v/>
      </c>
      <c r="C72" s="22" t="str">
        <f aca="false">IFERROR(INDEX(Requirements_Register!$E$6:$E$255,MATCH(ROWS($A$6:A72),Requirements_Register!$BC$6:$BC$255,0))&amp;"","")</f>
        <v/>
      </c>
      <c r="D72" s="22" t="str">
        <f aca="false">IFERROR(INDEX(Requirements_Register!$F$6:$F$255,MATCH(ROWS($A$6:A72),Requirements_Register!$BC$6:$BC$255,0))&amp;"","")</f>
        <v/>
      </c>
      <c r="E72" s="22" t="str">
        <f aca="false">IFERROR(INDEX(Requirements_Register!$G$6:$G$255,MATCH(ROWS($A$6:A72),Requirements_Register!$BC$6:$BC$255,0))&amp;"","")</f>
        <v/>
      </c>
      <c r="F72" s="22" t="str">
        <f aca="false">IFERROR(INDEX(Requirements_Register!$H$6:$H$255,MATCH(ROWS($A$6:A72),Requirements_Register!$BC$6:$BC$255,0))&amp;"","")</f>
        <v/>
      </c>
      <c r="G72" s="22" t="str">
        <f aca="false">IFERROR(INDEX(Requirements_Register!$O$6:$O$255,MATCH(ROWS($A$6:A72),Requirements_Register!$BC$6:$BC$255,0))&amp;"","")</f>
        <v/>
      </c>
      <c r="H72" s="22" t="str">
        <f aca="false">IFERROR(INDEX(Requirements_Register!$P$6:$P$255,MATCH(ROWS($A$6:A72),Requirements_Register!$BC$6:$BC$255,0))&amp;"","")</f>
        <v/>
      </c>
      <c r="I72" s="22" t="str">
        <f aca="false">IFERROR(INDEX(Requirements_Register!$Q$6:$Q$255,MATCH(ROWS($A$6:A72),Requirements_Register!$BC$6:$BC$255,0))&amp;"","")</f>
        <v/>
      </c>
      <c r="J72" s="22" t="str">
        <f aca="false">IFERROR(INDEX(Requirements_Register!$AG$6:$AG$255,MATCH(ROWS($A$6:A72),Requirements_Register!$BC$6:$BC$255,0))&amp;"","")</f>
        <v/>
      </c>
      <c r="K72" s="22" t="str">
        <f aca="false">IFERROR(INDEX(Requirements_Register!$AH$6:$AH$255,MATCH(ROWS($A$6:A72),Requirements_Register!$BC$6:$BC$255,0))&amp;"","")</f>
        <v/>
      </c>
      <c r="L72" s="22" t="str">
        <f aca="false">IFERROR(INDEX(Requirements_Register!$AI$6:$AI$255,MATCH(ROWS($A$6:A72),Requirements_Register!$BC$6:$BC$255,0))&amp;"","")</f>
        <v/>
      </c>
      <c r="M72" s="22" t="str">
        <f aca="false">IFERROR(INDEX(Requirements_Register!$AM$6:$AM$255,MATCH(ROWS($A$6:A72),Requirements_Register!$BC$6:$BC$255,0)),"")</f>
        <v/>
      </c>
      <c r="N72" s="22" t="str">
        <f aca="false">IFERROR(INDEX(Requirements_Register!$AN$6:$AN$255,MATCH(ROWS($A$6:A72),Requirements_Register!$BC$6:$BC$255,0)),"")</f>
        <v/>
      </c>
      <c r="O72" s="22" t="str">
        <f aca="false">IFERROR(INDEX(Requirements_Register!$AR$6:$AR$255,MATCH(ROWS($A$6:A72),Requirements_Register!$BC$6:$BC$255,0))&amp;"","")</f>
        <v/>
      </c>
      <c r="P72" s="22" t="str">
        <f aca="false">IFERROR(INDEX(Requirements_Register!$AS$6:$AS$255,MATCH(ROWS($A$6:A72),Requirements_Register!$BC$6:$BC$255,0)),"")</f>
        <v/>
      </c>
      <c r="Q72" s="22" t="str">
        <f aca="false">IFERROR(INDEX(Requirements_Register!$AV$6:$AV$255,MATCH(ROWS($A$6:A72),Requirements_Register!$BC$6:$BC$255,0))&amp;"","")</f>
        <v/>
      </c>
    </row>
    <row r="73" customFormat="false" ht="15" hidden="false" customHeight="false" outlineLevel="0" collapsed="false">
      <c r="A73" s="22" t="str">
        <f aca="false">IFERROR(INDEX(Requirements_Register!$A$6:$A$255,MATCH(ROWS($A$6:A73),Requirements_Register!$BC$6:$BC$255,0))&amp;"","")</f>
        <v/>
      </c>
      <c r="B73" s="22" t="str">
        <f aca="false">IFERROR(INDEX(Requirements_Register!$B$6:$B$255,MATCH(ROWS($A$6:A73),Requirements_Register!$BC$6:$BC$255,0))&amp;"","")</f>
        <v/>
      </c>
      <c r="C73" s="22" t="str">
        <f aca="false">IFERROR(INDEX(Requirements_Register!$E$6:$E$255,MATCH(ROWS($A$6:A73),Requirements_Register!$BC$6:$BC$255,0))&amp;"","")</f>
        <v/>
      </c>
      <c r="D73" s="22" t="str">
        <f aca="false">IFERROR(INDEX(Requirements_Register!$F$6:$F$255,MATCH(ROWS($A$6:A73),Requirements_Register!$BC$6:$BC$255,0))&amp;"","")</f>
        <v/>
      </c>
      <c r="E73" s="22" t="str">
        <f aca="false">IFERROR(INDEX(Requirements_Register!$G$6:$G$255,MATCH(ROWS($A$6:A73),Requirements_Register!$BC$6:$BC$255,0))&amp;"","")</f>
        <v/>
      </c>
      <c r="F73" s="22" t="str">
        <f aca="false">IFERROR(INDEX(Requirements_Register!$H$6:$H$255,MATCH(ROWS($A$6:A73),Requirements_Register!$BC$6:$BC$255,0))&amp;"","")</f>
        <v/>
      </c>
      <c r="G73" s="22" t="str">
        <f aca="false">IFERROR(INDEX(Requirements_Register!$O$6:$O$255,MATCH(ROWS($A$6:A73),Requirements_Register!$BC$6:$BC$255,0))&amp;"","")</f>
        <v/>
      </c>
      <c r="H73" s="22" t="str">
        <f aca="false">IFERROR(INDEX(Requirements_Register!$P$6:$P$255,MATCH(ROWS($A$6:A73),Requirements_Register!$BC$6:$BC$255,0))&amp;"","")</f>
        <v/>
      </c>
      <c r="I73" s="22" t="str">
        <f aca="false">IFERROR(INDEX(Requirements_Register!$Q$6:$Q$255,MATCH(ROWS($A$6:A73),Requirements_Register!$BC$6:$BC$255,0))&amp;"","")</f>
        <v/>
      </c>
      <c r="J73" s="22" t="str">
        <f aca="false">IFERROR(INDEX(Requirements_Register!$AG$6:$AG$255,MATCH(ROWS($A$6:A73),Requirements_Register!$BC$6:$BC$255,0))&amp;"","")</f>
        <v/>
      </c>
      <c r="K73" s="22" t="str">
        <f aca="false">IFERROR(INDEX(Requirements_Register!$AH$6:$AH$255,MATCH(ROWS($A$6:A73),Requirements_Register!$BC$6:$BC$255,0))&amp;"","")</f>
        <v/>
      </c>
      <c r="L73" s="22" t="str">
        <f aca="false">IFERROR(INDEX(Requirements_Register!$AI$6:$AI$255,MATCH(ROWS($A$6:A73),Requirements_Register!$BC$6:$BC$255,0))&amp;"","")</f>
        <v/>
      </c>
      <c r="M73" s="22" t="str">
        <f aca="false">IFERROR(INDEX(Requirements_Register!$AM$6:$AM$255,MATCH(ROWS($A$6:A73),Requirements_Register!$BC$6:$BC$255,0)),"")</f>
        <v/>
      </c>
      <c r="N73" s="22" t="str">
        <f aca="false">IFERROR(INDEX(Requirements_Register!$AN$6:$AN$255,MATCH(ROWS($A$6:A73),Requirements_Register!$BC$6:$BC$255,0)),"")</f>
        <v/>
      </c>
      <c r="O73" s="22" t="str">
        <f aca="false">IFERROR(INDEX(Requirements_Register!$AR$6:$AR$255,MATCH(ROWS($A$6:A73),Requirements_Register!$BC$6:$BC$255,0))&amp;"","")</f>
        <v/>
      </c>
      <c r="P73" s="22" t="str">
        <f aca="false">IFERROR(INDEX(Requirements_Register!$AS$6:$AS$255,MATCH(ROWS($A$6:A73),Requirements_Register!$BC$6:$BC$255,0)),"")</f>
        <v/>
      </c>
      <c r="Q73" s="22" t="str">
        <f aca="false">IFERROR(INDEX(Requirements_Register!$AV$6:$AV$255,MATCH(ROWS($A$6:A73),Requirements_Register!$BC$6:$BC$255,0))&amp;"","")</f>
        <v/>
      </c>
    </row>
    <row r="74" customFormat="false" ht="15" hidden="false" customHeight="false" outlineLevel="0" collapsed="false">
      <c r="A74" s="22" t="str">
        <f aca="false">IFERROR(INDEX(Requirements_Register!$A$6:$A$255,MATCH(ROWS($A$6:A74),Requirements_Register!$BC$6:$BC$255,0))&amp;"","")</f>
        <v/>
      </c>
      <c r="B74" s="22" t="str">
        <f aca="false">IFERROR(INDEX(Requirements_Register!$B$6:$B$255,MATCH(ROWS($A$6:A74),Requirements_Register!$BC$6:$BC$255,0))&amp;"","")</f>
        <v/>
      </c>
      <c r="C74" s="22" t="str">
        <f aca="false">IFERROR(INDEX(Requirements_Register!$E$6:$E$255,MATCH(ROWS($A$6:A74),Requirements_Register!$BC$6:$BC$255,0))&amp;"","")</f>
        <v/>
      </c>
      <c r="D74" s="22" t="str">
        <f aca="false">IFERROR(INDEX(Requirements_Register!$F$6:$F$255,MATCH(ROWS($A$6:A74),Requirements_Register!$BC$6:$BC$255,0))&amp;"","")</f>
        <v/>
      </c>
      <c r="E74" s="22" t="str">
        <f aca="false">IFERROR(INDEX(Requirements_Register!$G$6:$G$255,MATCH(ROWS($A$6:A74),Requirements_Register!$BC$6:$BC$255,0))&amp;"","")</f>
        <v/>
      </c>
      <c r="F74" s="22" t="str">
        <f aca="false">IFERROR(INDEX(Requirements_Register!$H$6:$H$255,MATCH(ROWS($A$6:A74),Requirements_Register!$BC$6:$BC$255,0))&amp;"","")</f>
        <v/>
      </c>
      <c r="G74" s="22" t="str">
        <f aca="false">IFERROR(INDEX(Requirements_Register!$O$6:$O$255,MATCH(ROWS($A$6:A74),Requirements_Register!$BC$6:$BC$255,0))&amp;"","")</f>
        <v/>
      </c>
      <c r="H74" s="22" t="str">
        <f aca="false">IFERROR(INDEX(Requirements_Register!$P$6:$P$255,MATCH(ROWS($A$6:A74),Requirements_Register!$BC$6:$BC$255,0))&amp;"","")</f>
        <v/>
      </c>
      <c r="I74" s="22" t="str">
        <f aca="false">IFERROR(INDEX(Requirements_Register!$Q$6:$Q$255,MATCH(ROWS($A$6:A74),Requirements_Register!$BC$6:$BC$255,0))&amp;"","")</f>
        <v/>
      </c>
      <c r="J74" s="22" t="str">
        <f aca="false">IFERROR(INDEX(Requirements_Register!$AG$6:$AG$255,MATCH(ROWS($A$6:A74),Requirements_Register!$BC$6:$BC$255,0))&amp;"","")</f>
        <v/>
      </c>
      <c r="K74" s="22" t="str">
        <f aca="false">IFERROR(INDEX(Requirements_Register!$AH$6:$AH$255,MATCH(ROWS($A$6:A74),Requirements_Register!$BC$6:$BC$255,0))&amp;"","")</f>
        <v/>
      </c>
      <c r="L74" s="22" t="str">
        <f aca="false">IFERROR(INDEX(Requirements_Register!$AI$6:$AI$255,MATCH(ROWS($A$6:A74),Requirements_Register!$BC$6:$BC$255,0))&amp;"","")</f>
        <v/>
      </c>
      <c r="M74" s="22" t="str">
        <f aca="false">IFERROR(INDEX(Requirements_Register!$AM$6:$AM$255,MATCH(ROWS($A$6:A74),Requirements_Register!$BC$6:$BC$255,0)),"")</f>
        <v/>
      </c>
      <c r="N74" s="22" t="str">
        <f aca="false">IFERROR(INDEX(Requirements_Register!$AN$6:$AN$255,MATCH(ROWS($A$6:A74),Requirements_Register!$BC$6:$BC$255,0)),"")</f>
        <v/>
      </c>
      <c r="O74" s="22" t="str">
        <f aca="false">IFERROR(INDEX(Requirements_Register!$AR$6:$AR$255,MATCH(ROWS($A$6:A74),Requirements_Register!$BC$6:$BC$255,0))&amp;"","")</f>
        <v/>
      </c>
      <c r="P74" s="22" t="str">
        <f aca="false">IFERROR(INDEX(Requirements_Register!$AS$6:$AS$255,MATCH(ROWS($A$6:A74),Requirements_Register!$BC$6:$BC$255,0)),"")</f>
        <v/>
      </c>
      <c r="Q74" s="22" t="str">
        <f aca="false">IFERROR(INDEX(Requirements_Register!$AV$6:$AV$255,MATCH(ROWS($A$6:A74),Requirements_Register!$BC$6:$BC$255,0))&amp;"","")</f>
        <v/>
      </c>
    </row>
    <row r="75" customFormat="false" ht="15" hidden="false" customHeight="false" outlineLevel="0" collapsed="false">
      <c r="A75" s="22" t="str">
        <f aca="false">IFERROR(INDEX(Requirements_Register!$A$6:$A$255,MATCH(ROWS($A$6:A75),Requirements_Register!$BC$6:$BC$255,0))&amp;"","")</f>
        <v/>
      </c>
      <c r="B75" s="22" t="str">
        <f aca="false">IFERROR(INDEX(Requirements_Register!$B$6:$B$255,MATCH(ROWS($A$6:A75),Requirements_Register!$BC$6:$BC$255,0))&amp;"","")</f>
        <v/>
      </c>
      <c r="C75" s="22" t="str">
        <f aca="false">IFERROR(INDEX(Requirements_Register!$E$6:$E$255,MATCH(ROWS($A$6:A75),Requirements_Register!$BC$6:$BC$255,0))&amp;"","")</f>
        <v/>
      </c>
      <c r="D75" s="22" t="str">
        <f aca="false">IFERROR(INDEX(Requirements_Register!$F$6:$F$255,MATCH(ROWS($A$6:A75),Requirements_Register!$BC$6:$BC$255,0))&amp;"","")</f>
        <v/>
      </c>
      <c r="E75" s="22" t="str">
        <f aca="false">IFERROR(INDEX(Requirements_Register!$G$6:$G$255,MATCH(ROWS($A$6:A75),Requirements_Register!$BC$6:$BC$255,0))&amp;"","")</f>
        <v/>
      </c>
      <c r="F75" s="22" t="str">
        <f aca="false">IFERROR(INDEX(Requirements_Register!$H$6:$H$255,MATCH(ROWS($A$6:A75),Requirements_Register!$BC$6:$BC$255,0))&amp;"","")</f>
        <v/>
      </c>
      <c r="G75" s="22" t="str">
        <f aca="false">IFERROR(INDEX(Requirements_Register!$O$6:$O$255,MATCH(ROWS($A$6:A75),Requirements_Register!$BC$6:$BC$255,0))&amp;"","")</f>
        <v/>
      </c>
      <c r="H75" s="22" t="str">
        <f aca="false">IFERROR(INDEX(Requirements_Register!$P$6:$P$255,MATCH(ROWS($A$6:A75),Requirements_Register!$BC$6:$BC$255,0))&amp;"","")</f>
        <v/>
      </c>
      <c r="I75" s="22" t="str">
        <f aca="false">IFERROR(INDEX(Requirements_Register!$Q$6:$Q$255,MATCH(ROWS($A$6:A75),Requirements_Register!$BC$6:$BC$255,0))&amp;"","")</f>
        <v/>
      </c>
      <c r="J75" s="22" t="str">
        <f aca="false">IFERROR(INDEX(Requirements_Register!$AG$6:$AG$255,MATCH(ROWS($A$6:A75),Requirements_Register!$BC$6:$BC$255,0))&amp;"","")</f>
        <v/>
      </c>
      <c r="K75" s="22" t="str">
        <f aca="false">IFERROR(INDEX(Requirements_Register!$AH$6:$AH$255,MATCH(ROWS($A$6:A75),Requirements_Register!$BC$6:$BC$255,0))&amp;"","")</f>
        <v/>
      </c>
      <c r="L75" s="22" t="str">
        <f aca="false">IFERROR(INDEX(Requirements_Register!$AI$6:$AI$255,MATCH(ROWS($A$6:A75),Requirements_Register!$BC$6:$BC$255,0))&amp;"","")</f>
        <v/>
      </c>
      <c r="M75" s="22" t="str">
        <f aca="false">IFERROR(INDEX(Requirements_Register!$AM$6:$AM$255,MATCH(ROWS($A$6:A75),Requirements_Register!$BC$6:$BC$255,0)),"")</f>
        <v/>
      </c>
      <c r="N75" s="22" t="str">
        <f aca="false">IFERROR(INDEX(Requirements_Register!$AN$6:$AN$255,MATCH(ROWS($A$6:A75),Requirements_Register!$BC$6:$BC$255,0)),"")</f>
        <v/>
      </c>
      <c r="O75" s="22" t="str">
        <f aca="false">IFERROR(INDEX(Requirements_Register!$AR$6:$AR$255,MATCH(ROWS($A$6:A75),Requirements_Register!$BC$6:$BC$255,0))&amp;"","")</f>
        <v/>
      </c>
      <c r="P75" s="22" t="str">
        <f aca="false">IFERROR(INDEX(Requirements_Register!$AS$6:$AS$255,MATCH(ROWS($A$6:A75),Requirements_Register!$BC$6:$BC$255,0)),"")</f>
        <v/>
      </c>
      <c r="Q75" s="22" t="str">
        <f aca="false">IFERROR(INDEX(Requirements_Register!$AV$6:$AV$255,MATCH(ROWS($A$6:A75),Requirements_Register!$BC$6:$BC$255,0))&amp;"","")</f>
        <v/>
      </c>
    </row>
    <row r="76" customFormat="false" ht="15" hidden="false" customHeight="false" outlineLevel="0" collapsed="false">
      <c r="A76" s="22" t="str">
        <f aca="false">IFERROR(INDEX(Requirements_Register!$A$6:$A$255,MATCH(ROWS($A$6:A76),Requirements_Register!$BC$6:$BC$255,0))&amp;"","")</f>
        <v/>
      </c>
      <c r="B76" s="22" t="str">
        <f aca="false">IFERROR(INDEX(Requirements_Register!$B$6:$B$255,MATCH(ROWS($A$6:A76),Requirements_Register!$BC$6:$BC$255,0))&amp;"","")</f>
        <v/>
      </c>
      <c r="C76" s="22" t="str">
        <f aca="false">IFERROR(INDEX(Requirements_Register!$E$6:$E$255,MATCH(ROWS($A$6:A76),Requirements_Register!$BC$6:$BC$255,0))&amp;"","")</f>
        <v/>
      </c>
      <c r="D76" s="22" t="str">
        <f aca="false">IFERROR(INDEX(Requirements_Register!$F$6:$F$255,MATCH(ROWS($A$6:A76),Requirements_Register!$BC$6:$BC$255,0))&amp;"","")</f>
        <v/>
      </c>
      <c r="E76" s="22" t="str">
        <f aca="false">IFERROR(INDEX(Requirements_Register!$G$6:$G$255,MATCH(ROWS($A$6:A76),Requirements_Register!$BC$6:$BC$255,0))&amp;"","")</f>
        <v/>
      </c>
      <c r="F76" s="22" t="str">
        <f aca="false">IFERROR(INDEX(Requirements_Register!$H$6:$H$255,MATCH(ROWS($A$6:A76),Requirements_Register!$BC$6:$BC$255,0))&amp;"","")</f>
        <v/>
      </c>
      <c r="G76" s="22" t="str">
        <f aca="false">IFERROR(INDEX(Requirements_Register!$O$6:$O$255,MATCH(ROWS($A$6:A76),Requirements_Register!$BC$6:$BC$255,0))&amp;"","")</f>
        <v/>
      </c>
      <c r="H76" s="22" t="str">
        <f aca="false">IFERROR(INDEX(Requirements_Register!$P$6:$P$255,MATCH(ROWS($A$6:A76),Requirements_Register!$BC$6:$BC$255,0))&amp;"","")</f>
        <v/>
      </c>
      <c r="I76" s="22" t="str">
        <f aca="false">IFERROR(INDEX(Requirements_Register!$Q$6:$Q$255,MATCH(ROWS($A$6:A76),Requirements_Register!$BC$6:$BC$255,0))&amp;"","")</f>
        <v/>
      </c>
      <c r="J76" s="22" t="str">
        <f aca="false">IFERROR(INDEX(Requirements_Register!$AG$6:$AG$255,MATCH(ROWS($A$6:A76),Requirements_Register!$BC$6:$BC$255,0))&amp;"","")</f>
        <v/>
      </c>
      <c r="K76" s="22" t="str">
        <f aca="false">IFERROR(INDEX(Requirements_Register!$AH$6:$AH$255,MATCH(ROWS($A$6:A76),Requirements_Register!$BC$6:$BC$255,0))&amp;"","")</f>
        <v/>
      </c>
      <c r="L76" s="22" t="str">
        <f aca="false">IFERROR(INDEX(Requirements_Register!$AI$6:$AI$255,MATCH(ROWS($A$6:A76),Requirements_Register!$BC$6:$BC$255,0))&amp;"","")</f>
        <v/>
      </c>
      <c r="M76" s="22" t="str">
        <f aca="false">IFERROR(INDEX(Requirements_Register!$AM$6:$AM$255,MATCH(ROWS($A$6:A76),Requirements_Register!$BC$6:$BC$255,0)),"")</f>
        <v/>
      </c>
      <c r="N76" s="22" t="str">
        <f aca="false">IFERROR(INDEX(Requirements_Register!$AN$6:$AN$255,MATCH(ROWS($A$6:A76),Requirements_Register!$BC$6:$BC$255,0)),"")</f>
        <v/>
      </c>
      <c r="O76" s="22" t="str">
        <f aca="false">IFERROR(INDEX(Requirements_Register!$AR$6:$AR$255,MATCH(ROWS($A$6:A76),Requirements_Register!$BC$6:$BC$255,0))&amp;"","")</f>
        <v/>
      </c>
      <c r="P76" s="22" t="str">
        <f aca="false">IFERROR(INDEX(Requirements_Register!$AS$6:$AS$255,MATCH(ROWS($A$6:A76),Requirements_Register!$BC$6:$BC$255,0)),"")</f>
        <v/>
      </c>
      <c r="Q76" s="22" t="str">
        <f aca="false">IFERROR(INDEX(Requirements_Register!$AV$6:$AV$255,MATCH(ROWS($A$6:A76),Requirements_Register!$BC$6:$BC$255,0))&amp;"","")</f>
        <v/>
      </c>
    </row>
    <row r="77" customFormat="false" ht="15" hidden="false" customHeight="false" outlineLevel="0" collapsed="false">
      <c r="A77" s="22" t="str">
        <f aca="false">IFERROR(INDEX(Requirements_Register!$A$6:$A$255,MATCH(ROWS($A$6:A77),Requirements_Register!$BC$6:$BC$255,0))&amp;"","")</f>
        <v/>
      </c>
      <c r="B77" s="22" t="str">
        <f aca="false">IFERROR(INDEX(Requirements_Register!$B$6:$B$255,MATCH(ROWS($A$6:A77),Requirements_Register!$BC$6:$BC$255,0))&amp;"","")</f>
        <v/>
      </c>
      <c r="C77" s="22" t="str">
        <f aca="false">IFERROR(INDEX(Requirements_Register!$E$6:$E$255,MATCH(ROWS($A$6:A77),Requirements_Register!$BC$6:$BC$255,0))&amp;"","")</f>
        <v/>
      </c>
      <c r="D77" s="22" t="str">
        <f aca="false">IFERROR(INDEX(Requirements_Register!$F$6:$F$255,MATCH(ROWS($A$6:A77),Requirements_Register!$BC$6:$BC$255,0))&amp;"","")</f>
        <v/>
      </c>
      <c r="E77" s="22" t="str">
        <f aca="false">IFERROR(INDEX(Requirements_Register!$G$6:$G$255,MATCH(ROWS($A$6:A77),Requirements_Register!$BC$6:$BC$255,0))&amp;"","")</f>
        <v/>
      </c>
      <c r="F77" s="22" t="str">
        <f aca="false">IFERROR(INDEX(Requirements_Register!$H$6:$H$255,MATCH(ROWS($A$6:A77),Requirements_Register!$BC$6:$BC$255,0))&amp;"","")</f>
        <v/>
      </c>
      <c r="G77" s="22" t="str">
        <f aca="false">IFERROR(INDEX(Requirements_Register!$O$6:$O$255,MATCH(ROWS($A$6:A77),Requirements_Register!$BC$6:$BC$255,0))&amp;"","")</f>
        <v/>
      </c>
      <c r="H77" s="22" t="str">
        <f aca="false">IFERROR(INDEX(Requirements_Register!$P$6:$P$255,MATCH(ROWS($A$6:A77),Requirements_Register!$BC$6:$BC$255,0))&amp;"","")</f>
        <v/>
      </c>
      <c r="I77" s="22" t="str">
        <f aca="false">IFERROR(INDEX(Requirements_Register!$Q$6:$Q$255,MATCH(ROWS($A$6:A77),Requirements_Register!$BC$6:$BC$255,0))&amp;"","")</f>
        <v/>
      </c>
      <c r="J77" s="22" t="str">
        <f aca="false">IFERROR(INDEX(Requirements_Register!$AG$6:$AG$255,MATCH(ROWS($A$6:A77),Requirements_Register!$BC$6:$BC$255,0))&amp;"","")</f>
        <v/>
      </c>
      <c r="K77" s="22" t="str">
        <f aca="false">IFERROR(INDEX(Requirements_Register!$AH$6:$AH$255,MATCH(ROWS($A$6:A77),Requirements_Register!$BC$6:$BC$255,0))&amp;"","")</f>
        <v/>
      </c>
      <c r="L77" s="22" t="str">
        <f aca="false">IFERROR(INDEX(Requirements_Register!$AI$6:$AI$255,MATCH(ROWS($A$6:A77),Requirements_Register!$BC$6:$BC$255,0))&amp;"","")</f>
        <v/>
      </c>
      <c r="M77" s="22" t="str">
        <f aca="false">IFERROR(INDEX(Requirements_Register!$AM$6:$AM$255,MATCH(ROWS($A$6:A77),Requirements_Register!$BC$6:$BC$255,0)),"")</f>
        <v/>
      </c>
      <c r="N77" s="22" t="str">
        <f aca="false">IFERROR(INDEX(Requirements_Register!$AN$6:$AN$255,MATCH(ROWS($A$6:A77),Requirements_Register!$BC$6:$BC$255,0)),"")</f>
        <v/>
      </c>
      <c r="O77" s="22" t="str">
        <f aca="false">IFERROR(INDEX(Requirements_Register!$AR$6:$AR$255,MATCH(ROWS($A$6:A77),Requirements_Register!$BC$6:$BC$255,0))&amp;"","")</f>
        <v/>
      </c>
      <c r="P77" s="22" t="str">
        <f aca="false">IFERROR(INDEX(Requirements_Register!$AS$6:$AS$255,MATCH(ROWS($A$6:A77),Requirements_Register!$BC$6:$BC$255,0)),"")</f>
        <v/>
      </c>
      <c r="Q77" s="22" t="str">
        <f aca="false">IFERROR(INDEX(Requirements_Register!$AV$6:$AV$255,MATCH(ROWS($A$6:A77),Requirements_Register!$BC$6:$BC$255,0))&amp;"","")</f>
        <v/>
      </c>
    </row>
    <row r="78" customFormat="false" ht="15" hidden="false" customHeight="false" outlineLevel="0" collapsed="false">
      <c r="A78" s="22" t="str">
        <f aca="false">IFERROR(INDEX(Requirements_Register!$A$6:$A$255,MATCH(ROWS($A$6:A78),Requirements_Register!$BC$6:$BC$255,0))&amp;"","")</f>
        <v/>
      </c>
      <c r="B78" s="22" t="str">
        <f aca="false">IFERROR(INDEX(Requirements_Register!$B$6:$B$255,MATCH(ROWS($A$6:A78),Requirements_Register!$BC$6:$BC$255,0))&amp;"","")</f>
        <v/>
      </c>
      <c r="C78" s="22" t="str">
        <f aca="false">IFERROR(INDEX(Requirements_Register!$E$6:$E$255,MATCH(ROWS($A$6:A78),Requirements_Register!$BC$6:$BC$255,0))&amp;"","")</f>
        <v/>
      </c>
      <c r="D78" s="22" t="str">
        <f aca="false">IFERROR(INDEX(Requirements_Register!$F$6:$F$255,MATCH(ROWS($A$6:A78),Requirements_Register!$BC$6:$BC$255,0))&amp;"","")</f>
        <v/>
      </c>
      <c r="E78" s="22" t="str">
        <f aca="false">IFERROR(INDEX(Requirements_Register!$G$6:$G$255,MATCH(ROWS($A$6:A78),Requirements_Register!$BC$6:$BC$255,0))&amp;"","")</f>
        <v/>
      </c>
      <c r="F78" s="22" t="str">
        <f aca="false">IFERROR(INDEX(Requirements_Register!$H$6:$H$255,MATCH(ROWS($A$6:A78),Requirements_Register!$BC$6:$BC$255,0))&amp;"","")</f>
        <v/>
      </c>
      <c r="G78" s="22" t="str">
        <f aca="false">IFERROR(INDEX(Requirements_Register!$O$6:$O$255,MATCH(ROWS($A$6:A78),Requirements_Register!$BC$6:$BC$255,0))&amp;"","")</f>
        <v/>
      </c>
      <c r="H78" s="22" t="str">
        <f aca="false">IFERROR(INDEX(Requirements_Register!$P$6:$P$255,MATCH(ROWS($A$6:A78),Requirements_Register!$BC$6:$BC$255,0))&amp;"","")</f>
        <v/>
      </c>
      <c r="I78" s="22" t="str">
        <f aca="false">IFERROR(INDEX(Requirements_Register!$Q$6:$Q$255,MATCH(ROWS($A$6:A78),Requirements_Register!$BC$6:$BC$255,0))&amp;"","")</f>
        <v/>
      </c>
      <c r="J78" s="22" t="str">
        <f aca="false">IFERROR(INDEX(Requirements_Register!$AG$6:$AG$255,MATCH(ROWS($A$6:A78),Requirements_Register!$BC$6:$BC$255,0))&amp;"","")</f>
        <v/>
      </c>
      <c r="K78" s="22" t="str">
        <f aca="false">IFERROR(INDEX(Requirements_Register!$AH$6:$AH$255,MATCH(ROWS($A$6:A78),Requirements_Register!$BC$6:$BC$255,0))&amp;"","")</f>
        <v/>
      </c>
      <c r="L78" s="22" t="str">
        <f aca="false">IFERROR(INDEX(Requirements_Register!$AI$6:$AI$255,MATCH(ROWS($A$6:A78),Requirements_Register!$BC$6:$BC$255,0))&amp;"","")</f>
        <v/>
      </c>
      <c r="M78" s="22" t="str">
        <f aca="false">IFERROR(INDEX(Requirements_Register!$AM$6:$AM$255,MATCH(ROWS($A$6:A78),Requirements_Register!$BC$6:$BC$255,0)),"")</f>
        <v/>
      </c>
      <c r="N78" s="22" t="str">
        <f aca="false">IFERROR(INDEX(Requirements_Register!$AN$6:$AN$255,MATCH(ROWS($A$6:A78),Requirements_Register!$BC$6:$BC$255,0)),"")</f>
        <v/>
      </c>
      <c r="O78" s="22" t="str">
        <f aca="false">IFERROR(INDEX(Requirements_Register!$AR$6:$AR$255,MATCH(ROWS($A$6:A78),Requirements_Register!$BC$6:$BC$255,0))&amp;"","")</f>
        <v/>
      </c>
      <c r="P78" s="22" t="str">
        <f aca="false">IFERROR(INDEX(Requirements_Register!$AS$6:$AS$255,MATCH(ROWS($A$6:A78),Requirements_Register!$BC$6:$BC$255,0)),"")</f>
        <v/>
      </c>
      <c r="Q78" s="22" t="str">
        <f aca="false">IFERROR(INDEX(Requirements_Register!$AV$6:$AV$255,MATCH(ROWS($A$6:A78),Requirements_Register!$BC$6:$BC$255,0))&amp;"","")</f>
        <v/>
      </c>
    </row>
    <row r="79" customFormat="false" ht="15" hidden="false" customHeight="false" outlineLevel="0" collapsed="false">
      <c r="A79" s="22" t="str">
        <f aca="false">IFERROR(INDEX(Requirements_Register!$A$6:$A$255,MATCH(ROWS($A$6:A79),Requirements_Register!$BC$6:$BC$255,0))&amp;"","")</f>
        <v/>
      </c>
      <c r="B79" s="22" t="str">
        <f aca="false">IFERROR(INDEX(Requirements_Register!$B$6:$B$255,MATCH(ROWS($A$6:A79),Requirements_Register!$BC$6:$BC$255,0))&amp;"","")</f>
        <v/>
      </c>
      <c r="C79" s="22" t="str">
        <f aca="false">IFERROR(INDEX(Requirements_Register!$E$6:$E$255,MATCH(ROWS($A$6:A79),Requirements_Register!$BC$6:$BC$255,0))&amp;"","")</f>
        <v/>
      </c>
      <c r="D79" s="22" t="str">
        <f aca="false">IFERROR(INDEX(Requirements_Register!$F$6:$F$255,MATCH(ROWS($A$6:A79),Requirements_Register!$BC$6:$BC$255,0))&amp;"","")</f>
        <v/>
      </c>
      <c r="E79" s="22" t="str">
        <f aca="false">IFERROR(INDEX(Requirements_Register!$G$6:$G$255,MATCH(ROWS($A$6:A79),Requirements_Register!$BC$6:$BC$255,0))&amp;"","")</f>
        <v/>
      </c>
      <c r="F79" s="22" t="str">
        <f aca="false">IFERROR(INDEX(Requirements_Register!$H$6:$H$255,MATCH(ROWS($A$6:A79),Requirements_Register!$BC$6:$BC$255,0))&amp;"","")</f>
        <v/>
      </c>
      <c r="G79" s="22" t="str">
        <f aca="false">IFERROR(INDEX(Requirements_Register!$O$6:$O$255,MATCH(ROWS($A$6:A79),Requirements_Register!$BC$6:$BC$255,0))&amp;"","")</f>
        <v/>
      </c>
      <c r="H79" s="22" t="str">
        <f aca="false">IFERROR(INDEX(Requirements_Register!$P$6:$P$255,MATCH(ROWS($A$6:A79),Requirements_Register!$BC$6:$BC$255,0))&amp;"","")</f>
        <v/>
      </c>
      <c r="I79" s="22" t="str">
        <f aca="false">IFERROR(INDEX(Requirements_Register!$Q$6:$Q$255,MATCH(ROWS($A$6:A79),Requirements_Register!$BC$6:$BC$255,0))&amp;"","")</f>
        <v/>
      </c>
      <c r="J79" s="22" t="str">
        <f aca="false">IFERROR(INDEX(Requirements_Register!$AG$6:$AG$255,MATCH(ROWS($A$6:A79),Requirements_Register!$BC$6:$BC$255,0))&amp;"","")</f>
        <v/>
      </c>
      <c r="K79" s="22" t="str">
        <f aca="false">IFERROR(INDEX(Requirements_Register!$AH$6:$AH$255,MATCH(ROWS($A$6:A79),Requirements_Register!$BC$6:$BC$255,0))&amp;"","")</f>
        <v/>
      </c>
      <c r="L79" s="22" t="str">
        <f aca="false">IFERROR(INDEX(Requirements_Register!$AI$6:$AI$255,MATCH(ROWS($A$6:A79),Requirements_Register!$BC$6:$BC$255,0))&amp;"","")</f>
        <v/>
      </c>
      <c r="M79" s="22" t="str">
        <f aca="false">IFERROR(INDEX(Requirements_Register!$AM$6:$AM$255,MATCH(ROWS($A$6:A79),Requirements_Register!$BC$6:$BC$255,0)),"")</f>
        <v/>
      </c>
      <c r="N79" s="22" t="str">
        <f aca="false">IFERROR(INDEX(Requirements_Register!$AN$6:$AN$255,MATCH(ROWS($A$6:A79),Requirements_Register!$BC$6:$BC$255,0)),"")</f>
        <v/>
      </c>
      <c r="O79" s="22" t="str">
        <f aca="false">IFERROR(INDEX(Requirements_Register!$AR$6:$AR$255,MATCH(ROWS($A$6:A79),Requirements_Register!$BC$6:$BC$255,0))&amp;"","")</f>
        <v/>
      </c>
      <c r="P79" s="22" t="str">
        <f aca="false">IFERROR(INDEX(Requirements_Register!$AS$6:$AS$255,MATCH(ROWS($A$6:A79),Requirements_Register!$BC$6:$BC$255,0)),"")</f>
        <v/>
      </c>
      <c r="Q79" s="22" t="str">
        <f aca="false">IFERROR(INDEX(Requirements_Register!$AV$6:$AV$255,MATCH(ROWS($A$6:A79),Requirements_Register!$BC$6:$BC$255,0))&amp;"","")</f>
        <v/>
      </c>
    </row>
    <row r="80" customFormat="false" ht="15" hidden="false" customHeight="false" outlineLevel="0" collapsed="false">
      <c r="A80" s="22" t="str">
        <f aca="false">IFERROR(INDEX(Requirements_Register!$A$6:$A$255,MATCH(ROWS($A$6:A80),Requirements_Register!$BC$6:$BC$255,0))&amp;"","")</f>
        <v/>
      </c>
      <c r="B80" s="22" t="str">
        <f aca="false">IFERROR(INDEX(Requirements_Register!$B$6:$B$255,MATCH(ROWS($A$6:A80),Requirements_Register!$BC$6:$BC$255,0))&amp;"","")</f>
        <v/>
      </c>
      <c r="C80" s="22" t="str">
        <f aca="false">IFERROR(INDEX(Requirements_Register!$E$6:$E$255,MATCH(ROWS($A$6:A80),Requirements_Register!$BC$6:$BC$255,0))&amp;"","")</f>
        <v/>
      </c>
      <c r="D80" s="22" t="str">
        <f aca="false">IFERROR(INDEX(Requirements_Register!$F$6:$F$255,MATCH(ROWS($A$6:A80),Requirements_Register!$BC$6:$BC$255,0))&amp;"","")</f>
        <v/>
      </c>
      <c r="E80" s="22" t="str">
        <f aca="false">IFERROR(INDEX(Requirements_Register!$G$6:$G$255,MATCH(ROWS($A$6:A80),Requirements_Register!$BC$6:$BC$255,0))&amp;"","")</f>
        <v/>
      </c>
      <c r="F80" s="22" t="str">
        <f aca="false">IFERROR(INDEX(Requirements_Register!$H$6:$H$255,MATCH(ROWS($A$6:A80),Requirements_Register!$BC$6:$BC$255,0))&amp;"","")</f>
        <v/>
      </c>
      <c r="G80" s="22" t="str">
        <f aca="false">IFERROR(INDEX(Requirements_Register!$O$6:$O$255,MATCH(ROWS($A$6:A80),Requirements_Register!$BC$6:$BC$255,0))&amp;"","")</f>
        <v/>
      </c>
      <c r="H80" s="22" t="str">
        <f aca="false">IFERROR(INDEX(Requirements_Register!$P$6:$P$255,MATCH(ROWS($A$6:A80),Requirements_Register!$BC$6:$BC$255,0))&amp;"","")</f>
        <v/>
      </c>
      <c r="I80" s="22" t="str">
        <f aca="false">IFERROR(INDEX(Requirements_Register!$Q$6:$Q$255,MATCH(ROWS($A$6:A80),Requirements_Register!$BC$6:$BC$255,0))&amp;"","")</f>
        <v/>
      </c>
      <c r="J80" s="22" t="str">
        <f aca="false">IFERROR(INDEX(Requirements_Register!$AG$6:$AG$255,MATCH(ROWS($A$6:A80),Requirements_Register!$BC$6:$BC$255,0))&amp;"","")</f>
        <v/>
      </c>
      <c r="K80" s="22" t="str">
        <f aca="false">IFERROR(INDEX(Requirements_Register!$AH$6:$AH$255,MATCH(ROWS($A$6:A80),Requirements_Register!$BC$6:$BC$255,0))&amp;"","")</f>
        <v/>
      </c>
      <c r="L80" s="22" t="str">
        <f aca="false">IFERROR(INDEX(Requirements_Register!$AI$6:$AI$255,MATCH(ROWS($A$6:A80),Requirements_Register!$BC$6:$BC$255,0))&amp;"","")</f>
        <v/>
      </c>
      <c r="M80" s="22" t="str">
        <f aca="false">IFERROR(INDEX(Requirements_Register!$AM$6:$AM$255,MATCH(ROWS($A$6:A80),Requirements_Register!$BC$6:$BC$255,0)),"")</f>
        <v/>
      </c>
      <c r="N80" s="22" t="str">
        <f aca="false">IFERROR(INDEX(Requirements_Register!$AN$6:$AN$255,MATCH(ROWS($A$6:A80),Requirements_Register!$BC$6:$BC$255,0)),"")</f>
        <v/>
      </c>
      <c r="O80" s="22" t="str">
        <f aca="false">IFERROR(INDEX(Requirements_Register!$AR$6:$AR$255,MATCH(ROWS($A$6:A80),Requirements_Register!$BC$6:$BC$255,0))&amp;"","")</f>
        <v/>
      </c>
      <c r="P80" s="22" t="str">
        <f aca="false">IFERROR(INDEX(Requirements_Register!$AS$6:$AS$255,MATCH(ROWS($A$6:A80),Requirements_Register!$BC$6:$BC$255,0)),"")</f>
        <v/>
      </c>
      <c r="Q80" s="22" t="str">
        <f aca="false">IFERROR(INDEX(Requirements_Register!$AV$6:$AV$255,MATCH(ROWS($A$6:A80),Requirements_Register!$BC$6:$BC$255,0))&amp;"","")</f>
        <v/>
      </c>
    </row>
    <row r="81" customFormat="false" ht="15" hidden="false" customHeight="false" outlineLevel="0" collapsed="false">
      <c r="A81" s="22" t="str">
        <f aca="false">IFERROR(INDEX(Requirements_Register!$A$6:$A$255,MATCH(ROWS($A$6:A81),Requirements_Register!$BC$6:$BC$255,0))&amp;"","")</f>
        <v/>
      </c>
      <c r="B81" s="22" t="str">
        <f aca="false">IFERROR(INDEX(Requirements_Register!$B$6:$B$255,MATCH(ROWS($A$6:A81),Requirements_Register!$BC$6:$BC$255,0))&amp;"","")</f>
        <v/>
      </c>
      <c r="C81" s="22" t="str">
        <f aca="false">IFERROR(INDEX(Requirements_Register!$E$6:$E$255,MATCH(ROWS($A$6:A81),Requirements_Register!$BC$6:$BC$255,0))&amp;"","")</f>
        <v/>
      </c>
      <c r="D81" s="22" t="str">
        <f aca="false">IFERROR(INDEX(Requirements_Register!$F$6:$F$255,MATCH(ROWS($A$6:A81),Requirements_Register!$BC$6:$BC$255,0))&amp;"","")</f>
        <v/>
      </c>
      <c r="E81" s="22" t="str">
        <f aca="false">IFERROR(INDEX(Requirements_Register!$G$6:$G$255,MATCH(ROWS($A$6:A81),Requirements_Register!$BC$6:$BC$255,0))&amp;"","")</f>
        <v/>
      </c>
      <c r="F81" s="22" t="str">
        <f aca="false">IFERROR(INDEX(Requirements_Register!$H$6:$H$255,MATCH(ROWS($A$6:A81),Requirements_Register!$BC$6:$BC$255,0))&amp;"","")</f>
        <v/>
      </c>
      <c r="G81" s="22" t="str">
        <f aca="false">IFERROR(INDEX(Requirements_Register!$O$6:$O$255,MATCH(ROWS($A$6:A81),Requirements_Register!$BC$6:$BC$255,0))&amp;"","")</f>
        <v/>
      </c>
      <c r="H81" s="22" t="str">
        <f aca="false">IFERROR(INDEX(Requirements_Register!$P$6:$P$255,MATCH(ROWS($A$6:A81),Requirements_Register!$BC$6:$BC$255,0))&amp;"","")</f>
        <v/>
      </c>
      <c r="I81" s="22" t="str">
        <f aca="false">IFERROR(INDEX(Requirements_Register!$Q$6:$Q$255,MATCH(ROWS($A$6:A81),Requirements_Register!$BC$6:$BC$255,0))&amp;"","")</f>
        <v/>
      </c>
      <c r="J81" s="22" t="str">
        <f aca="false">IFERROR(INDEX(Requirements_Register!$AG$6:$AG$255,MATCH(ROWS($A$6:A81),Requirements_Register!$BC$6:$BC$255,0))&amp;"","")</f>
        <v/>
      </c>
      <c r="K81" s="22" t="str">
        <f aca="false">IFERROR(INDEX(Requirements_Register!$AH$6:$AH$255,MATCH(ROWS($A$6:A81),Requirements_Register!$BC$6:$BC$255,0))&amp;"","")</f>
        <v/>
      </c>
      <c r="L81" s="22" t="str">
        <f aca="false">IFERROR(INDEX(Requirements_Register!$AI$6:$AI$255,MATCH(ROWS($A$6:A81),Requirements_Register!$BC$6:$BC$255,0))&amp;"","")</f>
        <v/>
      </c>
      <c r="M81" s="22" t="str">
        <f aca="false">IFERROR(INDEX(Requirements_Register!$AM$6:$AM$255,MATCH(ROWS($A$6:A81),Requirements_Register!$BC$6:$BC$255,0)),"")</f>
        <v/>
      </c>
      <c r="N81" s="22" t="str">
        <f aca="false">IFERROR(INDEX(Requirements_Register!$AN$6:$AN$255,MATCH(ROWS($A$6:A81),Requirements_Register!$BC$6:$BC$255,0)),"")</f>
        <v/>
      </c>
      <c r="O81" s="22" t="str">
        <f aca="false">IFERROR(INDEX(Requirements_Register!$AR$6:$AR$255,MATCH(ROWS($A$6:A81),Requirements_Register!$BC$6:$BC$255,0))&amp;"","")</f>
        <v/>
      </c>
      <c r="P81" s="22" t="str">
        <f aca="false">IFERROR(INDEX(Requirements_Register!$AS$6:$AS$255,MATCH(ROWS($A$6:A81),Requirements_Register!$BC$6:$BC$255,0)),"")</f>
        <v/>
      </c>
      <c r="Q81" s="22" t="str">
        <f aca="false">IFERROR(INDEX(Requirements_Register!$AV$6:$AV$255,MATCH(ROWS($A$6:A81),Requirements_Register!$BC$6:$BC$255,0))&amp;"","")</f>
        <v/>
      </c>
    </row>
    <row r="82" customFormat="false" ht="15" hidden="false" customHeight="false" outlineLevel="0" collapsed="false">
      <c r="A82" s="22" t="str">
        <f aca="false">IFERROR(INDEX(Requirements_Register!$A$6:$A$255,MATCH(ROWS($A$6:A82),Requirements_Register!$BC$6:$BC$255,0))&amp;"","")</f>
        <v/>
      </c>
      <c r="B82" s="22" t="str">
        <f aca="false">IFERROR(INDEX(Requirements_Register!$B$6:$B$255,MATCH(ROWS($A$6:A82),Requirements_Register!$BC$6:$BC$255,0))&amp;"","")</f>
        <v/>
      </c>
      <c r="C82" s="22" t="str">
        <f aca="false">IFERROR(INDEX(Requirements_Register!$E$6:$E$255,MATCH(ROWS($A$6:A82),Requirements_Register!$BC$6:$BC$255,0))&amp;"","")</f>
        <v/>
      </c>
      <c r="D82" s="22" t="str">
        <f aca="false">IFERROR(INDEX(Requirements_Register!$F$6:$F$255,MATCH(ROWS($A$6:A82),Requirements_Register!$BC$6:$BC$255,0))&amp;"","")</f>
        <v/>
      </c>
      <c r="E82" s="22" t="str">
        <f aca="false">IFERROR(INDEX(Requirements_Register!$G$6:$G$255,MATCH(ROWS($A$6:A82),Requirements_Register!$BC$6:$BC$255,0))&amp;"","")</f>
        <v/>
      </c>
      <c r="F82" s="22" t="str">
        <f aca="false">IFERROR(INDEX(Requirements_Register!$H$6:$H$255,MATCH(ROWS($A$6:A82),Requirements_Register!$BC$6:$BC$255,0))&amp;"","")</f>
        <v/>
      </c>
      <c r="G82" s="22" t="str">
        <f aca="false">IFERROR(INDEX(Requirements_Register!$O$6:$O$255,MATCH(ROWS($A$6:A82),Requirements_Register!$BC$6:$BC$255,0))&amp;"","")</f>
        <v/>
      </c>
      <c r="H82" s="22" t="str">
        <f aca="false">IFERROR(INDEX(Requirements_Register!$P$6:$P$255,MATCH(ROWS($A$6:A82),Requirements_Register!$BC$6:$BC$255,0))&amp;"","")</f>
        <v/>
      </c>
      <c r="I82" s="22" t="str">
        <f aca="false">IFERROR(INDEX(Requirements_Register!$Q$6:$Q$255,MATCH(ROWS($A$6:A82),Requirements_Register!$BC$6:$BC$255,0))&amp;"","")</f>
        <v/>
      </c>
      <c r="J82" s="22" t="str">
        <f aca="false">IFERROR(INDEX(Requirements_Register!$AG$6:$AG$255,MATCH(ROWS($A$6:A82),Requirements_Register!$BC$6:$BC$255,0))&amp;"","")</f>
        <v/>
      </c>
      <c r="K82" s="22" t="str">
        <f aca="false">IFERROR(INDEX(Requirements_Register!$AH$6:$AH$255,MATCH(ROWS($A$6:A82),Requirements_Register!$BC$6:$BC$255,0))&amp;"","")</f>
        <v/>
      </c>
      <c r="L82" s="22" t="str">
        <f aca="false">IFERROR(INDEX(Requirements_Register!$AI$6:$AI$255,MATCH(ROWS($A$6:A82),Requirements_Register!$BC$6:$BC$255,0))&amp;"","")</f>
        <v/>
      </c>
      <c r="M82" s="22" t="str">
        <f aca="false">IFERROR(INDEX(Requirements_Register!$AM$6:$AM$255,MATCH(ROWS($A$6:A82),Requirements_Register!$BC$6:$BC$255,0)),"")</f>
        <v/>
      </c>
      <c r="N82" s="22" t="str">
        <f aca="false">IFERROR(INDEX(Requirements_Register!$AN$6:$AN$255,MATCH(ROWS($A$6:A82),Requirements_Register!$BC$6:$BC$255,0)),"")</f>
        <v/>
      </c>
      <c r="O82" s="22" t="str">
        <f aca="false">IFERROR(INDEX(Requirements_Register!$AR$6:$AR$255,MATCH(ROWS($A$6:A82),Requirements_Register!$BC$6:$BC$255,0))&amp;"","")</f>
        <v/>
      </c>
      <c r="P82" s="22" t="str">
        <f aca="false">IFERROR(INDEX(Requirements_Register!$AS$6:$AS$255,MATCH(ROWS($A$6:A82),Requirements_Register!$BC$6:$BC$255,0)),"")</f>
        <v/>
      </c>
      <c r="Q82" s="22" t="str">
        <f aca="false">IFERROR(INDEX(Requirements_Register!$AV$6:$AV$255,MATCH(ROWS($A$6:A82),Requirements_Register!$BC$6:$BC$255,0))&amp;"","")</f>
        <v/>
      </c>
    </row>
    <row r="83" customFormat="false" ht="15" hidden="false" customHeight="false" outlineLevel="0" collapsed="false">
      <c r="A83" s="22" t="str">
        <f aca="false">IFERROR(INDEX(Requirements_Register!$A$6:$A$255,MATCH(ROWS($A$6:A83),Requirements_Register!$BC$6:$BC$255,0))&amp;"","")</f>
        <v/>
      </c>
      <c r="B83" s="22" t="str">
        <f aca="false">IFERROR(INDEX(Requirements_Register!$B$6:$B$255,MATCH(ROWS($A$6:A83),Requirements_Register!$BC$6:$BC$255,0))&amp;"","")</f>
        <v/>
      </c>
      <c r="C83" s="22" t="str">
        <f aca="false">IFERROR(INDEX(Requirements_Register!$E$6:$E$255,MATCH(ROWS($A$6:A83),Requirements_Register!$BC$6:$BC$255,0))&amp;"","")</f>
        <v/>
      </c>
      <c r="D83" s="22" t="str">
        <f aca="false">IFERROR(INDEX(Requirements_Register!$F$6:$F$255,MATCH(ROWS($A$6:A83),Requirements_Register!$BC$6:$BC$255,0))&amp;"","")</f>
        <v/>
      </c>
      <c r="E83" s="22" t="str">
        <f aca="false">IFERROR(INDEX(Requirements_Register!$G$6:$G$255,MATCH(ROWS($A$6:A83),Requirements_Register!$BC$6:$BC$255,0))&amp;"","")</f>
        <v/>
      </c>
      <c r="F83" s="22" t="str">
        <f aca="false">IFERROR(INDEX(Requirements_Register!$H$6:$H$255,MATCH(ROWS($A$6:A83),Requirements_Register!$BC$6:$BC$255,0))&amp;"","")</f>
        <v/>
      </c>
      <c r="G83" s="22" t="str">
        <f aca="false">IFERROR(INDEX(Requirements_Register!$O$6:$O$255,MATCH(ROWS($A$6:A83),Requirements_Register!$BC$6:$BC$255,0))&amp;"","")</f>
        <v/>
      </c>
      <c r="H83" s="22" t="str">
        <f aca="false">IFERROR(INDEX(Requirements_Register!$P$6:$P$255,MATCH(ROWS($A$6:A83),Requirements_Register!$BC$6:$BC$255,0))&amp;"","")</f>
        <v/>
      </c>
      <c r="I83" s="22" t="str">
        <f aca="false">IFERROR(INDEX(Requirements_Register!$Q$6:$Q$255,MATCH(ROWS($A$6:A83),Requirements_Register!$BC$6:$BC$255,0))&amp;"","")</f>
        <v/>
      </c>
      <c r="J83" s="22" t="str">
        <f aca="false">IFERROR(INDEX(Requirements_Register!$AG$6:$AG$255,MATCH(ROWS($A$6:A83),Requirements_Register!$BC$6:$BC$255,0))&amp;"","")</f>
        <v/>
      </c>
      <c r="K83" s="22" t="str">
        <f aca="false">IFERROR(INDEX(Requirements_Register!$AH$6:$AH$255,MATCH(ROWS($A$6:A83),Requirements_Register!$BC$6:$BC$255,0))&amp;"","")</f>
        <v/>
      </c>
      <c r="L83" s="22" t="str">
        <f aca="false">IFERROR(INDEX(Requirements_Register!$AI$6:$AI$255,MATCH(ROWS($A$6:A83),Requirements_Register!$BC$6:$BC$255,0))&amp;"","")</f>
        <v/>
      </c>
      <c r="M83" s="22" t="str">
        <f aca="false">IFERROR(INDEX(Requirements_Register!$AM$6:$AM$255,MATCH(ROWS($A$6:A83),Requirements_Register!$BC$6:$BC$255,0)),"")</f>
        <v/>
      </c>
      <c r="N83" s="22" t="str">
        <f aca="false">IFERROR(INDEX(Requirements_Register!$AN$6:$AN$255,MATCH(ROWS($A$6:A83),Requirements_Register!$BC$6:$BC$255,0)),"")</f>
        <v/>
      </c>
      <c r="O83" s="22" t="str">
        <f aca="false">IFERROR(INDEX(Requirements_Register!$AR$6:$AR$255,MATCH(ROWS($A$6:A83),Requirements_Register!$BC$6:$BC$255,0))&amp;"","")</f>
        <v/>
      </c>
      <c r="P83" s="22" t="str">
        <f aca="false">IFERROR(INDEX(Requirements_Register!$AS$6:$AS$255,MATCH(ROWS($A$6:A83),Requirements_Register!$BC$6:$BC$255,0)),"")</f>
        <v/>
      </c>
      <c r="Q83" s="22" t="str">
        <f aca="false">IFERROR(INDEX(Requirements_Register!$AV$6:$AV$255,MATCH(ROWS($A$6:A83),Requirements_Register!$BC$6:$BC$255,0))&amp;"","")</f>
        <v/>
      </c>
    </row>
    <row r="84" customFormat="false" ht="15" hidden="false" customHeight="false" outlineLevel="0" collapsed="false">
      <c r="A84" s="22" t="str">
        <f aca="false">IFERROR(INDEX(Requirements_Register!$A$6:$A$255,MATCH(ROWS($A$6:A84),Requirements_Register!$BC$6:$BC$255,0))&amp;"","")</f>
        <v/>
      </c>
      <c r="B84" s="22" t="str">
        <f aca="false">IFERROR(INDEX(Requirements_Register!$B$6:$B$255,MATCH(ROWS($A$6:A84),Requirements_Register!$BC$6:$BC$255,0))&amp;"","")</f>
        <v/>
      </c>
      <c r="C84" s="22" t="str">
        <f aca="false">IFERROR(INDEX(Requirements_Register!$E$6:$E$255,MATCH(ROWS($A$6:A84),Requirements_Register!$BC$6:$BC$255,0))&amp;"","")</f>
        <v/>
      </c>
      <c r="D84" s="22" t="str">
        <f aca="false">IFERROR(INDEX(Requirements_Register!$F$6:$F$255,MATCH(ROWS($A$6:A84),Requirements_Register!$BC$6:$BC$255,0))&amp;"","")</f>
        <v/>
      </c>
      <c r="E84" s="22" t="str">
        <f aca="false">IFERROR(INDEX(Requirements_Register!$G$6:$G$255,MATCH(ROWS($A$6:A84),Requirements_Register!$BC$6:$BC$255,0))&amp;"","")</f>
        <v/>
      </c>
      <c r="F84" s="22" t="str">
        <f aca="false">IFERROR(INDEX(Requirements_Register!$H$6:$H$255,MATCH(ROWS($A$6:A84),Requirements_Register!$BC$6:$BC$255,0))&amp;"","")</f>
        <v/>
      </c>
      <c r="G84" s="22" t="str">
        <f aca="false">IFERROR(INDEX(Requirements_Register!$O$6:$O$255,MATCH(ROWS($A$6:A84),Requirements_Register!$BC$6:$BC$255,0))&amp;"","")</f>
        <v/>
      </c>
      <c r="H84" s="22" t="str">
        <f aca="false">IFERROR(INDEX(Requirements_Register!$P$6:$P$255,MATCH(ROWS($A$6:A84),Requirements_Register!$BC$6:$BC$255,0))&amp;"","")</f>
        <v/>
      </c>
      <c r="I84" s="22" t="str">
        <f aca="false">IFERROR(INDEX(Requirements_Register!$Q$6:$Q$255,MATCH(ROWS($A$6:A84),Requirements_Register!$BC$6:$BC$255,0))&amp;"","")</f>
        <v/>
      </c>
      <c r="J84" s="22" t="str">
        <f aca="false">IFERROR(INDEX(Requirements_Register!$AG$6:$AG$255,MATCH(ROWS($A$6:A84),Requirements_Register!$BC$6:$BC$255,0))&amp;"","")</f>
        <v/>
      </c>
      <c r="K84" s="22" t="str">
        <f aca="false">IFERROR(INDEX(Requirements_Register!$AH$6:$AH$255,MATCH(ROWS($A$6:A84),Requirements_Register!$BC$6:$BC$255,0))&amp;"","")</f>
        <v/>
      </c>
      <c r="L84" s="22" t="str">
        <f aca="false">IFERROR(INDEX(Requirements_Register!$AI$6:$AI$255,MATCH(ROWS($A$6:A84),Requirements_Register!$BC$6:$BC$255,0))&amp;"","")</f>
        <v/>
      </c>
      <c r="M84" s="22" t="str">
        <f aca="false">IFERROR(INDEX(Requirements_Register!$AM$6:$AM$255,MATCH(ROWS($A$6:A84),Requirements_Register!$BC$6:$BC$255,0)),"")</f>
        <v/>
      </c>
      <c r="N84" s="22" t="str">
        <f aca="false">IFERROR(INDEX(Requirements_Register!$AN$6:$AN$255,MATCH(ROWS($A$6:A84),Requirements_Register!$BC$6:$BC$255,0)),"")</f>
        <v/>
      </c>
      <c r="O84" s="22" t="str">
        <f aca="false">IFERROR(INDEX(Requirements_Register!$AR$6:$AR$255,MATCH(ROWS($A$6:A84),Requirements_Register!$BC$6:$BC$255,0))&amp;"","")</f>
        <v/>
      </c>
      <c r="P84" s="22" t="str">
        <f aca="false">IFERROR(INDEX(Requirements_Register!$AS$6:$AS$255,MATCH(ROWS($A$6:A84),Requirements_Register!$BC$6:$BC$255,0)),"")</f>
        <v/>
      </c>
      <c r="Q84" s="22" t="str">
        <f aca="false">IFERROR(INDEX(Requirements_Register!$AV$6:$AV$255,MATCH(ROWS($A$6:A84),Requirements_Register!$BC$6:$BC$255,0))&amp;"","")</f>
        <v/>
      </c>
    </row>
    <row r="85" customFormat="false" ht="15" hidden="false" customHeight="false" outlineLevel="0" collapsed="false">
      <c r="A85" s="22" t="str">
        <f aca="false">IFERROR(INDEX(Requirements_Register!$A$6:$A$255,MATCH(ROWS($A$6:A85),Requirements_Register!$BC$6:$BC$255,0))&amp;"","")</f>
        <v/>
      </c>
      <c r="B85" s="22" t="str">
        <f aca="false">IFERROR(INDEX(Requirements_Register!$B$6:$B$255,MATCH(ROWS($A$6:A85),Requirements_Register!$BC$6:$BC$255,0))&amp;"","")</f>
        <v/>
      </c>
      <c r="C85" s="22" t="str">
        <f aca="false">IFERROR(INDEX(Requirements_Register!$E$6:$E$255,MATCH(ROWS($A$6:A85),Requirements_Register!$BC$6:$BC$255,0))&amp;"","")</f>
        <v/>
      </c>
      <c r="D85" s="22" t="str">
        <f aca="false">IFERROR(INDEX(Requirements_Register!$F$6:$F$255,MATCH(ROWS($A$6:A85),Requirements_Register!$BC$6:$BC$255,0))&amp;"","")</f>
        <v/>
      </c>
      <c r="E85" s="22" t="str">
        <f aca="false">IFERROR(INDEX(Requirements_Register!$G$6:$G$255,MATCH(ROWS($A$6:A85),Requirements_Register!$BC$6:$BC$255,0))&amp;"","")</f>
        <v/>
      </c>
      <c r="F85" s="22" t="str">
        <f aca="false">IFERROR(INDEX(Requirements_Register!$H$6:$H$255,MATCH(ROWS($A$6:A85),Requirements_Register!$BC$6:$BC$255,0))&amp;"","")</f>
        <v/>
      </c>
      <c r="G85" s="22" t="str">
        <f aca="false">IFERROR(INDEX(Requirements_Register!$O$6:$O$255,MATCH(ROWS($A$6:A85),Requirements_Register!$BC$6:$BC$255,0))&amp;"","")</f>
        <v/>
      </c>
      <c r="H85" s="22" t="str">
        <f aca="false">IFERROR(INDEX(Requirements_Register!$P$6:$P$255,MATCH(ROWS($A$6:A85),Requirements_Register!$BC$6:$BC$255,0))&amp;"","")</f>
        <v/>
      </c>
      <c r="I85" s="22" t="str">
        <f aca="false">IFERROR(INDEX(Requirements_Register!$Q$6:$Q$255,MATCH(ROWS($A$6:A85),Requirements_Register!$BC$6:$BC$255,0))&amp;"","")</f>
        <v/>
      </c>
      <c r="J85" s="22" t="str">
        <f aca="false">IFERROR(INDEX(Requirements_Register!$AG$6:$AG$255,MATCH(ROWS($A$6:A85),Requirements_Register!$BC$6:$BC$255,0))&amp;"","")</f>
        <v/>
      </c>
      <c r="K85" s="22" t="str">
        <f aca="false">IFERROR(INDEX(Requirements_Register!$AH$6:$AH$255,MATCH(ROWS($A$6:A85),Requirements_Register!$BC$6:$BC$255,0))&amp;"","")</f>
        <v/>
      </c>
      <c r="L85" s="22" t="str">
        <f aca="false">IFERROR(INDEX(Requirements_Register!$AI$6:$AI$255,MATCH(ROWS($A$6:A85),Requirements_Register!$BC$6:$BC$255,0))&amp;"","")</f>
        <v/>
      </c>
      <c r="M85" s="22" t="str">
        <f aca="false">IFERROR(INDEX(Requirements_Register!$AM$6:$AM$255,MATCH(ROWS($A$6:A85),Requirements_Register!$BC$6:$BC$255,0)),"")</f>
        <v/>
      </c>
      <c r="N85" s="22" t="str">
        <f aca="false">IFERROR(INDEX(Requirements_Register!$AN$6:$AN$255,MATCH(ROWS($A$6:A85),Requirements_Register!$BC$6:$BC$255,0)),"")</f>
        <v/>
      </c>
      <c r="O85" s="22" t="str">
        <f aca="false">IFERROR(INDEX(Requirements_Register!$AR$6:$AR$255,MATCH(ROWS($A$6:A85),Requirements_Register!$BC$6:$BC$255,0))&amp;"","")</f>
        <v/>
      </c>
      <c r="P85" s="22" t="str">
        <f aca="false">IFERROR(INDEX(Requirements_Register!$AS$6:$AS$255,MATCH(ROWS($A$6:A85),Requirements_Register!$BC$6:$BC$255,0)),"")</f>
        <v/>
      </c>
      <c r="Q85" s="22" t="str">
        <f aca="false">IFERROR(INDEX(Requirements_Register!$AV$6:$AV$255,MATCH(ROWS($A$6:A85),Requirements_Register!$BC$6:$BC$255,0))&amp;"","")</f>
        <v/>
      </c>
    </row>
    <row r="86" customFormat="false" ht="15" hidden="false" customHeight="false" outlineLevel="0" collapsed="false">
      <c r="A86" s="22" t="str">
        <f aca="false">IFERROR(INDEX(Requirements_Register!$A$6:$A$255,MATCH(ROWS($A$6:A86),Requirements_Register!$BC$6:$BC$255,0))&amp;"","")</f>
        <v/>
      </c>
      <c r="B86" s="22" t="str">
        <f aca="false">IFERROR(INDEX(Requirements_Register!$B$6:$B$255,MATCH(ROWS($A$6:A86),Requirements_Register!$BC$6:$BC$255,0))&amp;"","")</f>
        <v/>
      </c>
      <c r="C86" s="22" t="str">
        <f aca="false">IFERROR(INDEX(Requirements_Register!$E$6:$E$255,MATCH(ROWS($A$6:A86),Requirements_Register!$BC$6:$BC$255,0))&amp;"","")</f>
        <v/>
      </c>
      <c r="D86" s="22" t="str">
        <f aca="false">IFERROR(INDEX(Requirements_Register!$F$6:$F$255,MATCH(ROWS($A$6:A86),Requirements_Register!$BC$6:$BC$255,0))&amp;"","")</f>
        <v/>
      </c>
      <c r="E86" s="22" t="str">
        <f aca="false">IFERROR(INDEX(Requirements_Register!$G$6:$G$255,MATCH(ROWS($A$6:A86),Requirements_Register!$BC$6:$BC$255,0))&amp;"","")</f>
        <v/>
      </c>
      <c r="F86" s="22" t="str">
        <f aca="false">IFERROR(INDEX(Requirements_Register!$H$6:$H$255,MATCH(ROWS($A$6:A86),Requirements_Register!$BC$6:$BC$255,0))&amp;"","")</f>
        <v/>
      </c>
      <c r="G86" s="22" t="str">
        <f aca="false">IFERROR(INDEX(Requirements_Register!$O$6:$O$255,MATCH(ROWS($A$6:A86),Requirements_Register!$BC$6:$BC$255,0))&amp;"","")</f>
        <v/>
      </c>
      <c r="H86" s="22" t="str">
        <f aca="false">IFERROR(INDEX(Requirements_Register!$P$6:$P$255,MATCH(ROWS($A$6:A86),Requirements_Register!$BC$6:$BC$255,0))&amp;"","")</f>
        <v/>
      </c>
      <c r="I86" s="22" t="str">
        <f aca="false">IFERROR(INDEX(Requirements_Register!$Q$6:$Q$255,MATCH(ROWS($A$6:A86),Requirements_Register!$BC$6:$BC$255,0))&amp;"","")</f>
        <v/>
      </c>
      <c r="J86" s="22" t="str">
        <f aca="false">IFERROR(INDEX(Requirements_Register!$AG$6:$AG$255,MATCH(ROWS($A$6:A86),Requirements_Register!$BC$6:$BC$255,0))&amp;"","")</f>
        <v/>
      </c>
      <c r="K86" s="22" t="str">
        <f aca="false">IFERROR(INDEX(Requirements_Register!$AH$6:$AH$255,MATCH(ROWS($A$6:A86),Requirements_Register!$BC$6:$BC$255,0))&amp;"","")</f>
        <v/>
      </c>
      <c r="L86" s="22" t="str">
        <f aca="false">IFERROR(INDEX(Requirements_Register!$AI$6:$AI$255,MATCH(ROWS($A$6:A86),Requirements_Register!$BC$6:$BC$255,0))&amp;"","")</f>
        <v/>
      </c>
      <c r="M86" s="22" t="str">
        <f aca="false">IFERROR(INDEX(Requirements_Register!$AM$6:$AM$255,MATCH(ROWS($A$6:A86),Requirements_Register!$BC$6:$BC$255,0)),"")</f>
        <v/>
      </c>
      <c r="N86" s="22" t="str">
        <f aca="false">IFERROR(INDEX(Requirements_Register!$AN$6:$AN$255,MATCH(ROWS($A$6:A86),Requirements_Register!$BC$6:$BC$255,0)),"")</f>
        <v/>
      </c>
      <c r="O86" s="22" t="str">
        <f aca="false">IFERROR(INDEX(Requirements_Register!$AR$6:$AR$255,MATCH(ROWS($A$6:A86),Requirements_Register!$BC$6:$BC$255,0))&amp;"","")</f>
        <v/>
      </c>
      <c r="P86" s="22" t="str">
        <f aca="false">IFERROR(INDEX(Requirements_Register!$AS$6:$AS$255,MATCH(ROWS($A$6:A86),Requirements_Register!$BC$6:$BC$255,0)),"")</f>
        <v/>
      </c>
      <c r="Q86" s="22" t="str">
        <f aca="false">IFERROR(INDEX(Requirements_Register!$AV$6:$AV$255,MATCH(ROWS($A$6:A86),Requirements_Register!$BC$6:$BC$255,0))&amp;"","")</f>
        <v/>
      </c>
    </row>
    <row r="87" customFormat="false" ht="15" hidden="false" customHeight="false" outlineLevel="0" collapsed="false">
      <c r="A87" s="22" t="str">
        <f aca="false">IFERROR(INDEX(Requirements_Register!$A$6:$A$255,MATCH(ROWS($A$6:A87),Requirements_Register!$BC$6:$BC$255,0))&amp;"","")</f>
        <v/>
      </c>
      <c r="B87" s="22" t="str">
        <f aca="false">IFERROR(INDEX(Requirements_Register!$B$6:$B$255,MATCH(ROWS($A$6:A87),Requirements_Register!$BC$6:$BC$255,0))&amp;"","")</f>
        <v/>
      </c>
      <c r="C87" s="22" t="str">
        <f aca="false">IFERROR(INDEX(Requirements_Register!$E$6:$E$255,MATCH(ROWS($A$6:A87),Requirements_Register!$BC$6:$BC$255,0))&amp;"","")</f>
        <v/>
      </c>
      <c r="D87" s="22" t="str">
        <f aca="false">IFERROR(INDEX(Requirements_Register!$F$6:$F$255,MATCH(ROWS($A$6:A87),Requirements_Register!$BC$6:$BC$255,0))&amp;"","")</f>
        <v/>
      </c>
      <c r="E87" s="22" t="str">
        <f aca="false">IFERROR(INDEX(Requirements_Register!$G$6:$G$255,MATCH(ROWS($A$6:A87),Requirements_Register!$BC$6:$BC$255,0))&amp;"","")</f>
        <v/>
      </c>
      <c r="F87" s="22" t="str">
        <f aca="false">IFERROR(INDEX(Requirements_Register!$H$6:$H$255,MATCH(ROWS($A$6:A87),Requirements_Register!$BC$6:$BC$255,0))&amp;"","")</f>
        <v/>
      </c>
      <c r="G87" s="22" t="str">
        <f aca="false">IFERROR(INDEX(Requirements_Register!$O$6:$O$255,MATCH(ROWS($A$6:A87),Requirements_Register!$BC$6:$BC$255,0))&amp;"","")</f>
        <v/>
      </c>
      <c r="H87" s="22" t="str">
        <f aca="false">IFERROR(INDEX(Requirements_Register!$P$6:$P$255,MATCH(ROWS($A$6:A87),Requirements_Register!$BC$6:$BC$255,0))&amp;"","")</f>
        <v/>
      </c>
      <c r="I87" s="22" t="str">
        <f aca="false">IFERROR(INDEX(Requirements_Register!$Q$6:$Q$255,MATCH(ROWS($A$6:A87),Requirements_Register!$BC$6:$BC$255,0))&amp;"","")</f>
        <v/>
      </c>
      <c r="J87" s="22" t="str">
        <f aca="false">IFERROR(INDEX(Requirements_Register!$AG$6:$AG$255,MATCH(ROWS($A$6:A87),Requirements_Register!$BC$6:$BC$255,0))&amp;"","")</f>
        <v/>
      </c>
      <c r="K87" s="22" t="str">
        <f aca="false">IFERROR(INDEX(Requirements_Register!$AH$6:$AH$255,MATCH(ROWS($A$6:A87),Requirements_Register!$BC$6:$BC$255,0))&amp;"","")</f>
        <v/>
      </c>
      <c r="L87" s="22" t="str">
        <f aca="false">IFERROR(INDEX(Requirements_Register!$AI$6:$AI$255,MATCH(ROWS($A$6:A87),Requirements_Register!$BC$6:$BC$255,0))&amp;"","")</f>
        <v/>
      </c>
      <c r="M87" s="22" t="str">
        <f aca="false">IFERROR(INDEX(Requirements_Register!$AM$6:$AM$255,MATCH(ROWS($A$6:A87),Requirements_Register!$BC$6:$BC$255,0)),"")</f>
        <v/>
      </c>
      <c r="N87" s="22" t="str">
        <f aca="false">IFERROR(INDEX(Requirements_Register!$AN$6:$AN$255,MATCH(ROWS($A$6:A87),Requirements_Register!$BC$6:$BC$255,0)),"")</f>
        <v/>
      </c>
      <c r="O87" s="22" t="str">
        <f aca="false">IFERROR(INDEX(Requirements_Register!$AR$6:$AR$255,MATCH(ROWS($A$6:A87),Requirements_Register!$BC$6:$BC$255,0))&amp;"","")</f>
        <v/>
      </c>
      <c r="P87" s="22" t="str">
        <f aca="false">IFERROR(INDEX(Requirements_Register!$AS$6:$AS$255,MATCH(ROWS($A$6:A87),Requirements_Register!$BC$6:$BC$255,0)),"")</f>
        <v/>
      </c>
      <c r="Q87" s="22" t="str">
        <f aca="false">IFERROR(INDEX(Requirements_Register!$AV$6:$AV$255,MATCH(ROWS($A$6:A87),Requirements_Register!$BC$6:$BC$255,0))&amp;"","")</f>
        <v/>
      </c>
    </row>
    <row r="88" customFormat="false" ht="15" hidden="false" customHeight="false" outlineLevel="0" collapsed="false">
      <c r="A88" s="22" t="str">
        <f aca="false">IFERROR(INDEX(Requirements_Register!$A$6:$A$255,MATCH(ROWS($A$6:A88),Requirements_Register!$BC$6:$BC$255,0))&amp;"","")</f>
        <v/>
      </c>
      <c r="B88" s="22" t="str">
        <f aca="false">IFERROR(INDEX(Requirements_Register!$B$6:$B$255,MATCH(ROWS($A$6:A88),Requirements_Register!$BC$6:$BC$255,0))&amp;"","")</f>
        <v/>
      </c>
      <c r="C88" s="22" t="str">
        <f aca="false">IFERROR(INDEX(Requirements_Register!$E$6:$E$255,MATCH(ROWS($A$6:A88),Requirements_Register!$BC$6:$BC$255,0))&amp;"","")</f>
        <v/>
      </c>
      <c r="D88" s="22" t="str">
        <f aca="false">IFERROR(INDEX(Requirements_Register!$F$6:$F$255,MATCH(ROWS($A$6:A88),Requirements_Register!$BC$6:$BC$255,0))&amp;"","")</f>
        <v/>
      </c>
      <c r="E88" s="22" t="str">
        <f aca="false">IFERROR(INDEX(Requirements_Register!$G$6:$G$255,MATCH(ROWS($A$6:A88),Requirements_Register!$BC$6:$BC$255,0))&amp;"","")</f>
        <v/>
      </c>
      <c r="F88" s="22" t="str">
        <f aca="false">IFERROR(INDEX(Requirements_Register!$H$6:$H$255,MATCH(ROWS($A$6:A88),Requirements_Register!$BC$6:$BC$255,0))&amp;"","")</f>
        <v/>
      </c>
      <c r="G88" s="22" t="str">
        <f aca="false">IFERROR(INDEX(Requirements_Register!$O$6:$O$255,MATCH(ROWS($A$6:A88),Requirements_Register!$BC$6:$BC$255,0))&amp;"","")</f>
        <v/>
      </c>
      <c r="H88" s="22" t="str">
        <f aca="false">IFERROR(INDEX(Requirements_Register!$P$6:$P$255,MATCH(ROWS($A$6:A88),Requirements_Register!$BC$6:$BC$255,0))&amp;"","")</f>
        <v/>
      </c>
      <c r="I88" s="22" t="str">
        <f aca="false">IFERROR(INDEX(Requirements_Register!$Q$6:$Q$255,MATCH(ROWS($A$6:A88),Requirements_Register!$BC$6:$BC$255,0))&amp;"","")</f>
        <v/>
      </c>
      <c r="J88" s="22" t="str">
        <f aca="false">IFERROR(INDEX(Requirements_Register!$AG$6:$AG$255,MATCH(ROWS($A$6:A88),Requirements_Register!$BC$6:$BC$255,0))&amp;"","")</f>
        <v/>
      </c>
      <c r="K88" s="22" t="str">
        <f aca="false">IFERROR(INDEX(Requirements_Register!$AH$6:$AH$255,MATCH(ROWS($A$6:A88),Requirements_Register!$BC$6:$BC$255,0))&amp;"","")</f>
        <v/>
      </c>
      <c r="L88" s="22" t="str">
        <f aca="false">IFERROR(INDEX(Requirements_Register!$AI$6:$AI$255,MATCH(ROWS($A$6:A88),Requirements_Register!$BC$6:$BC$255,0))&amp;"","")</f>
        <v/>
      </c>
      <c r="M88" s="22" t="str">
        <f aca="false">IFERROR(INDEX(Requirements_Register!$AM$6:$AM$255,MATCH(ROWS($A$6:A88),Requirements_Register!$BC$6:$BC$255,0)),"")</f>
        <v/>
      </c>
      <c r="N88" s="22" t="str">
        <f aca="false">IFERROR(INDEX(Requirements_Register!$AN$6:$AN$255,MATCH(ROWS($A$6:A88),Requirements_Register!$BC$6:$BC$255,0)),"")</f>
        <v/>
      </c>
      <c r="O88" s="22" t="str">
        <f aca="false">IFERROR(INDEX(Requirements_Register!$AR$6:$AR$255,MATCH(ROWS($A$6:A88),Requirements_Register!$BC$6:$BC$255,0))&amp;"","")</f>
        <v/>
      </c>
      <c r="P88" s="22" t="str">
        <f aca="false">IFERROR(INDEX(Requirements_Register!$AS$6:$AS$255,MATCH(ROWS($A$6:A88),Requirements_Register!$BC$6:$BC$255,0)),"")</f>
        <v/>
      </c>
      <c r="Q88" s="22" t="str">
        <f aca="false">IFERROR(INDEX(Requirements_Register!$AV$6:$AV$255,MATCH(ROWS($A$6:A88),Requirements_Register!$BC$6:$BC$255,0))&amp;"","")</f>
        <v/>
      </c>
    </row>
    <row r="89" customFormat="false" ht="15" hidden="false" customHeight="false" outlineLevel="0" collapsed="false">
      <c r="A89" s="22" t="str">
        <f aca="false">IFERROR(INDEX(Requirements_Register!$A$6:$A$255,MATCH(ROWS($A$6:A89),Requirements_Register!$BC$6:$BC$255,0))&amp;"","")</f>
        <v/>
      </c>
      <c r="B89" s="22" t="str">
        <f aca="false">IFERROR(INDEX(Requirements_Register!$B$6:$B$255,MATCH(ROWS($A$6:A89),Requirements_Register!$BC$6:$BC$255,0))&amp;"","")</f>
        <v/>
      </c>
      <c r="C89" s="22" t="str">
        <f aca="false">IFERROR(INDEX(Requirements_Register!$E$6:$E$255,MATCH(ROWS($A$6:A89),Requirements_Register!$BC$6:$BC$255,0))&amp;"","")</f>
        <v/>
      </c>
      <c r="D89" s="22" t="str">
        <f aca="false">IFERROR(INDEX(Requirements_Register!$F$6:$F$255,MATCH(ROWS($A$6:A89),Requirements_Register!$BC$6:$BC$255,0))&amp;"","")</f>
        <v/>
      </c>
      <c r="E89" s="22" t="str">
        <f aca="false">IFERROR(INDEX(Requirements_Register!$G$6:$G$255,MATCH(ROWS($A$6:A89),Requirements_Register!$BC$6:$BC$255,0))&amp;"","")</f>
        <v/>
      </c>
      <c r="F89" s="22" t="str">
        <f aca="false">IFERROR(INDEX(Requirements_Register!$H$6:$H$255,MATCH(ROWS($A$6:A89),Requirements_Register!$BC$6:$BC$255,0))&amp;"","")</f>
        <v/>
      </c>
      <c r="G89" s="22" t="str">
        <f aca="false">IFERROR(INDEX(Requirements_Register!$O$6:$O$255,MATCH(ROWS($A$6:A89),Requirements_Register!$BC$6:$BC$255,0))&amp;"","")</f>
        <v/>
      </c>
      <c r="H89" s="22" t="str">
        <f aca="false">IFERROR(INDEX(Requirements_Register!$P$6:$P$255,MATCH(ROWS($A$6:A89),Requirements_Register!$BC$6:$BC$255,0))&amp;"","")</f>
        <v/>
      </c>
      <c r="I89" s="22" t="str">
        <f aca="false">IFERROR(INDEX(Requirements_Register!$Q$6:$Q$255,MATCH(ROWS($A$6:A89),Requirements_Register!$BC$6:$BC$255,0))&amp;"","")</f>
        <v/>
      </c>
      <c r="J89" s="22" t="str">
        <f aca="false">IFERROR(INDEX(Requirements_Register!$AG$6:$AG$255,MATCH(ROWS($A$6:A89),Requirements_Register!$BC$6:$BC$255,0))&amp;"","")</f>
        <v/>
      </c>
      <c r="K89" s="22" t="str">
        <f aca="false">IFERROR(INDEX(Requirements_Register!$AH$6:$AH$255,MATCH(ROWS($A$6:A89),Requirements_Register!$BC$6:$BC$255,0))&amp;"","")</f>
        <v/>
      </c>
      <c r="L89" s="22" t="str">
        <f aca="false">IFERROR(INDEX(Requirements_Register!$AI$6:$AI$255,MATCH(ROWS($A$6:A89),Requirements_Register!$BC$6:$BC$255,0))&amp;"","")</f>
        <v/>
      </c>
      <c r="M89" s="22" t="str">
        <f aca="false">IFERROR(INDEX(Requirements_Register!$AM$6:$AM$255,MATCH(ROWS($A$6:A89),Requirements_Register!$BC$6:$BC$255,0)),"")</f>
        <v/>
      </c>
      <c r="N89" s="22" t="str">
        <f aca="false">IFERROR(INDEX(Requirements_Register!$AN$6:$AN$255,MATCH(ROWS($A$6:A89),Requirements_Register!$BC$6:$BC$255,0)),"")</f>
        <v/>
      </c>
      <c r="O89" s="22" t="str">
        <f aca="false">IFERROR(INDEX(Requirements_Register!$AR$6:$AR$255,MATCH(ROWS($A$6:A89),Requirements_Register!$BC$6:$BC$255,0))&amp;"","")</f>
        <v/>
      </c>
      <c r="P89" s="22" t="str">
        <f aca="false">IFERROR(INDEX(Requirements_Register!$AS$6:$AS$255,MATCH(ROWS($A$6:A89),Requirements_Register!$BC$6:$BC$255,0)),"")</f>
        <v/>
      </c>
      <c r="Q89" s="22" t="str">
        <f aca="false">IFERROR(INDEX(Requirements_Register!$AV$6:$AV$255,MATCH(ROWS($A$6:A89),Requirements_Register!$BC$6:$BC$255,0))&amp;"","")</f>
        <v/>
      </c>
    </row>
    <row r="90" customFormat="false" ht="15" hidden="false" customHeight="false" outlineLevel="0" collapsed="false">
      <c r="A90" s="22" t="str">
        <f aca="false">IFERROR(INDEX(Requirements_Register!$A$6:$A$255,MATCH(ROWS($A$6:A90),Requirements_Register!$BC$6:$BC$255,0))&amp;"","")</f>
        <v/>
      </c>
      <c r="B90" s="22" t="str">
        <f aca="false">IFERROR(INDEX(Requirements_Register!$B$6:$B$255,MATCH(ROWS($A$6:A90),Requirements_Register!$BC$6:$BC$255,0))&amp;"","")</f>
        <v/>
      </c>
      <c r="C90" s="22" t="str">
        <f aca="false">IFERROR(INDEX(Requirements_Register!$E$6:$E$255,MATCH(ROWS($A$6:A90),Requirements_Register!$BC$6:$BC$255,0))&amp;"","")</f>
        <v/>
      </c>
      <c r="D90" s="22" t="str">
        <f aca="false">IFERROR(INDEX(Requirements_Register!$F$6:$F$255,MATCH(ROWS($A$6:A90),Requirements_Register!$BC$6:$BC$255,0))&amp;"","")</f>
        <v/>
      </c>
      <c r="E90" s="22" t="str">
        <f aca="false">IFERROR(INDEX(Requirements_Register!$G$6:$G$255,MATCH(ROWS($A$6:A90),Requirements_Register!$BC$6:$BC$255,0))&amp;"","")</f>
        <v/>
      </c>
      <c r="F90" s="22" t="str">
        <f aca="false">IFERROR(INDEX(Requirements_Register!$H$6:$H$255,MATCH(ROWS($A$6:A90),Requirements_Register!$BC$6:$BC$255,0))&amp;"","")</f>
        <v/>
      </c>
      <c r="G90" s="22" t="str">
        <f aca="false">IFERROR(INDEX(Requirements_Register!$O$6:$O$255,MATCH(ROWS($A$6:A90),Requirements_Register!$BC$6:$BC$255,0))&amp;"","")</f>
        <v/>
      </c>
      <c r="H90" s="22" t="str">
        <f aca="false">IFERROR(INDEX(Requirements_Register!$P$6:$P$255,MATCH(ROWS($A$6:A90),Requirements_Register!$BC$6:$BC$255,0))&amp;"","")</f>
        <v/>
      </c>
      <c r="I90" s="22" t="str">
        <f aca="false">IFERROR(INDEX(Requirements_Register!$Q$6:$Q$255,MATCH(ROWS($A$6:A90),Requirements_Register!$BC$6:$BC$255,0))&amp;"","")</f>
        <v/>
      </c>
      <c r="J90" s="22" t="str">
        <f aca="false">IFERROR(INDEX(Requirements_Register!$AG$6:$AG$255,MATCH(ROWS($A$6:A90),Requirements_Register!$BC$6:$BC$255,0))&amp;"","")</f>
        <v/>
      </c>
      <c r="K90" s="22" t="str">
        <f aca="false">IFERROR(INDEX(Requirements_Register!$AH$6:$AH$255,MATCH(ROWS($A$6:A90),Requirements_Register!$BC$6:$BC$255,0))&amp;"","")</f>
        <v/>
      </c>
      <c r="L90" s="22" t="str">
        <f aca="false">IFERROR(INDEX(Requirements_Register!$AI$6:$AI$255,MATCH(ROWS($A$6:A90),Requirements_Register!$BC$6:$BC$255,0))&amp;"","")</f>
        <v/>
      </c>
      <c r="M90" s="22" t="str">
        <f aca="false">IFERROR(INDEX(Requirements_Register!$AM$6:$AM$255,MATCH(ROWS($A$6:A90),Requirements_Register!$BC$6:$BC$255,0)),"")</f>
        <v/>
      </c>
      <c r="N90" s="22" t="str">
        <f aca="false">IFERROR(INDEX(Requirements_Register!$AN$6:$AN$255,MATCH(ROWS($A$6:A90),Requirements_Register!$BC$6:$BC$255,0)),"")</f>
        <v/>
      </c>
      <c r="O90" s="22" t="str">
        <f aca="false">IFERROR(INDEX(Requirements_Register!$AR$6:$AR$255,MATCH(ROWS($A$6:A90),Requirements_Register!$BC$6:$BC$255,0))&amp;"","")</f>
        <v/>
      </c>
      <c r="P90" s="22" t="str">
        <f aca="false">IFERROR(INDEX(Requirements_Register!$AS$6:$AS$255,MATCH(ROWS($A$6:A90),Requirements_Register!$BC$6:$BC$255,0)),"")</f>
        <v/>
      </c>
      <c r="Q90" s="22" t="str">
        <f aca="false">IFERROR(INDEX(Requirements_Register!$AV$6:$AV$255,MATCH(ROWS($A$6:A90),Requirements_Register!$BC$6:$BC$255,0))&amp;"","")</f>
        <v/>
      </c>
    </row>
    <row r="91" customFormat="false" ht="15" hidden="false" customHeight="false" outlineLevel="0" collapsed="false">
      <c r="A91" s="22" t="str">
        <f aca="false">IFERROR(INDEX(Requirements_Register!$A$6:$A$255,MATCH(ROWS($A$6:A91),Requirements_Register!$BC$6:$BC$255,0))&amp;"","")</f>
        <v/>
      </c>
      <c r="B91" s="22" t="str">
        <f aca="false">IFERROR(INDEX(Requirements_Register!$B$6:$B$255,MATCH(ROWS($A$6:A91),Requirements_Register!$BC$6:$BC$255,0))&amp;"","")</f>
        <v/>
      </c>
      <c r="C91" s="22" t="str">
        <f aca="false">IFERROR(INDEX(Requirements_Register!$E$6:$E$255,MATCH(ROWS($A$6:A91),Requirements_Register!$BC$6:$BC$255,0))&amp;"","")</f>
        <v/>
      </c>
      <c r="D91" s="22" t="str">
        <f aca="false">IFERROR(INDEX(Requirements_Register!$F$6:$F$255,MATCH(ROWS($A$6:A91),Requirements_Register!$BC$6:$BC$255,0))&amp;"","")</f>
        <v/>
      </c>
      <c r="E91" s="22" t="str">
        <f aca="false">IFERROR(INDEX(Requirements_Register!$G$6:$G$255,MATCH(ROWS($A$6:A91),Requirements_Register!$BC$6:$BC$255,0))&amp;"","")</f>
        <v/>
      </c>
      <c r="F91" s="22" t="str">
        <f aca="false">IFERROR(INDEX(Requirements_Register!$H$6:$H$255,MATCH(ROWS($A$6:A91),Requirements_Register!$BC$6:$BC$255,0))&amp;"","")</f>
        <v/>
      </c>
      <c r="G91" s="22" t="str">
        <f aca="false">IFERROR(INDEX(Requirements_Register!$O$6:$O$255,MATCH(ROWS($A$6:A91),Requirements_Register!$BC$6:$BC$255,0))&amp;"","")</f>
        <v/>
      </c>
      <c r="H91" s="22" t="str">
        <f aca="false">IFERROR(INDEX(Requirements_Register!$P$6:$P$255,MATCH(ROWS($A$6:A91),Requirements_Register!$BC$6:$BC$255,0))&amp;"","")</f>
        <v/>
      </c>
      <c r="I91" s="22" t="str">
        <f aca="false">IFERROR(INDEX(Requirements_Register!$Q$6:$Q$255,MATCH(ROWS($A$6:A91),Requirements_Register!$BC$6:$BC$255,0))&amp;"","")</f>
        <v/>
      </c>
      <c r="J91" s="22" t="str">
        <f aca="false">IFERROR(INDEX(Requirements_Register!$AG$6:$AG$255,MATCH(ROWS($A$6:A91),Requirements_Register!$BC$6:$BC$255,0))&amp;"","")</f>
        <v/>
      </c>
      <c r="K91" s="22" t="str">
        <f aca="false">IFERROR(INDEX(Requirements_Register!$AH$6:$AH$255,MATCH(ROWS($A$6:A91),Requirements_Register!$BC$6:$BC$255,0))&amp;"","")</f>
        <v/>
      </c>
      <c r="L91" s="22" t="str">
        <f aca="false">IFERROR(INDEX(Requirements_Register!$AI$6:$AI$255,MATCH(ROWS($A$6:A91),Requirements_Register!$BC$6:$BC$255,0))&amp;"","")</f>
        <v/>
      </c>
      <c r="M91" s="22" t="str">
        <f aca="false">IFERROR(INDEX(Requirements_Register!$AM$6:$AM$255,MATCH(ROWS($A$6:A91),Requirements_Register!$BC$6:$BC$255,0)),"")</f>
        <v/>
      </c>
      <c r="N91" s="22" t="str">
        <f aca="false">IFERROR(INDEX(Requirements_Register!$AN$6:$AN$255,MATCH(ROWS($A$6:A91),Requirements_Register!$BC$6:$BC$255,0)),"")</f>
        <v/>
      </c>
      <c r="O91" s="22" t="str">
        <f aca="false">IFERROR(INDEX(Requirements_Register!$AR$6:$AR$255,MATCH(ROWS($A$6:A91),Requirements_Register!$BC$6:$BC$255,0))&amp;"","")</f>
        <v/>
      </c>
      <c r="P91" s="22" t="str">
        <f aca="false">IFERROR(INDEX(Requirements_Register!$AS$6:$AS$255,MATCH(ROWS($A$6:A91),Requirements_Register!$BC$6:$BC$255,0)),"")</f>
        <v/>
      </c>
      <c r="Q91" s="22" t="str">
        <f aca="false">IFERROR(INDEX(Requirements_Register!$AV$6:$AV$255,MATCH(ROWS($A$6:A91),Requirements_Register!$BC$6:$BC$255,0))&amp;"","")</f>
        <v/>
      </c>
    </row>
    <row r="92" customFormat="false" ht="15" hidden="false" customHeight="false" outlineLevel="0" collapsed="false">
      <c r="A92" s="22" t="str">
        <f aca="false">IFERROR(INDEX(Requirements_Register!$A$6:$A$255,MATCH(ROWS($A$6:A92),Requirements_Register!$BC$6:$BC$255,0))&amp;"","")</f>
        <v/>
      </c>
      <c r="B92" s="22" t="str">
        <f aca="false">IFERROR(INDEX(Requirements_Register!$B$6:$B$255,MATCH(ROWS($A$6:A92),Requirements_Register!$BC$6:$BC$255,0))&amp;"","")</f>
        <v/>
      </c>
      <c r="C92" s="22" t="str">
        <f aca="false">IFERROR(INDEX(Requirements_Register!$E$6:$E$255,MATCH(ROWS($A$6:A92),Requirements_Register!$BC$6:$BC$255,0))&amp;"","")</f>
        <v/>
      </c>
      <c r="D92" s="22" t="str">
        <f aca="false">IFERROR(INDEX(Requirements_Register!$F$6:$F$255,MATCH(ROWS($A$6:A92),Requirements_Register!$BC$6:$BC$255,0))&amp;"","")</f>
        <v/>
      </c>
      <c r="E92" s="22" t="str">
        <f aca="false">IFERROR(INDEX(Requirements_Register!$G$6:$G$255,MATCH(ROWS($A$6:A92),Requirements_Register!$BC$6:$BC$255,0))&amp;"","")</f>
        <v/>
      </c>
      <c r="F92" s="22" t="str">
        <f aca="false">IFERROR(INDEX(Requirements_Register!$H$6:$H$255,MATCH(ROWS($A$6:A92),Requirements_Register!$BC$6:$BC$255,0))&amp;"","")</f>
        <v/>
      </c>
      <c r="G92" s="22" t="str">
        <f aca="false">IFERROR(INDEX(Requirements_Register!$O$6:$O$255,MATCH(ROWS($A$6:A92),Requirements_Register!$BC$6:$BC$255,0))&amp;"","")</f>
        <v/>
      </c>
      <c r="H92" s="22" t="str">
        <f aca="false">IFERROR(INDEX(Requirements_Register!$P$6:$P$255,MATCH(ROWS($A$6:A92),Requirements_Register!$BC$6:$BC$255,0))&amp;"","")</f>
        <v/>
      </c>
      <c r="I92" s="22" t="str">
        <f aca="false">IFERROR(INDEX(Requirements_Register!$Q$6:$Q$255,MATCH(ROWS($A$6:A92),Requirements_Register!$BC$6:$BC$255,0))&amp;"","")</f>
        <v/>
      </c>
      <c r="J92" s="22" t="str">
        <f aca="false">IFERROR(INDEX(Requirements_Register!$AG$6:$AG$255,MATCH(ROWS($A$6:A92),Requirements_Register!$BC$6:$BC$255,0))&amp;"","")</f>
        <v/>
      </c>
      <c r="K92" s="22" t="str">
        <f aca="false">IFERROR(INDEX(Requirements_Register!$AH$6:$AH$255,MATCH(ROWS($A$6:A92),Requirements_Register!$BC$6:$BC$255,0))&amp;"","")</f>
        <v/>
      </c>
      <c r="L92" s="22" t="str">
        <f aca="false">IFERROR(INDEX(Requirements_Register!$AI$6:$AI$255,MATCH(ROWS($A$6:A92),Requirements_Register!$BC$6:$BC$255,0))&amp;"","")</f>
        <v/>
      </c>
      <c r="M92" s="22" t="str">
        <f aca="false">IFERROR(INDEX(Requirements_Register!$AM$6:$AM$255,MATCH(ROWS($A$6:A92),Requirements_Register!$BC$6:$BC$255,0)),"")</f>
        <v/>
      </c>
      <c r="N92" s="22" t="str">
        <f aca="false">IFERROR(INDEX(Requirements_Register!$AN$6:$AN$255,MATCH(ROWS($A$6:A92),Requirements_Register!$BC$6:$BC$255,0)),"")</f>
        <v/>
      </c>
      <c r="O92" s="22" t="str">
        <f aca="false">IFERROR(INDEX(Requirements_Register!$AR$6:$AR$255,MATCH(ROWS($A$6:A92),Requirements_Register!$BC$6:$BC$255,0))&amp;"","")</f>
        <v/>
      </c>
      <c r="P92" s="22" t="str">
        <f aca="false">IFERROR(INDEX(Requirements_Register!$AS$6:$AS$255,MATCH(ROWS($A$6:A92),Requirements_Register!$BC$6:$BC$255,0)),"")</f>
        <v/>
      </c>
      <c r="Q92" s="22" t="str">
        <f aca="false">IFERROR(INDEX(Requirements_Register!$AV$6:$AV$255,MATCH(ROWS($A$6:A92),Requirements_Register!$BC$6:$BC$255,0))&amp;"","")</f>
        <v/>
      </c>
    </row>
    <row r="93" customFormat="false" ht="15" hidden="false" customHeight="false" outlineLevel="0" collapsed="false">
      <c r="A93" s="22" t="str">
        <f aca="false">IFERROR(INDEX(Requirements_Register!$A$6:$A$255,MATCH(ROWS($A$6:A93),Requirements_Register!$BC$6:$BC$255,0))&amp;"","")</f>
        <v/>
      </c>
      <c r="B93" s="22" t="str">
        <f aca="false">IFERROR(INDEX(Requirements_Register!$B$6:$B$255,MATCH(ROWS($A$6:A93),Requirements_Register!$BC$6:$BC$255,0))&amp;"","")</f>
        <v/>
      </c>
      <c r="C93" s="22" t="str">
        <f aca="false">IFERROR(INDEX(Requirements_Register!$E$6:$E$255,MATCH(ROWS($A$6:A93),Requirements_Register!$BC$6:$BC$255,0))&amp;"","")</f>
        <v/>
      </c>
      <c r="D93" s="22" t="str">
        <f aca="false">IFERROR(INDEX(Requirements_Register!$F$6:$F$255,MATCH(ROWS($A$6:A93),Requirements_Register!$BC$6:$BC$255,0))&amp;"","")</f>
        <v/>
      </c>
      <c r="E93" s="22" t="str">
        <f aca="false">IFERROR(INDEX(Requirements_Register!$G$6:$G$255,MATCH(ROWS($A$6:A93),Requirements_Register!$BC$6:$BC$255,0))&amp;"","")</f>
        <v/>
      </c>
      <c r="F93" s="22" t="str">
        <f aca="false">IFERROR(INDEX(Requirements_Register!$H$6:$H$255,MATCH(ROWS($A$6:A93),Requirements_Register!$BC$6:$BC$255,0))&amp;"","")</f>
        <v/>
      </c>
      <c r="G93" s="22" t="str">
        <f aca="false">IFERROR(INDEX(Requirements_Register!$O$6:$O$255,MATCH(ROWS($A$6:A93),Requirements_Register!$BC$6:$BC$255,0))&amp;"","")</f>
        <v/>
      </c>
      <c r="H93" s="22" t="str">
        <f aca="false">IFERROR(INDEX(Requirements_Register!$P$6:$P$255,MATCH(ROWS($A$6:A93),Requirements_Register!$BC$6:$BC$255,0))&amp;"","")</f>
        <v/>
      </c>
      <c r="I93" s="22" t="str">
        <f aca="false">IFERROR(INDEX(Requirements_Register!$Q$6:$Q$255,MATCH(ROWS($A$6:A93),Requirements_Register!$BC$6:$BC$255,0))&amp;"","")</f>
        <v/>
      </c>
      <c r="J93" s="22" t="str">
        <f aca="false">IFERROR(INDEX(Requirements_Register!$AG$6:$AG$255,MATCH(ROWS($A$6:A93),Requirements_Register!$BC$6:$BC$255,0))&amp;"","")</f>
        <v/>
      </c>
      <c r="K93" s="22" t="str">
        <f aca="false">IFERROR(INDEX(Requirements_Register!$AH$6:$AH$255,MATCH(ROWS($A$6:A93),Requirements_Register!$BC$6:$BC$255,0))&amp;"","")</f>
        <v/>
      </c>
      <c r="L93" s="22" t="str">
        <f aca="false">IFERROR(INDEX(Requirements_Register!$AI$6:$AI$255,MATCH(ROWS($A$6:A93),Requirements_Register!$BC$6:$BC$255,0))&amp;"","")</f>
        <v/>
      </c>
      <c r="M93" s="22" t="str">
        <f aca="false">IFERROR(INDEX(Requirements_Register!$AM$6:$AM$255,MATCH(ROWS($A$6:A93),Requirements_Register!$BC$6:$BC$255,0)),"")</f>
        <v/>
      </c>
      <c r="N93" s="22" t="str">
        <f aca="false">IFERROR(INDEX(Requirements_Register!$AN$6:$AN$255,MATCH(ROWS($A$6:A93),Requirements_Register!$BC$6:$BC$255,0)),"")</f>
        <v/>
      </c>
      <c r="O93" s="22" t="str">
        <f aca="false">IFERROR(INDEX(Requirements_Register!$AR$6:$AR$255,MATCH(ROWS($A$6:A93),Requirements_Register!$BC$6:$BC$255,0))&amp;"","")</f>
        <v/>
      </c>
      <c r="P93" s="22" t="str">
        <f aca="false">IFERROR(INDEX(Requirements_Register!$AS$6:$AS$255,MATCH(ROWS($A$6:A93),Requirements_Register!$BC$6:$BC$255,0)),"")</f>
        <v/>
      </c>
      <c r="Q93" s="22" t="str">
        <f aca="false">IFERROR(INDEX(Requirements_Register!$AV$6:$AV$255,MATCH(ROWS($A$6:A93),Requirements_Register!$BC$6:$BC$255,0))&amp;"","")</f>
        <v/>
      </c>
    </row>
    <row r="94" customFormat="false" ht="15" hidden="false" customHeight="false" outlineLevel="0" collapsed="false">
      <c r="A94" s="22" t="str">
        <f aca="false">IFERROR(INDEX(Requirements_Register!$A$6:$A$255,MATCH(ROWS($A$6:A94),Requirements_Register!$BC$6:$BC$255,0))&amp;"","")</f>
        <v/>
      </c>
      <c r="B94" s="22" t="str">
        <f aca="false">IFERROR(INDEX(Requirements_Register!$B$6:$B$255,MATCH(ROWS($A$6:A94),Requirements_Register!$BC$6:$BC$255,0))&amp;"","")</f>
        <v/>
      </c>
      <c r="C94" s="22" t="str">
        <f aca="false">IFERROR(INDEX(Requirements_Register!$E$6:$E$255,MATCH(ROWS($A$6:A94),Requirements_Register!$BC$6:$BC$255,0))&amp;"","")</f>
        <v/>
      </c>
      <c r="D94" s="22" t="str">
        <f aca="false">IFERROR(INDEX(Requirements_Register!$F$6:$F$255,MATCH(ROWS($A$6:A94),Requirements_Register!$BC$6:$BC$255,0))&amp;"","")</f>
        <v/>
      </c>
      <c r="E94" s="22" t="str">
        <f aca="false">IFERROR(INDEX(Requirements_Register!$G$6:$G$255,MATCH(ROWS($A$6:A94),Requirements_Register!$BC$6:$BC$255,0))&amp;"","")</f>
        <v/>
      </c>
      <c r="F94" s="22" t="str">
        <f aca="false">IFERROR(INDEX(Requirements_Register!$H$6:$H$255,MATCH(ROWS($A$6:A94),Requirements_Register!$BC$6:$BC$255,0))&amp;"","")</f>
        <v/>
      </c>
      <c r="G94" s="22" t="str">
        <f aca="false">IFERROR(INDEX(Requirements_Register!$O$6:$O$255,MATCH(ROWS($A$6:A94),Requirements_Register!$BC$6:$BC$255,0))&amp;"","")</f>
        <v/>
      </c>
      <c r="H94" s="22" t="str">
        <f aca="false">IFERROR(INDEX(Requirements_Register!$P$6:$P$255,MATCH(ROWS($A$6:A94),Requirements_Register!$BC$6:$BC$255,0))&amp;"","")</f>
        <v/>
      </c>
      <c r="I94" s="22" t="str">
        <f aca="false">IFERROR(INDEX(Requirements_Register!$Q$6:$Q$255,MATCH(ROWS($A$6:A94),Requirements_Register!$BC$6:$BC$255,0))&amp;"","")</f>
        <v/>
      </c>
      <c r="J94" s="22" t="str">
        <f aca="false">IFERROR(INDEX(Requirements_Register!$AG$6:$AG$255,MATCH(ROWS($A$6:A94),Requirements_Register!$BC$6:$BC$255,0))&amp;"","")</f>
        <v/>
      </c>
      <c r="K94" s="22" t="str">
        <f aca="false">IFERROR(INDEX(Requirements_Register!$AH$6:$AH$255,MATCH(ROWS($A$6:A94),Requirements_Register!$BC$6:$BC$255,0))&amp;"","")</f>
        <v/>
      </c>
      <c r="L94" s="22" t="str">
        <f aca="false">IFERROR(INDEX(Requirements_Register!$AI$6:$AI$255,MATCH(ROWS($A$6:A94),Requirements_Register!$BC$6:$BC$255,0))&amp;"","")</f>
        <v/>
      </c>
      <c r="M94" s="22" t="str">
        <f aca="false">IFERROR(INDEX(Requirements_Register!$AM$6:$AM$255,MATCH(ROWS($A$6:A94),Requirements_Register!$BC$6:$BC$255,0)),"")</f>
        <v/>
      </c>
      <c r="N94" s="22" t="str">
        <f aca="false">IFERROR(INDEX(Requirements_Register!$AN$6:$AN$255,MATCH(ROWS($A$6:A94),Requirements_Register!$BC$6:$BC$255,0)),"")</f>
        <v/>
      </c>
      <c r="O94" s="22" t="str">
        <f aca="false">IFERROR(INDEX(Requirements_Register!$AR$6:$AR$255,MATCH(ROWS($A$6:A94),Requirements_Register!$BC$6:$BC$255,0))&amp;"","")</f>
        <v/>
      </c>
      <c r="P94" s="22" t="str">
        <f aca="false">IFERROR(INDEX(Requirements_Register!$AS$6:$AS$255,MATCH(ROWS($A$6:A94),Requirements_Register!$BC$6:$BC$255,0)),"")</f>
        <v/>
      </c>
      <c r="Q94" s="22" t="str">
        <f aca="false">IFERROR(INDEX(Requirements_Register!$AV$6:$AV$255,MATCH(ROWS($A$6:A94),Requirements_Register!$BC$6:$BC$255,0))&amp;"","")</f>
        <v/>
      </c>
    </row>
    <row r="95" customFormat="false" ht="15" hidden="false" customHeight="false" outlineLevel="0" collapsed="false">
      <c r="A95" s="22" t="str">
        <f aca="false">IFERROR(INDEX(Requirements_Register!$A$6:$A$255,MATCH(ROWS($A$6:A95),Requirements_Register!$BC$6:$BC$255,0))&amp;"","")</f>
        <v/>
      </c>
      <c r="B95" s="22" t="str">
        <f aca="false">IFERROR(INDEX(Requirements_Register!$B$6:$B$255,MATCH(ROWS($A$6:A95),Requirements_Register!$BC$6:$BC$255,0))&amp;"","")</f>
        <v/>
      </c>
      <c r="C95" s="22" t="str">
        <f aca="false">IFERROR(INDEX(Requirements_Register!$E$6:$E$255,MATCH(ROWS($A$6:A95),Requirements_Register!$BC$6:$BC$255,0))&amp;"","")</f>
        <v/>
      </c>
      <c r="D95" s="22" t="str">
        <f aca="false">IFERROR(INDEX(Requirements_Register!$F$6:$F$255,MATCH(ROWS($A$6:A95),Requirements_Register!$BC$6:$BC$255,0))&amp;"","")</f>
        <v/>
      </c>
      <c r="E95" s="22" t="str">
        <f aca="false">IFERROR(INDEX(Requirements_Register!$G$6:$G$255,MATCH(ROWS($A$6:A95),Requirements_Register!$BC$6:$BC$255,0))&amp;"","")</f>
        <v/>
      </c>
      <c r="F95" s="22" t="str">
        <f aca="false">IFERROR(INDEX(Requirements_Register!$H$6:$H$255,MATCH(ROWS($A$6:A95),Requirements_Register!$BC$6:$BC$255,0))&amp;"","")</f>
        <v/>
      </c>
      <c r="G95" s="22" t="str">
        <f aca="false">IFERROR(INDEX(Requirements_Register!$O$6:$O$255,MATCH(ROWS($A$6:A95),Requirements_Register!$BC$6:$BC$255,0))&amp;"","")</f>
        <v/>
      </c>
      <c r="H95" s="22" t="str">
        <f aca="false">IFERROR(INDEX(Requirements_Register!$P$6:$P$255,MATCH(ROWS($A$6:A95),Requirements_Register!$BC$6:$BC$255,0))&amp;"","")</f>
        <v/>
      </c>
      <c r="I95" s="22" t="str">
        <f aca="false">IFERROR(INDEX(Requirements_Register!$Q$6:$Q$255,MATCH(ROWS($A$6:A95),Requirements_Register!$BC$6:$BC$255,0))&amp;"","")</f>
        <v/>
      </c>
      <c r="J95" s="22" t="str">
        <f aca="false">IFERROR(INDEX(Requirements_Register!$AG$6:$AG$255,MATCH(ROWS($A$6:A95),Requirements_Register!$BC$6:$BC$255,0))&amp;"","")</f>
        <v/>
      </c>
      <c r="K95" s="22" t="str">
        <f aca="false">IFERROR(INDEX(Requirements_Register!$AH$6:$AH$255,MATCH(ROWS($A$6:A95),Requirements_Register!$BC$6:$BC$255,0))&amp;"","")</f>
        <v/>
      </c>
      <c r="L95" s="22" t="str">
        <f aca="false">IFERROR(INDEX(Requirements_Register!$AI$6:$AI$255,MATCH(ROWS($A$6:A95),Requirements_Register!$BC$6:$BC$255,0))&amp;"","")</f>
        <v/>
      </c>
      <c r="M95" s="22" t="str">
        <f aca="false">IFERROR(INDEX(Requirements_Register!$AM$6:$AM$255,MATCH(ROWS($A$6:A95),Requirements_Register!$BC$6:$BC$255,0)),"")</f>
        <v/>
      </c>
      <c r="N95" s="22" t="str">
        <f aca="false">IFERROR(INDEX(Requirements_Register!$AN$6:$AN$255,MATCH(ROWS($A$6:A95),Requirements_Register!$BC$6:$BC$255,0)),"")</f>
        <v/>
      </c>
      <c r="O95" s="22" t="str">
        <f aca="false">IFERROR(INDEX(Requirements_Register!$AR$6:$AR$255,MATCH(ROWS($A$6:A95),Requirements_Register!$BC$6:$BC$255,0))&amp;"","")</f>
        <v/>
      </c>
      <c r="P95" s="22" t="str">
        <f aca="false">IFERROR(INDEX(Requirements_Register!$AS$6:$AS$255,MATCH(ROWS($A$6:A95),Requirements_Register!$BC$6:$BC$255,0)),"")</f>
        <v/>
      </c>
      <c r="Q95" s="22" t="str">
        <f aca="false">IFERROR(INDEX(Requirements_Register!$AV$6:$AV$255,MATCH(ROWS($A$6:A95),Requirements_Register!$BC$6:$BC$255,0))&amp;"","")</f>
        <v/>
      </c>
    </row>
    <row r="96" customFormat="false" ht="15" hidden="false" customHeight="false" outlineLevel="0" collapsed="false">
      <c r="A96" s="22" t="str">
        <f aca="false">IFERROR(INDEX(Requirements_Register!$A$6:$A$255,MATCH(ROWS($A$6:A96),Requirements_Register!$BC$6:$BC$255,0))&amp;"","")</f>
        <v/>
      </c>
      <c r="B96" s="22" t="str">
        <f aca="false">IFERROR(INDEX(Requirements_Register!$B$6:$B$255,MATCH(ROWS($A$6:A96),Requirements_Register!$BC$6:$BC$255,0))&amp;"","")</f>
        <v/>
      </c>
      <c r="C96" s="22" t="str">
        <f aca="false">IFERROR(INDEX(Requirements_Register!$E$6:$E$255,MATCH(ROWS($A$6:A96),Requirements_Register!$BC$6:$BC$255,0))&amp;"","")</f>
        <v/>
      </c>
      <c r="D96" s="22" t="str">
        <f aca="false">IFERROR(INDEX(Requirements_Register!$F$6:$F$255,MATCH(ROWS($A$6:A96),Requirements_Register!$BC$6:$BC$255,0))&amp;"","")</f>
        <v/>
      </c>
      <c r="E96" s="22" t="str">
        <f aca="false">IFERROR(INDEX(Requirements_Register!$G$6:$G$255,MATCH(ROWS($A$6:A96),Requirements_Register!$BC$6:$BC$255,0))&amp;"","")</f>
        <v/>
      </c>
      <c r="F96" s="22" t="str">
        <f aca="false">IFERROR(INDEX(Requirements_Register!$H$6:$H$255,MATCH(ROWS($A$6:A96),Requirements_Register!$BC$6:$BC$255,0))&amp;"","")</f>
        <v/>
      </c>
      <c r="G96" s="22" t="str">
        <f aca="false">IFERROR(INDEX(Requirements_Register!$O$6:$O$255,MATCH(ROWS($A$6:A96),Requirements_Register!$BC$6:$BC$255,0))&amp;"","")</f>
        <v/>
      </c>
      <c r="H96" s="22" t="str">
        <f aca="false">IFERROR(INDEX(Requirements_Register!$P$6:$P$255,MATCH(ROWS($A$6:A96),Requirements_Register!$BC$6:$BC$255,0))&amp;"","")</f>
        <v/>
      </c>
      <c r="I96" s="22" t="str">
        <f aca="false">IFERROR(INDEX(Requirements_Register!$Q$6:$Q$255,MATCH(ROWS($A$6:A96),Requirements_Register!$BC$6:$BC$255,0))&amp;"","")</f>
        <v/>
      </c>
      <c r="J96" s="22" t="str">
        <f aca="false">IFERROR(INDEX(Requirements_Register!$AG$6:$AG$255,MATCH(ROWS($A$6:A96),Requirements_Register!$BC$6:$BC$255,0))&amp;"","")</f>
        <v/>
      </c>
      <c r="K96" s="22" t="str">
        <f aca="false">IFERROR(INDEX(Requirements_Register!$AH$6:$AH$255,MATCH(ROWS($A$6:A96),Requirements_Register!$BC$6:$BC$255,0))&amp;"","")</f>
        <v/>
      </c>
      <c r="L96" s="22" t="str">
        <f aca="false">IFERROR(INDEX(Requirements_Register!$AI$6:$AI$255,MATCH(ROWS($A$6:A96),Requirements_Register!$BC$6:$BC$255,0))&amp;"","")</f>
        <v/>
      </c>
      <c r="M96" s="22" t="str">
        <f aca="false">IFERROR(INDEX(Requirements_Register!$AM$6:$AM$255,MATCH(ROWS($A$6:A96),Requirements_Register!$BC$6:$BC$255,0)),"")</f>
        <v/>
      </c>
      <c r="N96" s="22" t="str">
        <f aca="false">IFERROR(INDEX(Requirements_Register!$AN$6:$AN$255,MATCH(ROWS($A$6:A96),Requirements_Register!$BC$6:$BC$255,0)),"")</f>
        <v/>
      </c>
      <c r="O96" s="22" t="str">
        <f aca="false">IFERROR(INDEX(Requirements_Register!$AR$6:$AR$255,MATCH(ROWS($A$6:A96),Requirements_Register!$BC$6:$BC$255,0))&amp;"","")</f>
        <v/>
      </c>
      <c r="P96" s="22" t="str">
        <f aca="false">IFERROR(INDEX(Requirements_Register!$AS$6:$AS$255,MATCH(ROWS($A$6:A96),Requirements_Register!$BC$6:$BC$255,0)),"")</f>
        <v/>
      </c>
      <c r="Q96" s="22" t="str">
        <f aca="false">IFERROR(INDEX(Requirements_Register!$AV$6:$AV$255,MATCH(ROWS($A$6:A96),Requirements_Register!$BC$6:$BC$255,0))&amp;"","")</f>
        <v/>
      </c>
    </row>
    <row r="97" customFormat="false" ht="15" hidden="false" customHeight="false" outlineLevel="0" collapsed="false">
      <c r="A97" s="22" t="str">
        <f aca="false">IFERROR(INDEX(Requirements_Register!$A$6:$A$255,MATCH(ROWS($A$6:A97),Requirements_Register!$BC$6:$BC$255,0))&amp;"","")</f>
        <v/>
      </c>
      <c r="B97" s="22" t="str">
        <f aca="false">IFERROR(INDEX(Requirements_Register!$B$6:$B$255,MATCH(ROWS($A$6:A97),Requirements_Register!$BC$6:$BC$255,0))&amp;"","")</f>
        <v/>
      </c>
      <c r="C97" s="22" t="str">
        <f aca="false">IFERROR(INDEX(Requirements_Register!$E$6:$E$255,MATCH(ROWS($A$6:A97),Requirements_Register!$BC$6:$BC$255,0))&amp;"","")</f>
        <v/>
      </c>
      <c r="D97" s="22" t="str">
        <f aca="false">IFERROR(INDEX(Requirements_Register!$F$6:$F$255,MATCH(ROWS($A$6:A97),Requirements_Register!$BC$6:$BC$255,0))&amp;"","")</f>
        <v/>
      </c>
      <c r="E97" s="22" t="str">
        <f aca="false">IFERROR(INDEX(Requirements_Register!$G$6:$G$255,MATCH(ROWS($A$6:A97),Requirements_Register!$BC$6:$BC$255,0))&amp;"","")</f>
        <v/>
      </c>
      <c r="F97" s="22" t="str">
        <f aca="false">IFERROR(INDEX(Requirements_Register!$H$6:$H$255,MATCH(ROWS($A$6:A97),Requirements_Register!$BC$6:$BC$255,0))&amp;"","")</f>
        <v/>
      </c>
      <c r="G97" s="22" t="str">
        <f aca="false">IFERROR(INDEX(Requirements_Register!$O$6:$O$255,MATCH(ROWS($A$6:A97),Requirements_Register!$BC$6:$BC$255,0))&amp;"","")</f>
        <v/>
      </c>
      <c r="H97" s="22" t="str">
        <f aca="false">IFERROR(INDEX(Requirements_Register!$P$6:$P$255,MATCH(ROWS($A$6:A97),Requirements_Register!$BC$6:$BC$255,0))&amp;"","")</f>
        <v/>
      </c>
      <c r="I97" s="22" t="str">
        <f aca="false">IFERROR(INDEX(Requirements_Register!$Q$6:$Q$255,MATCH(ROWS($A$6:A97),Requirements_Register!$BC$6:$BC$255,0))&amp;"","")</f>
        <v/>
      </c>
      <c r="J97" s="22" t="str">
        <f aca="false">IFERROR(INDEX(Requirements_Register!$AG$6:$AG$255,MATCH(ROWS($A$6:A97),Requirements_Register!$BC$6:$BC$255,0))&amp;"","")</f>
        <v/>
      </c>
      <c r="K97" s="22" t="str">
        <f aca="false">IFERROR(INDEX(Requirements_Register!$AH$6:$AH$255,MATCH(ROWS($A$6:A97),Requirements_Register!$BC$6:$BC$255,0))&amp;"","")</f>
        <v/>
      </c>
      <c r="L97" s="22" t="str">
        <f aca="false">IFERROR(INDEX(Requirements_Register!$AI$6:$AI$255,MATCH(ROWS($A$6:A97),Requirements_Register!$BC$6:$BC$255,0))&amp;"","")</f>
        <v/>
      </c>
      <c r="M97" s="22" t="str">
        <f aca="false">IFERROR(INDEX(Requirements_Register!$AM$6:$AM$255,MATCH(ROWS($A$6:A97),Requirements_Register!$BC$6:$BC$255,0)),"")</f>
        <v/>
      </c>
      <c r="N97" s="22" t="str">
        <f aca="false">IFERROR(INDEX(Requirements_Register!$AN$6:$AN$255,MATCH(ROWS($A$6:A97),Requirements_Register!$BC$6:$BC$255,0)),"")</f>
        <v/>
      </c>
      <c r="O97" s="22" t="str">
        <f aca="false">IFERROR(INDEX(Requirements_Register!$AR$6:$AR$255,MATCH(ROWS($A$6:A97),Requirements_Register!$BC$6:$BC$255,0))&amp;"","")</f>
        <v/>
      </c>
      <c r="P97" s="22" t="str">
        <f aca="false">IFERROR(INDEX(Requirements_Register!$AS$6:$AS$255,MATCH(ROWS($A$6:A97),Requirements_Register!$BC$6:$BC$255,0)),"")</f>
        <v/>
      </c>
      <c r="Q97" s="22" t="str">
        <f aca="false">IFERROR(INDEX(Requirements_Register!$AV$6:$AV$255,MATCH(ROWS($A$6:A97),Requirements_Register!$BC$6:$BC$255,0))&amp;"","")</f>
        <v/>
      </c>
    </row>
    <row r="98" customFormat="false" ht="15" hidden="false" customHeight="false" outlineLevel="0" collapsed="false">
      <c r="A98" s="22" t="str">
        <f aca="false">IFERROR(INDEX(Requirements_Register!$A$6:$A$255,MATCH(ROWS($A$6:A98),Requirements_Register!$BC$6:$BC$255,0))&amp;"","")</f>
        <v/>
      </c>
      <c r="B98" s="22" t="str">
        <f aca="false">IFERROR(INDEX(Requirements_Register!$B$6:$B$255,MATCH(ROWS($A$6:A98),Requirements_Register!$BC$6:$BC$255,0))&amp;"","")</f>
        <v/>
      </c>
      <c r="C98" s="22" t="str">
        <f aca="false">IFERROR(INDEX(Requirements_Register!$E$6:$E$255,MATCH(ROWS($A$6:A98),Requirements_Register!$BC$6:$BC$255,0))&amp;"","")</f>
        <v/>
      </c>
      <c r="D98" s="22" t="str">
        <f aca="false">IFERROR(INDEX(Requirements_Register!$F$6:$F$255,MATCH(ROWS($A$6:A98),Requirements_Register!$BC$6:$BC$255,0))&amp;"","")</f>
        <v/>
      </c>
      <c r="E98" s="22" t="str">
        <f aca="false">IFERROR(INDEX(Requirements_Register!$G$6:$G$255,MATCH(ROWS($A$6:A98),Requirements_Register!$BC$6:$BC$255,0))&amp;"","")</f>
        <v/>
      </c>
      <c r="F98" s="22" t="str">
        <f aca="false">IFERROR(INDEX(Requirements_Register!$H$6:$H$255,MATCH(ROWS($A$6:A98),Requirements_Register!$BC$6:$BC$255,0))&amp;"","")</f>
        <v/>
      </c>
      <c r="G98" s="22" t="str">
        <f aca="false">IFERROR(INDEX(Requirements_Register!$O$6:$O$255,MATCH(ROWS($A$6:A98),Requirements_Register!$BC$6:$BC$255,0))&amp;"","")</f>
        <v/>
      </c>
      <c r="H98" s="22" t="str">
        <f aca="false">IFERROR(INDEX(Requirements_Register!$P$6:$P$255,MATCH(ROWS($A$6:A98),Requirements_Register!$BC$6:$BC$255,0))&amp;"","")</f>
        <v/>
      </c>
      <c r="I98" s="22" t="str">
        <f aca="false">IFERROR(INDEX(Requirements_Register!$Q$6:$Q$255,MATCH(ROWS($A$6:A98),Requirements_Register!$BC$6:$BC$255,0))&amp;"","")</f>
        <v/>
      </c>
      <c r="J98" s="22" t="str">
        <f aca="false">IFERROR(INDEX(Requirements_Register!$AG$6:$AG$255,MATCH(ROWS($A$6:A98),Requirements_Register!$BC$6:$BC$255,0))&amp;"","")</f>
        <v/>
      </c>
      <c r="K98" s="22" t="str">
        <f aca="false">IFERROR(INDEX(Requirements_Register!$AH$6:$AH$255,MATCH(ROWS($A$6:A98),Requirements_Register!$BC$6:$BC$255,0))&amp;"","")</f>
        <v/>
      </c>
      <c r="L98" s="22" t="str">
        <f aca="false">IFERROR(INDEX(Requirements_Register!$AI$6:$AI$255,MATCH(ROWS($A$6:A98),Requirements_Register!$BC$6:$BC$255,0))&amp;"","")</f>
        <v/>
      </c>
      <c r="M98" s="22" t="str">
        <f aca="false">IFERROR(INDEX(Requirements_Register!$AM$6:$AM$255,MATCH(ROWS($A$6:A98),Requirements_Register!$BC$6:$BC$255,0)),"")</f>
        <v/>
      </c>
      <c r="N98" s="22" t="str">
        <f aca="false">IFERROR(INDEX(Requirements_Register!$AN$6:$AN$255,MATCH(ROWS($A$6:A98),Requirements_Register!$BC$6:$BC$255,0)),"")</f>
        <v/>
      </c>
      <c r="O98" s="22" t="str">
        <f aca="false">IFERROR(INDEX(Requirements_Register!$AR$6:$AR$255,MATCH(ROWS($A$6:A98),Requirements_Register!$BC$6:$BC$255,0))&amp;"","")</f>
        <v/>
      </c>
      <c r="P98" s="22" t="str">
        <f aca="false">IFERROR(INDEX(Requirements_Register!$AS$6:$AS$255,MATCH(ROWS($A$6:A98),Requirements_Register!$BC$6:$BC$255,0)),"")</f>
        <v/>
      </c>
      <c r="Q98" s="22" t="str">
        <f aca="false">IFERROR(INDEX(Requirements_Register!$AV$6:$AV$255,MATCH(ROWS($A$6:A98),Requirements_Register!$BC$6:$BC$255,0))&amp;"","")</f>
        <v/>
      </c>
    </row>
    <row r="99" customFormat="false" ht="15" hidden="false" customHeight="false" outlineLevel="0" collapsed="false">
      <c r="A99" s="22" t="str">
        <f aca="false">IFERROR(INDEX(Requirements_Register!$A$6:$A$255,MATCH(ROWS($A$6:A99),Requirements_Register!$BC$6:$BC$255,0))&amp;"","")</f>
        <v/>
      </c>
      <c r="B99" s="22" t="str">
        <f aca="false">IFERROR(INDEX(Requirements_Register!$B$6:$B$255,MATCH(ROWS($A$6:A99),Requirements_Register!$BC$6:$BC$255,0))&amp;"","")</f>
        <v/>
      </c>
      <c r="C99" s="22" t="str">
        <f aca="false">IFERROR(INDEX(Requirements_Register!$E$6:$E$255,MATCH(ROWS($A$6:A99),Requirements_Register!$BC$6:$BC$255,0))&amp;"","")</f>
        <v/>
      </c>
      <c r="D99" s="22" t="str">
        <f aca="false">IFERROR(INDEX(Requirements_Register!$F$6:$F$255,MATCH(ROWS($A$6:A99),Requirements_Register!$BC$6:$BC$255,0))&amp;"","")</f>
        <v/>
      </c>
      <c r="E99" s="22" t="str">
        <f aca="false">IFERROR(INDEX(Requirements_Register!$G$6:$G$255,MATCH(ROWS($A$6:A99),Requirements_Register!$BC$6:$BC$255,0))&amp;"","")</f>
        <v/>
      </c>
      <c r="F99" s="22" t="str">
        <f aca="false">IFERROR(INDEX(Requirements_Register!$H$6:$H$255,MATCH(ROWS($A$6:A99),Requirements_Register!$BC$6:$BC$255,0))&amp;"","")</f>
        <v/>
      </c>
      <c r="G99" s="22" t="str">
        <f aca="false">IFERROR(INDEX(Requirements_Register!$O$6:$O$255,MATCH(ROWS($A$6:A99),Requirements_Register!$BC$6:$BC$255,0))&amp;"","")</f>
        <v/>
      </c>
      <c r="H99" s="22" t="str">
        <f aca="false">IFERROR(INDEX(Requirements_Register!$P$6:$P$255,MATCH(ROWS($A$6:A99),Requirements_Register!$BC$6:$BC$255,0))&amp;"","")</f>
        <v/>
      </c>
      <c r="I99" s="22" t="str">
        <f aca="false">IFERROR(INDEX(Requirements_Register!$Q$6:$Q$255,MATCH(ROWS($A$6:A99),Requirements_Register!$BC$6:$BC$255,0))&amp;"","")</f>
        <v/>
      </c>
      <c r="J99" s="22" t="str">
        <f aca="false">IFERROR(INDEX(Requirements_Register!$AG$6:$AG$255,MATCH(ROWS($A$6:A99),Requirements_Register!$BC$6:$BC$255,0))&amp;"","")</f>
        <v/>
      </c>
      <c r="K99" s="22" t="str">
        <f aca="false">IFERROR(INDEX(Requirements_Register!$AH$6:$AH$255,MATCH(ROWS($A$6:A99),Requirements_Register!$BC$6:$BC$255,0))&amp;"","")</f>
        <v/>
      </c>
      <c r="L99" s="22" t="str">
        <f aca="false">IFERROR(INDEX(Requirements_Register!$AI$6:$AI$255,MATCH(ROWS($A$6:A99),Requirements_Register!$BC$6:$BC$255,0))&amp;"","")</f>
        <v/>
      </c>
      <c r="M99" s="22" t="str">
        <f aca="false">IFERROR(INDEX(Requirements_Register!$AM$6:$AM$255,MATCH(ROWS($A$6:A99),Requirements_Register!$BC$6:$BC$255,0)),"")</f>
        <v/>
      </c>
      <c r="N99" s="22" t="str">
        <f aca="false">IFERROR(INDEX(Requirements_Register!$AN$6:$AN$255,MATCH(ROWS($A$6:A99),Requirements_Register!$BC$6:$BC$255,0)),"")</f>
        <v/>
      </c>
      <c r="O99" s="22" t="str">
        <f aca="false">IFERROR(INDEX(Requirements_Register!$AR$6:$AR$255,MATCH(ROWS($A$6:A99),Requirements_Register!$BC$6:$BC$255,0))&amp;"","")</f>
        <v/>
      </c>
      <c r="P99" s="22" t="str">
        <f aca="false">IFERROR(INDEX(Requirements_Register!$AS$6:$AS$255,MATCH(ROWS($A$6:A99),Requirements_Register!$BC$6:$BC$255,0)),"")</f>
        <v/>
      </c>
      <c r="Q99" s="22" t="str">
        <f aca="false">IFERROR(INDEX(Requirements_Register!$AV$6:$AV$255,MATCH(ROWS($A$6:A99),Requirements_Register!$BC$6:$BC$255,0))&amp;"","")</f>
        <v/>
      </c>
    </row>
    <row r="100" customFormat="false" ht="15" hidden="false" customHeight="false" outlineLevel="0" collapsed="false">
      <c r="A100" s="22" t="str">
        <f aca="false">IFERROR(INDEX(Requirements_Register!$A$6:$A$255,MATCH(ROWS($A$6:A100),Requirements_Register!$BC$6:$BC$255,0))&amp;"","")</f>
        <v/>
      </c>
      <c r="B100" s="22" t="str">
        <f aca="false">IFERROR(INDEX(Requirements_Register!$B$6:$B$255,MATCH(ROWS($A$6:A100),Requirements_Register!$BC$6:$BC$255,0))&amp;"","")</f>
        <v/>
      </c>
      <c r="C100" s="22" t="str">
        <f aca="false">IFERROR(INDEX(Requirements_Register!$E$6:$E$255,MATCH(ROWS($A$6:A100),Requirements_Register!$BC$6:$BC$255,0))&amp;"","")</f>
        <v/>
      </c>
      <c r="D100" s="22" t="str">
        <f aca="false">IFERROR(INDEX(Requirements_Register!$F$6:$F$255,MATCH(ROWS($A$6:A100),Requirements_Register!$BC$6:$BC$255,0))&amp;"","")</f>
        <v/>
      </c>
      <c r="E100" s="22" t="str">
        <f aca="false">IFERROR(INDEX(Requirements_Register!$G$6:$G$255,MATCH(ROWS($A$6:A100),Requirements_Register!$BC$6:$BC$255,0))&amp;"","")</f>
        <v/>
      </c>
      <c r="F100" s="22" t="str">
        <f aca="false">IFERROR(INDEX(Requirements_Register!$H$6:$H$255,MATCH(ROWS($A$6:A100),Requirements_Register!$BC$6:$BC$255,0))&amp;"","")</f>
        <v/>
      </c>
      <c r="G100" s="22" t="str">
        <f aca="false">IFERROR(INDEX(Requirements_Register!$O$6:$O$255,MATCH(ROWS($A$6:A100),Requirements_Register!$BC$6:$BC$255,0))&amp;"","")</f>
        <v/>
      </c>
      <c r="H100" s="22" t="str">
        <f aca="false">IFERROR(INDEX(Requirements_Register!$P$6:$P$255,MATCH(ROWS($A$6:A100),Requirements_Register!$BC$6:$BC$255,0))&amp;"","")</f>
        <v/>
      </c>
      <c r="I100" s="22" t="str">
        <f aca="false">IFERROR(INDEX(Requirements_Register!$Q$6:$Q$255,MATCH(ROWS($A$6:A100),Requirements_Register!$BC$6:$BC$255,0))&amp;"","")</f>
        <v/>
      </c>
      <c r="J100" s="22" t="str">
        <f aca="false">IFERROR(INDEX(Requirements_Register!$AG$6:$AG$255,MATCH(ROWS($A$6:A100),Requirements_Register!$BC$6:$BC$255,0))&amp;"","")</f>
        <v/>
      </c>
      <c r="K100" s="22" t="str">
        <f aca="false">IFERROR(INDEX(Requirements_Register!$AH$6:$AH$255,MATCH(ROWS($A$6:A100),Requirements_Register!$BC$6:$BC$255,0))&amp;"","")</f>
        <v/>
      </c>
      <c r="L100" s="22" t="str">
        <f aca="false">IFERROR(INDEX(Requirements_Register!$AI$6:$AI$255,MATCH(ROWS($A$6:A100),Requirements_Register!$BC$6:$BC$255,0))&amp;"","")</f>
        <v/>
      </c>
      <c r="M100" s="22" t="str">
        <f aca="false">IFERROR(INDEX(Requirements_Register!$AM$6:$AM$255,MATCH(ROWS($A$6:A100),Requirements_Register!$BC$6:$BC$255,0)),"")</f>
        <v/>
      </c>
      <c r="N100" s="22" t="str">
        <f aca="false">IFERROR(INDEX(Requirements_Register!$AN$6:$AN$255,MATCH(ROWS($A$6:A100),Requirements_Register!$BC$6:$BC$255,0)),"")</f>
        <v/>
      </c>
      <c r="O100" s="22" t="str">
        <f aca="false">IFERROR(INDEX(Requirements_Register!$AR$6:$AR$255,MATCH(ROWS($A$6:A100),Requirements_Register!$BC$6:$BC$255,0))&amp;"","")</f>
        <v/>
      </c>
      <c r="P100" s="22" t="str">
        <f aca="false">IFERROR(INDEX(Requirements_Register!$AS$6:$AS$255,MATCH(ROWS($A$6:A100),Requirements_Register!$BC$6:$BC$255,0)),"")</f>
        <v/>
      </c>
      <c r="Q100" s="22" t="str">
        <f aca="false">IFERROR(INDEX(Requirements_Register!$AV$6:$AV$255,MATCH(ROWS($A$6:A100),Requirements_Register!$BC$6:$BC$255,0))&amp;"","")</f>
        <v/>
      </c>
    </row>
    <row r="101" customFormat="false" ht="15" hidden="false" customHeight="false" outlineLevel="0" collapsed="false">
      <c r="A101" s="22" t="str">
        <f aca="false">IFERROR(INDEX(Requirements_Register!$A$6:$A$255,MATCH(ROWS($A$6:A101),Requirements_Register!$BC$6:$BC$255,0))&amp;"","")</f>
        <v/>
      </c>
      <c r="B101" s="22" t="str">
        <f aca="false">IFERROR(INDEX(Requirements_Register!$B$6:$B$255,MATCH(ROWS($A$6:A101),Requirements_Register!$BC$6:$BC$255,0))&amp;"","")</f>
        <v/>
      </c>
      <c r="C101" s="22" t="str">
        <f aca="false">IFERROR(INDEX(Requirements_Register!$E$6:$E$255,MATCH(ROWS($A$6:A101),Requirements_Register!$BC$6:$BC$255,0))&amp;"","")</f>
        <v/>
      </c>
      <c r="D101" s="22" t="str">
        <f aca="false">IFERROR(INDEX(Requirements_Register!$F$6:$F$255,MATCH(ROWS($A$6:A101),Requirements_Register!$BC$6:$BC$255,0))&amp;"","")</f>
        <v/>
      </c>
      <c r="E101" s="22" t="str">
        <f aca="false">IFERROR(INDEX(Requirements_Register!$G$6:$G$255,MATCH(ROWS($A$6:A101),Requirements_Register!$BC$6:$BC$255,0))&amp;"","")</f>
        <v/>
      </c>
      <c r="F101" s="22" t="str">
        <f aca="false">IFERROR(INDEX(Requirements_Register!$H$6:$H$255,MATCH(ROWS($A$6:A101),Requirements_Register!$BC$6:$BC$255,0))&amp;"","")</f>
        <v/>
      </c>
      <c r="G101" s="22" t="str">
        <f aca="false">IFERROR(INDEX(Requirements_Register!$O$6:$O$255,MATCH(ROWS($A$6:A101),Requirements_Register!$BC$6:$BC$255,0))&amp;"","")</f>
        <v/>
      </c>
      <c r="H101" s="22" t="str">
        <f aca="false">IFERROR(INDEX(Requirements_Register!$P$6:$P$255,MATCH(ROWS($A$6:A101),Requirements_Register!$BC$6:$BC$255,0))&amp;"","")</f>
        <v/>
      </c>
      <c r="I101" s="22" t="str">
        <f aca="false">IFERROR(INDEX(Requirements_Register!$Q$6:$Q$255,MATCH(ROWS($A$6:A101),Requirements_Register!$BC$6:$BC$255,0))&amp;"","")</f>
        <v/>
      </c>
      <c r="J101" s="22" t="str">
        <f aca="false">IFERROR(INDEX(Requirements_Register!$AG$6:$AG$255,MATCH(ROWS($A$6:A101),Requirements_Register!$BC$6:$BC$255,0))&amp;"","")</f>
        <v/>
      </c>
      <c r="K101" s="22" t="str">
        <f aca="false">IFERROR(INDEX(Requirements_Register!$AH$6:$AH$255,MATCH(ROWS($A$6:A101),Requirements_Register!$BC$6:$BC$255,0))&amp;"","")</f>
        <v/>
      </c>
      <c r="L101" s="22" t="str">
        <f aca="false">IFERROR(INDEX(Requirements_Register!$AI$6:$AI$255,MATCH(ROWS($A$6:A101),Requirements_Register!$BC$6:$BC$255,0))&amp;"","")</f>
        <v/>
      </c>
      <c r="M101" s="22" t="str">
        <f aca="false">IFERROR(INDEX(Requirements_Register!$AM$6:$AM$255,MATCH(ROWS($A$6:A101),Requirements_Register!$BC$6:$BC$255,0)),"")</f>
        <v/>
      </c>
      <c r="N101" s="22" t="str">
        <f aca="false">IFERROR(INDEX(Requirements_Register!$AN$6:$AN$255,MATCH(ROWS($A$6:A101),Requirements_Register!$BC$6:$BC$255,0)),"")</f>
        <v/>
      </c>
      <c r="O101" s="22" t="str">
        <f aca="false">IFERROR(INDEX(Requirements_Register!$AR$6:$AR$255,MATCH(ROWS($A$6:A101),Requirements_Register!$BC$6:$BC$255,0))&amp;"","")</f>
        <v/>
      </c>
      <c r="P101" s="22" t="str">
        <f aca="false">IFERROR(INDEX(Requirements_Register!$AS$6:$AS$255,MATCH(ROWS($A$6:A101),Requirements_Register!$BC$6:$BC$255,0)),"")</f>
        <v/>
      </c>
      <c r="Q101" s="22" t="str">
        <f aca="false">IFERROR(INDEX(Requirements_Register!$AV$6:$AV$255,MATCH(ROWS($A$6:A101),Requirements_Register!$BC$6:$BC$255,0))&amp;"","")</f>
        <v/>
      </c>
    </row>
    <row r="102" customFormat="false" ht="15" hidden="false" customHeight="false" outlineLevel="0" collapsed="false">
      <c r="A102" s="22" t="str">
        <f aca="false">IFERROR(INDEX(Requirements_Register!$A$6:$A$255,MATCH(ROWS($A$6:A102),Requirements_Register!$BC$6:$BC$255,0))&amp;"","")</f>
        <v/>
      </c>
      <c r="B102" s="22" t="str">
        <f aca="false">IFERROR(INDEX(Requirements_Register!$B$6:$B$255,MATCH(ROWS($A$6:A102),Requirements_Register!$BC$6:$BC$255,0))&amp;"","")</f>
        <v/>
      </c>
      <c r="C102" s="22" t="str">
        <f aca="false">IFERROR(INDEX(Requirements_Register!$E$6:$E$255,MATCH(ROWS($A$6:A102),Requirements_Register!$BC$6:$BC$255,0))&amp;"","")</f>
        <v/>
      </c>
      <c r="D102" s="22" t="str">
        <f aca="false">IFERROR(INDEX(Requirements_Register!$F$6:$F$255,MATCH(ROWS($A$6:A102),Requirements_Register!$BC$6:$BC$255,0))&amp;"","")</f>
        <v/>
      </c>
      <c r="E102" s="22" t="str">
        <f aca="false">IFERROR(INDEX(Requirements_Register!$G$6:$G$255,MATCH(ROWS($A$6:A102),Requirements_Register!$BC$6:$BC$255,0))&amp;"","")</f>
        <v/>
      </c>
      <c r="F102" s="22" t="str">
        <f aca="false">IFERROR(INDEX(Requirements_Register!$H$6:$H$255,MATCH(ROWS($A$6:A102),Requirements_Register!$BC$6:$BC$255,0))&amp;"","")</f>
        <v/>
      </c>
      <c r="G102" s="22" t="str">
        <f aca="false">IFERROR(INDEX(Requirements_Register!$O$6:$O$255,MATCH(ROWS($A$6:A102),Requirements_Register!$BC$6:$BC$255,0))&amp;"","")</f>
        <v/>
      </c>
      <c r="H102" s="22" t="str">
        <f aca="false">IFERROR(INDEX(Requirements_Register!$P$6:$P$255,MATCH(ROWS($A$6:A102),Requirements_Register!$BC$6:$BC$255,0))&amp;"","")</f>
        <v/>
      </c>
      <c r="I102" s="22" t="str">
        <f aca="false">IFERROR(INDEX(Requirements_Register!$Q$6:$Q$255,MATCH(ROWS($A$6:A102),Requirements_Register!$BC$6:$BC$255,0))&amp;"","")</f>
        <v/>
      </c>
      <c r="J102" s="22" t="str">
        <f aca="false">IFERROR(INDEX(Requirements_Register!$AG$6:$AG$255,MATCH(ROWS($A$6:A102),Requirements_Register!$BC$6:$BC$255,0))&amp;"","")</f>
        <v/>
      </c>
      <c r="K102" s="22" t="str">
        <f aca="false">IFERROR(INDEX(Requirements_Register!$AH$6:$AH$255,MATCH(ROWS($A$6:A102),Requirements_Register!$BC$6:$BC$255,0))&amp;"","")</f>
        <v/>
      </c>
      <c r="L102" s="22" t="str">
        <f aca="false">IFERROR(INDEX(Requirements_Register!$AI$6:$AI$255,MATCH(ROWS($A$6:A102),Requirements_Register!$BC$6:$BC$255,0))&amp;"","")</f>
        <v/>
      </c>
      <c r="M102" s="22" t="str">
        <f aca="false">IFERROR(INDEX(Requirements_Register!$AM$6:$AM$255,MATCH(ROWS($A$6:A102),Requirements_Register!$BC$6:$BC$255,0)),"")</f>
        <v/>
      </c>
      <c r="N102" s="22" t="str">
        <f aca="false">IFERROR(INDEX(Requirements_Register!$AN$6:$AN$255,MATCH(ROWS($A$6:A102),Requirements_Register!$BC$6:$BC$255,0)),"")</f>
        <v/>
      </c>
      <c r="O102" s="22" t="str">
        <f aca="false">IFERROR(INDEX(Requirements_Register!$AR$6:$AR$255,MATCH(ROWS($A$6:A102),Requirements_Register!$BC$6:$BC$255,0))&amp;"","")</f>
        <v/>
      </c>
      <c r="P102" s="22" t="str">
        <f aca="false">IFERROR(INDEX(Requirements_Register!$AS$6:$AS$255,MATCH(ROWS($A$6:A102),Requirements_Register!$BC$6:$BC$255,0)),"")</f>
        <v/>
      </c>
      <c r="Q102" s="22" t="str">
        <f aca="false">IFERROR(INDEX(Requirements_Register!$AV$6:$AV$255,MATCH(ROWS($A$6:A102),Requirements_Register!$BC$6:$BC$255,0))&amp;"","")</f>
        <v/>
      </c>
    </row>
    <row r="103" customFormat="false" ht="15" hidden="false" customHeight="false" outlineLevel="0" collapsed="false">
      <c r="A103" s="22" t="str">
        <f aca="false">IFERROR(INDEX(Requirements_Register!$A$6:$A$255,MATCH(ROWS($A$6:A103),Requirements_Register!$BC$6:$BC$255,0))&amp;"","")</f>
        <v/>
      </c>
      <c r="B103" s="22" t="str">
        <f aca="false">IFERROR(INDEX(Requirements_Register!$B$6:$B$255,MATCH(ROWS($A$6:A103),Requirements_Register!$BC$6:$BC$255,0))&amp;"","")</f>
        <v/>
      </c>
      <c r="C103" s="22" t="str">
        <f aca="false">IFERROR(INDEX(Requirements_Register!$E$6:$E$255,MATCH(ROWS($A$6:A103),Requirements_Register!$BC$6:$BC$255,0))&amp;"","")</f>
        <v/>
      </c>
      <c r="D103" s="22" t="str">
        <f aca="false">IFERROR(INDEX(Requirements_Register!$F$6:$F$255,MATCH(ROWS($A$6:A103),Requirements_Register!$BC$6:$BC$255,0))&amp;"","")</f>
        <v/>
      </c>
      <c r="E103" s="22" t="str">
        <f aca="false">IFERROR(INDEX(Requirements_Register!$G$6:$G$255,MATCH(ROWS($A$6:A103),Requirements_Register!$BC$6:$BC$255,0))&amp;"","")</f>
        <v/>
      </c>
      <c r="F103" s="22" t="str">
        <f aca="false">IFERROR(INDEX(Requirements_Register!$H$6:$H$255,MATCH(ROWS($A$6:A103),Requirements_Register!$BC$6:$BC$255,0))&amp;"","")</f>
        <v/>
      </c>
      <c r="G103" s="22" t="str">
        <f aca="false">IFERROR(INDEX(Requirements_Register!$O$6:$O$255,MATCH(ROWS($A$6:A103),Requirements_Register!$BC$6:$BC$255,0))&amp;"","")</f>
        <v/>
      </c>
      <c r="H103" s="22" t="str">
        <f aca="false">IFERROR(INDEX(Requirements_Register!$P$6:$P$255,MATCH(ROWS($A$6:A103),Requirements_Register!$BC$6:$BC$255,0))&amp;"","")</f>
        <v/>
      </c>
      <c r="I103" s="22" t="str">
        <f aca="false">IFERROR(INDEX(Requirements_Register!$Q$6:$Q$255,MATCH(ROWS($A$6:A103),Requirements_Register!$BC$6:$BC$255,0))&amp;"","")</f>
        <v/>
      </c>
      <c r="J103" s="22" t="str">
        <f aca="false">IFERROR(INDEX(Requirements_Register!$AG$6:$AG$255,MATCH(ROWS($A$6:A103),Requirements_Register!$BC$6:$BC$255,0))&amp;"","")</f>
        <v/>
      </c>
      <c r="K103" s="22" t="str">
        <f aca="false">IFERROR(INDEX(Requirements_Register!$AH$6:$AH$255,MATCH(ROWS($A$6:A103),Requirements_Register!$BC$6:$BC$255,0))&amp;"","")</f>
        <v/>
      </c>
      <c r="L103" s="22" t="str">
        <f aca="false">IFERROR(INDEX(Requirements_Register!$AI$6:$AI$255,MATCH(ROWS($A$6:A103),Requirements_Register!$BC$6:$BC$255,0))&amp;"","")</f>
        <v/>
      </c>
      <c r="M103" s="22" t="str">
        <f aca="false">IFERROR(INDEX(Requirements_Register!$AM$6:$AM$255,MATCH(ROWS($A$6:A103),Requirements_Register!$BC$6:$BC$255,0)),"")</f>
        <v/>
      </c>
      <c r="N103" s="22" t="str">
        <f aca="false">IFERROR(INDEX(Requirements_Register!$AN$6:$AN$255,MATCH(ROWS($A$6:A103),Requirements_Register!$BC$6:$BC$255,0)),"")</f>
        <v/>
      </c>
      <c r="O103" s="22" t="str">
        <f aca="false">IFERROR(INDEX(Requirements_Register!$AR$6:$AR$255,MATCH(ROWS($A$6:A103),Requirements_Register!$BC$6:$BC$255,0))&amp;"","")</f>
        <v/>
      </c>
      <c r="P103" s="22" t="str">
        <f aca="false">IFERROR(INDEX(Requirements_Register!$AS$6:$AS$255,MATCH(ROWS($A$6:A103),Requirements_Register!$BC$6:$BC$255,0)),"")</f>
        <v/>
      </c>
      <c r="Q103" s="22" t="str">
        <f aca="false">IFERROR(INDEX(Requirements_Register!$AV$6:$AV$255,MATCH(ROWS($A$6:A103),Requirements_Register!$BC$6:$BC$255,0))&amp;"","")</f>
        <v/>
      </c>
    </row>
    <row r="104" customFormat="false" ht="15" hidden="false" customHeight="false" outlineLevel="0" collapsed="false">
      <c r="A104" s="22" t="str">
        <f aca="false">IFERROR(INDEX(Requirements_Register!$A$6:$A$255,MATCH(ROWS($A$6:A104),Requirements_Register!$BC$6:$BC$255,0))&amp;"","")</f>
        <v/>
      </c>
      <c r="B104" s="22" t="str">
        <f aca="false">IFERROR(INDEX(Requirements_Register!$B$6:$B$255,MATCH(ROWS($A$6:A104),Requirements_Register!$BC$6:$BC$255,0))&amp;"","")</f>
        <v/>
      </c>
      <c r="C104" s="22" t="str">
        <f aca="false">IFERROR(INDEX(Requirements_Register!$E$6:$E$255,MATCH(ROWS($A$6:A104),Requirements_Register!$BC$6:$BC$255,0))&amp;"","")</f>
        <v/>
      </c>
      <c r="D104" s="22" t="str">
        <f aca="false">IFERROR(INDEX(Requirements_Register!$F$6:$F$255,MATCH(ROWS($A$6:A104),Requirements_Register!$BC$6:$BC$255,0))&amp;"","")</f>
        <v/>
      </c>
      <c r="E104" s="22" t="str">
        <f aca="false">IFERROR(INDEX(Requirements_Register!$G$6:$G$255,MATCH(ROWS($A$6:A104),Requirements_Register!$BC$6:$BC$255,0))&amp;"","")</f>
        <v/>
      </c>
      <c r="F104" s="22" t="str">
        <f aca="false">IFERROR(INDEX(Requirements_Register!$H$6:$H$255,MATCH(ROWS($A$6:A104),Requirements_Register!$BC$6:$BC$255,0))&amp;"","")</f>
        <v/>
      </c>
      <c r="G104" s="22" t="str">
        <f aca="false">IFERROR(INDEX(Requirements_Register!$O$6:$O$255,MATCH(ROWS($A$6:A104),Requirements_Register!$BC$6:$BC$255,0))&amp;"","")</f>
        <v/>
      </c>
      <c r="H104" s="22" t="str">
        <f aca="false">IFERROR(INDEX(Requirements_Register!$P$6:$P$255,MATCH(ROWS($A$6:A104),Requirements_Register!$BC$6:$BC$255,0))&amp;"","")</f>
        <v/>
      </c>
      <c r="I104" s="22" t="str">
        <f aca="false">IFERROR(INDEX(Requirements_Register!$Q$6:$Q$255,MATCH(ROWS($A$6:A104),Requirements_Register!$BC$6:$BC$255,0))&amp;"","")</f>
        <v/>
      </c>
      <c r="J104" s="22" t="str">
        <f aca="false">IFERROR(INDEX(Requirements_Register!$AG$6:$AG$255,MATCH(ROWS($A$6:A104),Requirements_Register!$BC$6:$BC$255,0))&amp;"","")</f>
        <v/>
      </c>
      <c r="K104" s="22" t="str">
        <f aca="false">IFERROR(INDEX(Requirements_Register!$AH$6:$AH$255,MATCH(ROWS($A$6:A104),Requirements_Register!$BC$6:$BC$255,0))&amp;"","")</f>
        <v/>
      </c>
      <c r="L104" s="22" t="str">
        <f aca="false">IFERROR(INDEX(Requirements_Register!$AI$6:$AI$255,MATCH(ROWS($A$6:A104),Requirements_Register!$BC$6:$BC$255,0))&amp;"","")</f>
        <v/>
      </c>
      <c r="M104" s="22" t="str">
        <f aca="false">IFERROR(INDEX(Requirements_Register!$AM$6:$AM$255,MATCH(ROWS($A$6:A104),Requirements_Register!$BC$6:$BC$255,0)),"")</f>
        <v/>
      </c>
      <c r="N104" s="22" t="str">
        <f aca="false">IFERROR(INDEX(Requirements_Register!$AN$6:$AN$255,MATCH(ROWS($A$6:A104),Requirements_Register!$BC$6:$BC$255,0)),"")</f>
        <v/>
      </c>
      <c r="O104" s="22" t="str">
        <f aca="false">IFERROR(INDEX(Requirements_Register!$AR$6:$AR$255,MATCH(ROWS($A$6:A104),Requirements_Register!$BC$6:$BC$255,0))&amp;"","")</f>
        <v/>
      </c>
      <c r="P104" s="22" t="str">
        <f aca="false">IFERROR(INDEX(Requirements_Register!$AS$6:$AS$255,MATCH(ROWS($A$6:A104),Requirements_Register!$BC$6:$BC$255,0)),"")</f>
        <v/>
      </c>
      <c r="Q104" s="22" t="str">
        <f aca="false">IFERROR(INDEX(Requirements_Register!$AV$6:$AV$255,MATCH(ROWS($A$6:A104),Requirements_Register!$BC$6:$BC$255,0))&amp;"","")</f>
        <v/>
      </c>
    </row>
    <row r="105" customFormat="false" ht="15" hidden="false" customHeight="false" outlineLevel="0" collapsed="false">
      <c r="A105" s="22" t="str">
        <f aca="false">IFERROR(INDEX(Requirements_Register!$A$6:$A$255,MATCH(ROWS($A$6:A105),Requirements_Register!$BC$6:$BC$255,0))&amp;"","")</f>
        <v/>
      </c>
      <c r="B105" s="22" t="str">
        <f aca="false">IFERROR(INDEX(Requirements_Register!$B$6:$B$255,MATCH(ROWS($A$6:A105),Requirements_Register!$BC$6:$BC$255,0))&amp;"","")</f>
        <v/>
      </c>
      <c r="C105" s="22" t="str">
        <f aca="false">IFERROR(INDEX(Requirements_Register!$E$6:$E$255,MATCH(ROWS($A$6:A105),Requirements_Register!$BC$6:$BC$255,0))&amp;"","")</f>
        <v/>
      </c>
      <c r="D105" s="22" t="str">
        <f aca="false">IFERROR(INDEX(Requirements_Register!$F$6:$F$255,MATCH(ROWS($A$6:A105),Requirements_Register!$BC$6:$BC$255,0))&amp;"","")</f>
        <v/>
      </c>
      <c r="E105" s="22" t="str">
        <f aca="false">IFERROR(INDEX(Requirements_Register!$G$6:$G$255,MATCH(ROWS($A$6:A105),Requirements_Register!$BC$6:$BC$255,0))&amp;"","")</f>
        <v/>
      </c>
      <c r="F105" s="22" t="str">
        <f aca="false">IFERROR(INDEX(Requirements_Register!$H$6:$H$255,MATCH(ROWS($A$6:A105),Requirements_Register!$BC$6:$BC$255,0))&amp;"","")</f>
        <v/>
      </c>
      <c r="G105" s="22" t="str">
        <f aca="false">IFERROR(INDEX(Requirements_Register!$O$6:$O$255,MATCH(ROWS($A$6:A105),Requirements_Register!$BC$6:$BC$255,0))&amp;"","")</f>
        <v/>
      </c>
      <c r="H105" s="22" t="str">
        <f aca="false">IFERROR(INDEX(Requirements_Register!$P$6:$P$255,MATCH(ROWS($A$6:A105),Requirements_Register!$BC$6:$BC$255,0))&amp;"","")</f>
        <v/>
      </c>
      <c r="I105" s="22" t="str">
        <f aca="false">IFERROR(INDEX(Requirements_Register!$Q$6:$Q$255,MATCH(ROWS($A$6:A105),Requirements_Register!$BC$6:$BC$255,0))&amp;"","")</f>
        <v/>
      </c>
      <c r="J105" s="22" t="str">
        <f aca="false">IFERROR(INDEX(Requirements_Register!$AG$6:$AG$255,MATCH(ROWS($A$6:A105),Requirements_Register!$BC$6:$BC$255,0))&amp;"","")</f>
        <v/>
      </c>
      <c r="K105" s="22" t="str">
        <f aca="false">IFERROR(INDEX(Requirements_Register!$AH$6:$AH$255,MATCH(ROWS($A$6:A105),Requirements_Register!$BC$6:$BC$255,0))&amp;"","")</f>
        <v/>
      </c>
      <c r="L105" s="22" t="str">
        <f aca="false">IFERROR(INDEX(Requirements_Register!$AI$6:$AI$255,MATCH(ROWS($A$6:A105),Requirements_Register!$BC$6:$BC$255,0))&amp;"","")</f>
        <v/>
      </c>
      <c r="M105" s="22" t="str">
        <f aca="false">IFERROR(INDEX(Requirements_Register!$AM$6:$AM$255,MATCH(ROWS($A$6:A105),Requirements_Register!$BC$6:$BC$255,0)),"")</f>
        <v/>
      </c>
      <c r="N105" s="22" t="str">
        <f aca="false">IFERROR(INDEX(Requirements_Register!$AN$6:$AN$255,MATCH(ROWS($A$6:A105),Requirements_Register!$BC$6:$BC$255,0)),"")</f>
        <v/>
      </c>
      <c r="O105" s="22" t="str">
        <f aca="false">IFERROR(INDEX(Requirements_Register!$AR$6:$AR$255,MATCH(ROWS($A$6:A105),Requirements_Register!$BC$6:$BC$255,0))&amp;"","")</f>
        <v/>
      </c>
      <c r="P105" s="22" t="str">
        <f aca="false">IFERROR(INDEX(Requirements_Register!$AS$6:$AS$255,MATCH(ROWS($A$6:A105),Requirements_Register!$BC$6:$BC$255,0)),"")</f>
        <v/>
      </c>
      <c r="Q105" s="22" t="str">
        <f aca="false">IFERROR(INDEX(Requirements_Register!$AV$6:$AV$255,MATCH(ROWS($A$6:A105),Requirements_Register!$BC$6:$BC$255,0))&amp;"","")</f>
        <v/>
      </c>
    </row>
    <row r="106" customFormat="false" ht="15" hidden="false" customHeight="false" outlineLevel="0" collapsed="false">
      <c r="A106" s="22" t="str">
        <f aca="false">IFERROR(INDEX(Requirements_Register!$A$6:$A$255,MATCH(ROWS($A$6:A106),Requirements_Register!$BC$6:$BC$255,0))&amp;"","")</f>
        <v/>
      </c>
      <c r="B106" s="22" t="str">
        <f aca="false">IFERROR(INDEX(Requirements_Register!$B$6:$B$255,MATCH(ROWS($A$6:A106),Requirements_Register!$BC$6:$BC$255,0))&amp;"","")</f>
        <v/>
      </c>
      <c r="C106" s="22" t="str">
        <f aca="false">IFERROR(INDEX(Requirements_Register!$E$6:$E$255,MATCH(ROWS($A$6:A106),Requirements_Register!$BC$6:$BC$255,0))&amp;"","")</f>
        <v/>
      </c>
      <c r="D106" s="22" t="str">
        <f aca="false">IFERROR(INDEX(Requirements_Register!$F$6:$F$255,MATCH(ROWS($A$6:A106),Requirements_Register!$BC$6:$BC$255,0))&amp;"","")</f>
        <v/>
      </c>
      <c r="E106" s="22" t="str">
        <f aca="false">IFERROR(INDEX(Requirements_Register!$G$6:$G$255,MATCH(ROWS($A$6:A106),Requirements_Register!$BC$6:$BC$255,0))&amp;"","")</f>
        <v/>
      </c>
      <c r="F106" s="22" t="str">
        <f aca="false">IFERROR(INDEX(Requirements_Register!$H$6:$H$255,MATCH(ROWS($A$6:A106),Requirements_Register!$BC$6:$BC$255,0))&amp;"","")</f>
        <v/>
      </c>
      <c r="G106" s="22" t="str">
        <f aca="false">IFERROR(INDEX(Requirements_Register!$O$6:$O$255,MATCH(ROWS($A$6:A106),Requirements_Register!$BC$6:$BC$255,0))&amp;"","")</f>
        <v/>
      </c>
      <c r="H106" s="22" t="str">
        <f aca="false">IFERROR(INDEX(Requirements_Register!$P$6:$P$255,MATCH(ROWS($A$6:A106),Requirements_Register!$BC$6:$BC$255,0))&amp;"","")</f>
        <v/>
      </c>
      <c r="I106" s="22" t="str">
        <f aca="false">IFERROR(INDEX(Requirements_Register!$Q$6:$Q$255,MATCH(ROWS($A$6:A106),Requirements_Register!$BC$6:$BC$255,0))&amp;"","")</f>
        <v/>
      </c>
      <c r="J106" s="22" t="str">
        <f aca="false">IFERROR(INDEX(Requirements_Register!$AG$6:$AG$255,MATCH(ROWS($A$6:A106),Requirements_Register!$BC$6:$BC$255,0))&amp;"","")</f>
        <v/>
      </c>
      <c r="K106" s="22" t="str">
        <f aca="false">IFERROR(INDEX(Requirements_Register!$AH$6:$AH$255,MATCH(ROWS($A$6:A106),Requirements_Register!$BC$6:$BC$255,0))&amp;"","")</f>
        <v/>
      </c>
      <c r="L106" s="22" t="str">
        <f aca="false">IFERROR(INDEX(Requirements_Register!$AI$6:$AI$255,MATCH(ROWS($A$6:A106),Requirements_Register!$BC$6:$BC$255,0))&amp;"","")</f>
        <v/>
      </c>
      <c r="M106" s="22" t="str">
        <f aca="false">IFERROR(INDEX(Requirements_Register!$AM$6:$AM$255,MATCH(ROWS($A$6:A106),Requirements_Register!$BC$6:$BC$255,0)),"")</f>
        <v/>
      </c>
      <c r="N106" s="22" t="str">
        <f aca="false">IFERROR(INDEX(Requirements_Register!$AN$6:$AN$255,MATCH(ROWS($A$6:A106),Requirements_Register!$BC$6:$BC$255,0)),"")</f>
        <v/>
      </c>
      <c r="O106" s="22" t="str">
        <f aca="false">IFERROR(INDEX(Requirements_Register!$AR$6:$AR$255,MATCH(ROWS($A$6:A106),Requirements_Register!$BC$6:$BC$255,0))&amp;"","")</f>
        <v/>
      </c>
      <c r="P106" s="22" t="str">
        <f aca="false">IFERROR(INDEX(Requirements_Register!$AS$6:$AS$255,MATCH(ROWS($A$6:A106),Requirements_Register!$BC$6:$BC$255,0)),"")</f>
        <v/>
      </c>
      <c r="Q106" s="22" t="str">
        <f aca="false">IFERROR(INDEX(Requirements_Register!$AV$6:$AV$255,MATCH(ROWS($A$6:A106),Requirements_Register!$BC$6:$BC$255,0))&amp;"","")</f>
        <v/>
      </c>
    </row>
    <row r="107" customFormat="false" ht="15" hidden="false" customHeight="false" outlineLevel="0" collapsed="false">
      <c r="A107" s="22" t="str">
        <f aca="false">IFERROR(INDEX(Requirements_Register!$A$6:$A$255,MATCH(ROWS($A$6:A107),Requirements_Register!$BC$6:$BC$255,0))&amp;"","")</f>
        <v/>
      </c>
      <c r="B107" s="22" t="str">
        <f aca="false">IFERROR(INDEX(Requirements_Register!$B$6:$B$255,MATCH(ROWS($A$6:A107),Requirements_Register!$BC$6:$BC$255,0))&amp;"","")</f>
        <v/>
      </c>
      <c r="C107" s="22" t="str">
        <f aca="false">IFERROR(INDEX(Requirements_Register!$E$6:$E$255,MATCH(ROWS($A$6:A107),Requirements_Register!$BC$6:$BC$255,0))&amp;"","")</f>
        <v/>
      </c>
      <c r="D107" s="22" t="str">
        <f aca="false">IFERROR(INDEX(Requirements_Register!$F$6:$F$255,MATCH(ROWS($A$6:A107),Requirements_Register!$BC$6:$BC$255,0))&amp;"","")</f>
        <v/>
      </c>
      <c r="E107" s="22" t="str">
        <f aca="false">IFERROR(INDEX(Requirements_Register!$G$6:$G$255,MATCH(ROWS($A$6:A107),Requirements_Register!$BC$6:$BC$255,0))&amp;"","")</f>
        <v/>
      </c>
      <c r="F107" s="22" t="str">
        <f aca="false">IFERROR(INDEX(Requirements_Register!$H$6:$H$255,MATCH(ROWS($A$6:A107),Requirements_Register!$BC$6:$BC$255,0))&amp;"","")</f>
        <v/>
      </c>
      <c r="G107" s="22" t="str">
        <f aca="false">IFERROR(INDEX(Requirements_Register!$O$6:$O$255,MATCH(ROWS($A$6:A107),Requirements_Register!$BC$6:$BC$255,0))&amp;"","")</f>
        <v/>
      </c>
      <c r="H107" s="22" t="str">
        <f aca="false">IFERROR(INDEX(Requirements_Register!$P$6:$P$255,MATCH(ROWS($A$6:A107),Requirements_Register!$BC$6:$BC$255,0))&amp;"","")</f>
        <v/>
      </c>
      <c r="I107" s="22" t="str">
        <f aca="false">IFERROR(INDEX(Requirements_Register!$Q$6:$Q$255,MATCH(ROWS($A$6:A107),Requirements_Register!$BC$6:$BC$255,0))&amp;"","")</f>
        <v/>
      </c>
      <c r="J107" s="22" t="str">
        <f aca="false">IFERROR(INDEX(Requirements_Register!$AG$6:$AG$255,MATCH(ROWS($A$6:A107),Requirements_Register!$BC$6:$BC$255,0))&amp;"","")</f>
        <v/>
      </c>
      <c r="K107" s="22" t="str">
        <f aca="false">IFERROR(INDEX(Requirements_Register!$AH$6:$AH$255,MATCH(ROWS($A$6:A107),Requirements_Register!$BC$6:$BC$255,0))&amp;"","")</f>
        <v/>
      </c>
      <c r="L107" s="22" t="str">
        <f aca="false">IFERROR(INDEX(Requirements_Register!$AI$6:$AI$255,MATCH(ROWS($A$6:A107),Requirements_Register!$BC$6:$BC$255,0))&amp;"","")</f>
        <v/>
      </c>
      <c r="M107" s="22" t="str">
        <f aca="false">IFERROR(INDEX(Requirements_Register!$AM$6:$AM$255,MATCH(ROWS($A$6:A107),Requirements_Register!$BC$6:$BC$255,0)),"")</f>
        <v/>
      </c>
      <c r="N107" s="22" t="str">
        <f aca="false">IFERROR(INDEX(Requirements_Register!$AN$6:$AN$255,MATCH(ROWS($A$6:A107),Requirements_Register!$BC$6:$BC$255,0)),"")</f>
        <v/>
      </c>
      <c r="O107" s="22" t="str">
        <f aca="false">IFERROR(INDEX(Requirements_Register!$AR$6:$AR$255,MATCH(ROWS($A$6:A107),Requirements_Register!$BC$6:$BC$255,0))&amp;"","")</f>
        <v/>
      </c>
      <c r="P107" s="22" t="str">
        <f aca="false">IFERROR(INDEX(Requirements_Register!$AS$6:$AS$255,MATCH(ROWS($A$6:A107),Requirements_Register!$BC$6:$BC$255,0)),"")</f>
        <v/>
      </c>
      <c r="Q107" s="22" t="str">
        <f aca="false">IFERROR(INDEX(Requirements_Register!$AV$6:$AV$255,MATCH(ROWS($A$6:A107),Requirements_Register!$BC$6:$BC$255,0))&amp;"","")</f>
        <v/>
      </c>
    </row>
    <row r="108" customFormat="false" ht="15" hidden="false" customHeight="false" outlineLevel="0" collapsed="false">
      <c r="A108" s="22" t="str">
        <f aca="false">IFERROR(INDEX(Requirements_Register!$A$6:$A$255,MATCH(ROWS($A$6:A108),Requirements_Register!$BC$6:$BC$255,0))&amp;"","")</f>
        <v/>
      </c>
      <c r="B108" s="22" t="str">
        <f aca="false">IFERROR(INDEX(Requirements_Register!$B$6:$B$255,MATCH(ROWS($A$6:A108),Requirements_Register!$BC$6:$BC$255,0))&amp;"","")</f>
        <v/>
      </c>
      <c r="C108" s="22" t="str">
        <f aca="false">IFERROR(INDEX(Requirements_Register!$E$6:$E$255,MATCH(ROWS($A$6:A108),Requirements_Register!$BC$6:$BC$255,0))&amp;"","")</f>
        <v/>
      </c>
      <c r="D108" s="22" t="str">
        <f aca="false">IFERROR(INDEX(Requirements_Register!$F$6:$F$255,MATCH(ROWS($A$6:A108),Requirements_Register!$BC$6:$BC$255,0))&amp;"","")</f>
        <v/>
      </c>
      <c r="E108" s="22" t="str">
        <f aca="false">IFERROR(INDEX(Requirements_Register!$G$6:$G$255,MATCH(ROWS($A$6:A108),Requirements_Register!$BC$6:$BC$255,0))&amp;"","")</f>
        <v/>
      </c>
      <c r="F108" s="22" t="str">
        <f aca="false">IFERROR(INDEX(Requirements_Register!$H$6:$H$255,MATCH(ROWS($A$6:A108),Requirements_Register!$BC$6:$BC$255,0))&amp;"","")</f>
        <v/>
      </c>
      <c r="G108" s="22" t="str">
        <f aca="false">IFERROR(INDEX(Requirements_Register!$O$6:$O$255,MATCH(ROWS($A$6:A108),Requirements_Register!$BC$6:$BC$255,0))&amp;"","")</f>
        <v/>
      </c>
      <c r="H108" s="22" t="str">
        <f aca="false">IFERROR(INDEX(Requirements_Register!$P$6:$P$255,MATCH(ROWS($A$6:A108),Requirements_Register!$BC$6:$BC$255,0))&amp;"","")</f>
        <v/>
      </c>
      <c r="I108" s="22" t="str">
        <f aca="false">IFERROR(INDEX(Requirements_Register!$Q$6:$Q$255,MATCH(ROWS($A$6:A108),Requirements_Register!$BC$6:$BC$255,0))&amp;"","")</f>
        <v/>
      </c>
      <c r="J108" s="22" t="str">
        <f aca="false">IFERROR(INDEX(Requirements_Register!$AG$6:$AG$255,MATCH(ROWS($A$6:A108),Requirements_Register!$BC$6:$BC$255,0))&amp;"","")</f>
        <v/>
      </c>
      <c r="K108" s="22" t="str">
        <f aca="false">IFERROR(INDEX(Requirements_Register!$AH$6:$AH$255,MATCH(ROWS($A$6:A108),Requirements_Register!$BC$6:$BC$255,0))&amp;"","")</f>
        <v/>
      </c>
      <c r="L108" s="22" t="str">
        <f aca="false">IFERROR(INDEX(Requirements_Register!$AI$6:$AI$255,MATCH(ROWS($A$6:A108),Requirements_Register!$BC$6:$BC$255,0))&amp;"","")</f>
        <v/>
      </c>
      <c r="M108" s="22" t="str">
        <f aca="false">IFERROR(INDEX(Requirements_Register!$AM$6:$AM$255,MATCH(ROWS($A$6:A108),Requirements_Register!$BC$6:$BC$255,0)),"")</f>
        <v/>
      </c>
      <c r="N108" s="22" t="str">
        <f aca="false">IFERROR(INDEX(Requirements_Register!$AN$6:$AN$255,MATCH(ROWS($A$6:A108),Requirements_Register!$BC$6:$BC$255,0)),"")</f>
        <v/>
      </c>
      <c r="O108" s="22" t="str">
        <f aca="false">IFERROR(INDEX(Requirements_Register!$AR$6:$AR$255,MATCH(ROWS($A$6:A108),Requirements_Register!$BC$6:$BC$255,0))&amp;"","")</f>
        <v/>
      </c>
      <c r="P108" s="22" t="str">
        <f aca="false">IFERROR(INDEX(Requirements_Register!$AS$6:$AS$255,MATCH(ROWS($A$6:A108),Requirements_Register!$BC$6:$BC$255,0)),"")</f>
        <v/>
      </c>
      <c r="Q108" s="22" t="str">
        <f aca="false">IFERROR(INDEX(Requirements_Register!$AV$6:$AV$255,MATCH(ROWS($A$6:A108),Requirements_Register!$BC$6:$BC$255,0))&amp;"","")</f>
        <v/>
      </c>
    </row>
    <row r="109" customFormat="false" ht="15" hidden="false" customHeight="false" outlineLevel="0" collapsed="false">
      <c r="A109" s="22" t="str">
        <f aca="false">IFERROR(INDEX(Requirements_Register!$A$6:$A$255,MATCH(ROWS($A$6:A109),Requirements_Register!$BC$6:$BC$255,0))&amp;"","")</f>
        <v/>
      </c>
      <c r="B109" s="22" t="str">
        <f aca="false">IFERROR(INDEX(Requirements_Register!$B$6:$B$255,MATCH(ROWS($A$6:A109),Requirements_Register!$BC$6:$BC$255,0))&amp;"","")</f>
        <v/>
      </c>
      <c r="C109" s="22" t="str">
        <f aca="false">IFERROR(INDEX(Requirements_Register!$E$6:$E$255,MATCH(ROWS($A$6:A109),Requirements_Register!$BC$6:$BC$255,0))&amp;"","")</f>
        <v/>
      </c>
      <c r="D109" s="22" t="str">
        <f aca="false">IFERROR(INDEX(Requirements_Register!$F$6:$F$255,MATCH(ROWS($A$6:A109),Requirements_Register!$BC$6:$BC$255,0))&amp;"","")</f>
        <v/>
      </c>
      <c r="E109" s="22" t="str">
        <f aca="false">IFERROR(INDEX(Requirements_Register!$G$6:$G$255,MATCH(ROWS($A$6:A109),Requirements_Register!$BC$6:$BC$255,0))&amp;"","")</f>
        <v/>
      </c>
      <c r="F109" s="22" t="str">
        <f aca="false">IFERROR(INDEX(Requirements_Register!$H$6:$H$255,MATCH(ROWS($A$6:A109),Requirements_Register!$BC$6:$BC$255,0))&amp;"","")</f>
        <v/>
      </c>
      <c r="G109" s="22" t="str">
        <f aca="false">IFERROR(INDEX(Requirements_Register!$O$6:$O$255,MATCH(ROWS($A$6:A109),Requirements_Register!$BC$6:$BC$255,0))&amp;"","")</f>
        <v/>
      </c>
      <c r="H109" s="22" t="str">
        <f aca="false">IFERROR(INDEX(Requirements_Register!$P$6:$P$255,MATCH(ROWS($A$6:A109),Requirements_Register!$BC$6:$BC$255,0))&amp;"","")</f>
        <v/>
      </c>
      <c r="I109" s="22" t="str">
        <f aca="false">IFERROR(INDEX(Requirements_Register!$Q$6:$Q$255,MATCH(ROWS($A$6:A109),Requirements_Register!$BC$6:$BC$255,0))&amp;"","")</f>
        <v/>
      </c>
      <c r="J109" s="22" t="str">
        <f aca="false">IFERROR(INDEX(Requirements_Register!$AG$6:$AG$255,MATCH(ROWS($A$6:A109),Requirements_Register!$BC$6:$BC$255,0))&amp;"","")</f>
        <v/>
      </c>
      <c r="K109" s="22" t="str">
        <f aca="false">IFERROR(INDEX(Requirements_Register!$AH$6:$AH$255,MATCH(ROWS($A$6:A109),Requirements_Register!$BC$6:$BC$255,0))&amp;"","")</f>
        <v/>
      </c>
      <c r="L109" s="22" t="str">
        <f aca="false">IFERROR(INDEX(Requirements_Register!$AI$6:$AI$255,MATCH(ROWS($A$6:A109),Requirements_Register!$BC$6:$BC$255,0))&amp;"","")</f>
        <v/>
      </c>
      <c r="M109" s="22" t="str">
        <f aca="false">IFERROR(INDEX(Requirements_Register!$AM$6:$AM$255,MATCH(ROWS($A$6:A109),Requirements_Register!$BC$6:$BC$255,0)),"")</f>
        <v/>
      </c>
      <c r="N109" s="22" t="str">
        <f aca="false">IFERROR(INDEX(Requirements_Register!$AN$6:$AN$255,MATCH(ROWS($A$6:A109),Requirements_Register!$BC$6:$BC$255,0)),"")</f>
        <v/>
      </c>
      <c r="O109" s="22" t="str">
        <f aca="false">IFERROR(INDEX(Requirements_Register!$AR$6:$AR$255,MATCH(ROWS($A$6:A109),Requirements_Register!$BC$6:$BC$255,0))&amp;"","")</f>
        <v/>
      </c>
      <c r="P109" s="22" t="str">
        <f aca="false">IFERROR(INDEX(Requirements_Register!$AS$6:$AS$255,MATCH(ROWS($A$6:A109),Requirements_Register!$BC$6:$BC$255,0)),"")</f>
        <v/>
      </c>
      <c r="Q109" s="22" t="str">
        <f aca="false">IFERROR(INDEX(Requirements_Register!$AV$6:$AV$255,MATCH(ROWS($A$6:A109),Requirements_Register!$BC$6:$BC$255,0))&amp;"","")</f>
        <v/>
      </c>
    </row>
    <row r="110" customFormat="false" ht="15" hidden="false" customHeight="false" outlineLevel="0" collapsed="false">
      <c r="A110" s="22" t="str">
        <f aca="false">IFERROR(INDEX(Requirements_Register!$A$6:$A$255,MATCH(ROWS($A$6:A110),Requirements_Register!$BC$6:$BC$255,0))&amp;"","")</f>
        <v/>
      </c>
      <c r="B110" s="22" t="str">
        <f aca="false">IFERROR(INDEX(Requirements_Register!$B$6:$B$255,MATCH(ROWS($A$6:A110),Requirements_Register!$BC$6:$BC$255,0))&amp;"","")</f>
        <v/>
      </c>
      <c r="C110" s="22" t="str">
        <f aca="false">IFERROR(INDEX(Requirements_Register!$E$6:$E$255,MATCH(ROWS($A$6:A110),Requirements_Register!$BC$6:$BC$255,0))&amp;"","")</f>
        <v/>
      </c>
      <c r="D110" s="22" t="str">
        <f aca="false">IFERROR(INDEX(Requirements_Register!$F$6:$F$255,MATCH(ROWS($A$6:A110),Requirements_Register!$BC$6:$BC$255,0))&amp;"","")</f>
        <v/>
      </c>
      <c r="E110" s="22" t="str">
        <f aca="false">IFERROR(INDEX(Requirements_Register!$G$6:$G$255,MATCH(ROWS($A$6:A110),Requirements_Register!$BC$6:$BC$255,0))&amp;"","")</f>
        <v/>
      </c>
      <c r="F110" s="22" t="str">
        <f aca="false">IFERROR(INDEX(Requirements_Register!$H$6:$H$255,MATCH(ROWS($A$6:A110),Requirements_Register!$BC$6:$BC$255,0))&amp;"","")</f>
        <v/>
      </c>
      <c r="G110" s="22" t="str">
        <f aca="false">IFERROR(INDEX(Requirements_Register!$O$6:$O$255,MATCH(ROWS($A$6:A110),Requirements_Register!$BC$6:$BC$255,0))&amp;"","")</f>
        <v/>
      </c>
      <c r="H110" s="22" t="str">
        <f aca="false">IFERROR(INDEX(Requirements_Register!$P$6:$P$255,MATCH(ROWS($A$6:A110),Requirements_Register!$BC$6:$BC$255,0))&amp;"","")</f>
        <v/>
      </c>
      <c r="I110" s="22" t="str">
        <f aca="false">IFERROR(INDEX(Requirements_Register!$Q$6:$Q$255,MATCH(ROWS($A$6:A110),Requirements_Register!$BC$6:$BC$255,0))&amp;"","")</f>
        <v/>
      </c>
      <c r="J110" s="22" t="str">
        <f aca="false">IFERROR(INDEX(Requirements_Register!$AG$6:$AG$255,MATCH(ROWS($A$6:A110),Requirements_Register!$BC$6:$BC$255,0))&amp;"","")</f>
        <v/>
      </c>
      <c r="K110" s="22" t="str">
        <f aca="false">IFERROR(INDEX(Requirements_Register!$AH$6:$AH$255,MATCH(ROWS($A$6:A110),Requirements_Register!$BC$6:$BC$255,0))&amp;"","")</f>
        <v/>
      </c>
      <c r="L110" s="22" t="str">
        <f aca="false">IFERROR(INDEX(Requirements_Register!$AI$6:$AI$255,MATCH(ROWS($A$6:A110),Requirements_Register!$BC$6:$BC$255,0))&amp;"","")</f>
        <v/>
      </c>
      <c r="M110" s="22" t="str">
        <f aca="false">IFERROR(INDEX(Requirements_Register!$AM$6:$AM$255,MATCH(ROWS($A$6:A110),Requirements_Register!$BC$6:$BC$255,0)),"")</f>
        <v/>
      </c>
      <c r="N110" s="22" t="str">
        <f aca="false">IFERROR(INDEX(Requirements_Register!$AN$6:$AN$255,MATCH(ROWS($A$6:A110),Requirements_Register!$BC$6:$BC$255,0)),"")</f>
        <v/>
      </c>
      <c r="O110" s="22" t="str">
        <f aca="false">IFERROR(INDEX(Requirements_Register!$AR$6:$AR$255,MATCH(ROWS($A$6:A110),Requirements_Register!$BC$6:$BC$255,0))&amp;"","")</f>
        <v/>
      </c>
      <c r="P110" s="22" t="str">
        <f aca="false">IFERROR(INDEX(Requirements_Register!$AS$6:$AS$255,MATCH(ROWS($A$6:A110),Requirements_Register!$BC$6:$BC$255,0)),"")</f>
        <v/>
      </c>
      <c r="Q110" s="22" t="str">
        <f aca="false">IFERROR(INDEX(Requirements_Register!$AV$6:$AV$255,MATCH(ROWS($A$6:A110),Requirements_Register!$BC$6:$BC$255,0))&amp;"","")</f>
        <v/>
      </c>
    </row>
    <row r="111" customFormat="false" ht="15" hidden="false" customHeight="false" outlineLevel="0" collapsed="false">
      <c r="A111" s="22" t="str">
        <f aca="false">IFERROR(INDEX(Requirements_Register!$A$6:$A$255,MATCH(ROWS($A$6:A111),Requirements_Register!$BC$6:$BC$255,0))&amp;"","")</f>
        <v/>
      </c>
      <c r="B111" s="22" t="str">
        <f aca="false">IFERROR(INDEX(Requirements_Register!$B$6:$B$255,MATCH(ROWS($A$6:A111),Requirements_Register!$BC$6:$BC$255,0))&amp;"","")</f>
        <v/>
      </c>
      <c r="C111" s="22" t="str">
        <f aca="false">IFERROR(INDEX(Requirements_Register!$E$6:$E$255,MATCH(ROWS($A$6:A111),Requirements_Register!$BC$6:$BC$255,0))&amp;"","")</f>
        <v/>
      </c>
      <c r="D111" s="22" t="str">
        <f aca="false">IFERROR(INDEX(Requirements_Register!$F$6:$F$255,MATCH(ROWS($A$6:A111),Requirements_Register!$BC$6:$BC$255,0))&amp;"","")</f>
        <v/>
      </c>
      <c r="E111" s="22" t="str">
        <f aca="false">IFERROR(INDEX(Requirements_Register!$G$6:$G$255,MATCH(ROWS($A$6:A111),Requirements_Register!$BC$6:$BC$255,0))&amp;"","")</f>
        <v/>
      </c>
      <c r="F111" s="22" t="str">
        <f aca="false">IFERROR(INDEX(Requirements_Register!$H$6:$H$255,MATCH(ROWS($A$6:A111),Requirements_Register!$BC$6:$BC$255,0))&amp;"","")</f>
        <v/>
      </c>
      <c r="G111" s="22" t="str">
        <f aca="false">IFERROR(INDEX(Requirements_Register!$O$6:$O$255,MATCH(ROWS($A$6:A111),Requirements_Register!$BC$6:$BC$255,0))&amp;"","")</f>
        <v/>
      </c>
      <c r="H111" s="22" t="str">
        <f aca="false">IFERROR(INDEX(Requirements_Register!$P$6:$P$255,MATCH(ROWS($A$6:A111),Requirements_Register!$BC$6:$BC$255,0))&amp;"","")</f>
        <v/>
      </c>
      <c r="I111" s="22" t="str">
        <f aca="false">IFERROR(INDEX(Requirements_Register!$Q$6:$Q$255,MATCH(ROWS($A$6:A111),Requirements_Register!$BC$6:$BC$255,0))&amp;"","")</f>
        <v/>
      </c>
      <c r="J111" s="22" t="str">
        <f aca="false">IFERROR(INDEX(Requirements_Register!$AG$6:$AG$255,MATCH(ROWS($A$6:A111),Requirements_Register!$BC$6:$BC$255,0))&amp;"","")</f>
        <v/>
      </c>
      <c r="K111" s="22" t="str">
        <f aca="false">IFERROR(INDEX(Requirements_Register!$AH$6:$AH$255,MATCH(ROWS($A$6:A111),Requirements_Register!$BC$6:$BC$255,0))&amp;"","")</f>
        <v/>
      </c>
      <c r="L111" s="22" t="str">
        <f aca="false">IFERROR(INDEX(Requirements_Register!$AI$6:$AI$255,MATCH(ROWS($A$6:A111),Requirements_Register!$BC$6:$BC$255,0))&amp;"","")</f>
        <v/>
      </c>
      <c r="M111" s="22" t="str">
        <f aca="false">IFERROR(INDEX(Requirements_Register!$AM$6:$AM$255,MATCH(ROWS($A$6:A111),Requirements_Register!$BC$6:$BC$255,0)),"")</f>
        <v/>
      </c>
      <c r="N111" s="22" t="str">
        <f aca="false">IFERROR(INDEX(Requirements_Register!$AN$6:$AN$255,MATCH(ROWS($A$6:A111),Requirements_Register!$BC$6:$BC$255,0)),"")</f>
        <v/>
      </c>
      <c r="O111" s="22" t="str">
        <f aca="false">IFERROR(INDEX(Requirements_Register!$AR$6:$AR$255,MATCH(ROWS($A$6:A111),Requirements_Register!$BC$6:$BC$255,0))&amp;"","")</f>
        <v/>
      </c>
      <c r="P111" s="22" t="str">
        <f aca="false">IFERROR(INDEX(Requirements_Register!$AS$6:$AS$255,MATCH(ROWS($A$6:A111),Requirements_Register!$BC$6:$BC$255,0)),"")</f>
        <v/>
      </c>
      <c r="Q111" s="22" t="str">
        <f aca="false">IFERROR(INDEX(Requirements_Register!$AV$6:$AV$255,MATCH(ROWS($A$6:A111),Requirements_Register!$BC$6:$BC$255,0))&amp;"","")</f>
        <v/>
      </c>
    </row>
    <row r="112" customFormat="false" ht="15" hidden="false" customHeight="false" outlineLevel="0" collapsed="false">
      <c r="A112" s="22" t="str">
        <f aca="false">IFERROR(INDEX(Requirements_Register!$A$6:$A$255,MATCH(ROWS($A$6:A112),Requirements_Register!$BC$6:$BC$255,0))&amp;"","")</f>
        <v/>
      </c>
      <c r="B112" s="22" t="str">
        <f aca="false">IFERROR(INDEX(Requirements_Register!$B$6:$B$255,MATCH(ROWS($A$6:A112),Requirements_Register!$BC$6:$BC$255,0))&amp;"","")</f>
        <v/>
      </c>
      <c r="C112" s="22" t="str">
        <f aca="false">IFERROR(INDEX(Requirements_Register!$E$6:$E$255,MATCH(ROWS($A$6:A112),Requirements_Register!$BC$6:$BC$255,0))&amp;"","")</f>
        <v/>
      </c>
      <c r="D112" s="22" t="str">
        <f aca="false">IFERROR(INDEX(Requirements_Register!$F$6:$F$255,MATCH(ROWS($A$6:A112),Requirements_Register!$BC$6:$BC$255,0))&amp;"","")</f>
        <v/>
      </c>
      <c r="E112" s="22" t="str">
        <f aca="false">IFERROR(INDEX(Requirements_Register!$G$6:$G$255,MATCH(ROWS($A$6:A112),Requirements_Register!$BC$6:$BC$255,0))&amp;"","")</f>
        <v/>
      </c>
      <c r="F112" s="22" t="str">
        <f aca="false">IFERROR(INDEX(Requirements_Register!$H$6:$H$255,MATCH(ROWS($A$6:A112),Requirements_Register!$BC$6:$BC$255,0))&amp;"","")</f>
        <v/>
      </c>
      <c r="G112" s="22" t="str">
        <f aca="false">IFERROR(INDEX(Requirements_Register!$O$6:$O$255,MATCH(ROWS($A$6:A112),Requirements_Register!$BC$6:$BC$255,0))&amp;"","")</f>
        <v/>
      </c>
      <c r="H112" s="22" t="str">
        <f aca="false">IFERROR(INDEX(Requirements_Register!$P$6:$P$255,MATCH(ROWS($A$6:A112),Requirements_Register!$BC$6:$BC$255,0))&amp;"","")</f>
        <v/>
      </c>
      <c r="I112" s="22" t="str">
        <f aca="false">IFERROR(INDEX(Requirements_Register!$Q$6:$Q$255,MATCH(ROWS($A$6:A112),Requirements_Register!$BC$6:$BC$255,0))&amp;"","")</f>
        <v/>
      </c>
      <c r="J112" s="22" t="str">
        <f aca="false">IFERROR(INDEX(Requirements_Register!$AG$6:$AG$255,MATCH(ROWS($A$6:A112),Requirements_Register!$BC$6:$BC$255,0))&amp;"","")</f>
        <v/>
      </c>
      <c r="K112" s="22" t="str">
        <f aca="false">IFERROR(INDEX(Requirements_Register!$AH$6:$AH$255,MATCH(ROWS($A$6:A112),Requirements_Register!$BC$6:$BC$255,0))&amp;"","")</f>
        <v/>
      </c>
      <c r="L112" s="22" t="str">
        <f aca="false">IFERROR(INDEX(Requirements_Register!$AI$6:$AI$255,MATCH(ROWS($A$6:A112),Requirements_Register!$BC$6:$BC$255,0))&amp;"","")</f>
        <v/>
      </c>
      <c r="M112" s="22" t="str">
        <f aca="false">IFERROR(INDEX(Requirements_Register!$AM$6:$AM$255,MATCH(ROWS($A$6:A112),Requirements_Register!$BC$6:$BC$255,0)),"")</f>
        <v/>
      </c>
      <c r="N112" s="22" t="str">
        <f aca="false">IFERROR(INDEX(Requirements_Register!$AN$6:$AN$255,MATCH(ROWS($A$6:A112),Requirements_Register!$BC$6:$BC$255,0)),"")</f>
        <v/>
      </c>
      <c r="O112" s="22" t="str">
        <f aca="false">IFERROR(INDEX(Requirements_Register!$AR$6:$AR$255,MATCH(ROWS($A$6:A112),Requirements_Register!$BC$6:$BC$255,0))&amp;"","")</f>
        <v/>
      </c>
      <c r="P112" s="22" t="str">
        <f aca="false">IFERROR(INDEX(Requirements_Register!$AS$6:$AS$255,MATCH(ROWS($A$6:A112),Requirements_Register!$BC$6:$BC$255,0)),"")</f>
        <v/>
      </c>
      <c r="Q112" s="22" t="str">
        <f aca="false">IFERROR(INDEX(Requirements_Register!$AV$6:$AV$255,MATCH(ROWS($A$6:A112),Requirements_Register!$BC$6:$BC$255,0))&amp;"","")</f>
        <v/>
      </c>
    </row>
    <row r="113" customFormat="false" ht="15" hidden="false" customHeight="false" outlineLevel="0" collapsed="false">
      <c r="A113" s="22" t="str">
        <f aca="false">IFERROR(INDEX(Requirements_Register!$A$6:$A$255,MATCH(ROWS($A$6:A113),Requirements_Register!$BC$6:$BC$255,0))&amp;"","")</f>
        <v/>
      </c>
      <c r="B113" s="22" t="str">
        <f aca="false">IFERROR(INDEX(Requirements_Register!$B$6:$B$255,MATCH(ROWS($A$6:A113),Requirements_Register!$BC$6:$BC$255,0))&amp;"","")</f>
        <v/>
      </c>
      <c r="C113" s="22" t="str">
        <f aca="false">IFERROR(INDEX(Requirements_Register!$E$6:$E$255,MATCH(ROWS($A$6:A113),Requirements_Register!$BC$6:$BC$255,0))&amp;"","")</f>
        <v/>
      </c>
      <c r="D113" s="22" t="str">
        <f aca="false">IFERROR(INDEX(Requirements_Register!$F$6:$F$255,MATCH(ROWS($A$6:A113),Requirements_Register!$BC$6:$BC$255,0))&amp;"","")</f>
        <v/>
      </c>
      <c r="E113" s="22" t="str">
        <f aca="false">IFERROR(INDEX(Requirements_Register!$G$6:$G$255,MATCH(ROWS($A$6:A113),Requirements_Register!$BC$6:$BC$255,0))&amp;"","")</f>
        <v/>
      </c>
      <c r="F113" s="22" t="str">
        <f aca="false">IFERROR(INDEX(Requirements_Register!$H$6:$H$255,MATCH(ROWS($A$6:A113),Requirements_Register!$BC$6:$BC$255,0))&amp;"","")</f>
        <v/>
      </c>
      <c r="G113" s="22" t="str">
        <f aca="false">IFERROR(INDEX(Requirements_Register!$O$6:$O$255,MATCH(ROWS($A$6:A113),Requirements_Register!$BC$6:$BC$255,0))&amp;"","")</f>
        <v/>
      </c>
      <c r="H113" s="22" t="str">
        <f aca="false">IFERROR(INDEX(Requirements_Register!$P$6:$P$255,MATCH(ROWS($A$6:A113),Requirements_Register!$BC$6:$BC$255,0))&amp;"","")</f>
        <v/>
      </c>
      <c r="I113" s="22" t="str">
        <f aca="false">IFERROR(INDEX(Requirements_Register!$Q$6:$Q$255,MATCH(ROWS($A$6:A113),Requirements_Register!$BC$6:$BC$255,0))&amp;"","")</f>
        <v/>
      </c>
      <c r="J113" s="22" t="str">
        <f aca="false">IFERROR(INDEX(Requirements_Register!$AG$6:$AG$255,MATCH(ROWS($A$6:A113),Requirements_Register!$BC$6:$BC$255,0))&amp;"","")</f>
        <v/>
      </c>
      <c r="K113" s="22" t="str">
        <f aca="false">IFERROR(INDEX(Requirements_Register!$AH$6:$AH$255,MATCH(ROWS($A$6:A113),Requirements_Register!$BC$6:$BC$255,0))&amp;"","")</f>
        <v/>
      </c>
      <c r="L113" s="22" t="str">
        <f aca="false">IFERROR(INDEX(Requirements_Register!$AI$6:$AI$255,MATCH(ROWS($A$6:A113),Requirements_Register!$BC$6:$BC$255,0))&amp;"","")</f>
        <v/>
      </c>
      <c r="M113" s="22" t="str">
        <f aca="false">IFERROR(INDEX(Requirements_Register!$AM$6:$AM$255,MATCH(ROWS($A$6:A113),Requirements_Register!$BC$6:$BC$255,0)),"")</f>
        <v/>
      </c>
      <c r="N113" s="22" t="str">
        <f aca="false">IFERROR(INDEX(Requirements_Register!$AN$6:$AN$255,MATCH(ROWS($A$6:A113),Requirements_Register!$BC$6:$BC$255,0)),"")</f>
        <v/>
      </c>
      <c r="O113" s="22" t="str">
        <f aca="false">IFERROR(INDEX(Requirements_Register!$AR$6:$AR$255,MATCH(ROWS($A$6:A113),Requirements_Register!$BC$6:$BC$255,0))&amp;"","")</f>
        <v/>
      </c>
      <c r="P113" s="22" t="str">
        <f aca="false">IFERROR(INDEX(Requirements_Register!$AS$6:$AS$255,MATCH(ROWS($A$6:A113),Requirements_Register!$BC$6:$BC$255,0)),"")</f>
        <v/>
      </c>
      <c r="Q113" s="22" t="str">
        <f aca="false">IFERROR(INDEX(Requirements_Register!$AV$6:$AV$255,MATCH(ROWS($A$6:A113),Requirements_Register!$BC$6:$BC$255,0))&amp;"","")</f>
        <v/>
      </c>
    </row>
    <row r="114" customFormat="false" ht="15" hidden="false" customHeight="false" outlineLevel="0" collapsed="false">
      <c r="A114" s="22" t="str">
        <f aca="false">IFERROR(INDEX(Requirements_Register!$A$6:$A$255,MATCH(ROWS($A$6:A114),Requirements_Register!$BC$6:$BC$255,0))&amp;"","")</f>
        <v/>
      </c>
      <c r="B114" s="22" t="str">
        <f aca="false">IFERROR(INDEX(Requirements_Register!$B$6:$B$255,MATCH(ROWS($A$6:A114),Requirements_Register!$BC$6:$BC$255,0))&amp;"","")</f>
        <v/>
      </c>
      <c r="C114" s="22" t="str">
        <f aca="false">IFERROR(INDEX(Requirements_Register!$E$6:$E$255,MATCH(ROWS($A$6:A114),Requirements_Register!$BC$6:$BC$255,0))&amp;"","")</f>
        <v/>
      </c>
      <c r="D114" s="22" t="str">
        <f aca="false">IFERROR(INDEX(Requirements_Register!$F$6:$F$255,MATCH(ROWS($A$6:A114),Requirements_Register!$BC$6:$BC$255,0))&amp;"","")</f>
        <v/>
      </c>
      <c r="E114" s="22" t="str">
        <f aca="false">IFERROR(INDEX(Requirements_Register!$G$6:$G$255,MATCH(ROWS($A$6:A114),Requirements_Register!$BC$6:$BC$255,0))&amp;"","")</f>
        <v/>
      </c>
      <c r="F114" s="22" t="str">
        <f aca="false">IFERROR(INDEX(Requirements_Register!$H$6:$H$255,MATCH(ROWS($A$6:A114),Requirements_Register!$BC$6:$BC$255,0))&amp;"","")</f>
        <v/>
      </c>
      <c r="G114" s="22" t="str">
        <f aca="false">IFERROR(INDEX(Requirements_Register!$O$6:$O$255,MATCH(ROWS($A$6:A114),Requirements_Register!$BC$6:$BC$255,0))&amp;"","")</f>
        <v/>
      </c>
      <c r="H114" s="22" t="str">
        <f aca="false">IFERROR(INDEX(Requirements_Register!$P$6:$P$255,MATCH(ROWS($A$6:A114),Requirements_Register!$BC$6:$BC$255,0))&amp;"","")</f>
        <v/>
      </c>
      <c r="I114" s="22" t="str">
        <f aca="false">IFERROR(INDEX(Requirements_Register!$Q$6:$Q$255,MATCH(ROWS($A$6:A114),Requirements_Register!$BC$6:$BC$255,0))&amp;"","")</f>
        <v/>
      </c>
      <c r="J114" s="22" t="str">
        <f aca="false">IFERROR(INDEX(Requirements_Register!$AG$6:$AG$255,MATCH(ROWS($A$6:A114),Requirements_Register!$BC$6:$BC$255,0))&amp;"","")</f>
        <v/>
      </c>
      <c r="K114" s="22" t="str">
        <f aca="false">IFERROR(INDEX(Requirements_Register!$AH$6:$AH$255,MATCH(ROWS($A$6:A114),Requirements_Register!$BC$6:$BC$255,0))&amp;"","")</f>
        <v/>
      </c>
      <c r="L114" s="22" t="str">
        <f aca="false">IFERROR(INDEX(Requirements_Register!$AI$6:$AI$255,MATCH(ROWS($A$6:A114),Requirements_Register!$BC$6:$BC$255,0))&amp;"","")</f>
        <v/>
      </c>
      <c r="M114" s="22" t="str">
        <f aca="false">IFERROR(INDEX(Requirements_Register!$AM$6:$AM$255,MATCH(ROWS($A$6:A114),Requirements_Register!$BC$6:$BC$255,0)),"")</f>
        <v/>
      </c>
      <c r="N114" s="22" t="str">
        <f aca="false">IFERROR(INDEX(Requirements_Register!$AN$6:$AN$255,MATCH(ROWS($A$6:A114),Requirements_Register!$BC$6:$BC$255,0)),"")</f>
        <v/>
      </c>
      <c r="O114" s="22" t="str">
        <f aca="false">IFERROR(INDEX(Requirements_Register!$AR$6:$AR$255,MATCH(ROWS($A$6:A114),Requirements_Register!$BC$6:$BC$255,0))&amp;"","")</f>
        <v/>
      </c>
      <c r="P114" s="22" t="str">
        <f aca="false">IFERROR(INDEX(Requirements_Register!$AS$6:$AS$255,MATCH(ROWS($A$6:A114),Requirements_Register!$BC$6:$BC$255,0)),"")</f>
        <v/>
      </c>
      <c r="Q114" s="22" t="str">
        <f aca="false">IFERROR(INDEX(Requirements_Register!$AV$6:$AV$255,MATCH(ROWS($A$6:A114),Requirements_Register!$BC$6:$BC$255,0))&amp;"","")</f>
        <v/>
      </c>
    </row>
    <row r="115" customFormat="false" ht="15" hidden="false" customHeight="false" outlineLevel="0" collapsed="false">
      <c r="A115" s="22" t="str">
        <f aca="false">IFERROR(INDEX(Requirements_Register!$A$6:$A$255,MATCH(ROWS($A$6:A115),Requirements_Register!$BC$6:$BC$255,0))&amp;"","")</f>
        <v/>
      </c>
      <c r="B115" s="22" t="str">
        <f aca="false">IFERROR(INDEX(Requirements_Register!$B$6:$B$255,MATCH(ROWS($A$6:A115),Requirements_Register!$BC$6:$BC$255,0))&amp;"","")</f>
        <v/>
      </c>
      <c r="C115" s="22" t="str">
        <f aca="false">IFERROR(INDEX(Requirements_Register!$E$6:$E$255,MATCH(ROWS($A$6:A115),Requirements_Register!$BC$6:$BC$255,0))&amp;"","")</f>
        <v/>
      </c>
      <c r="D115" s="22" t="str">
        <f aca="false">IFERROR(INDEX(Requirements_Register!$F$6:$F$255,MATCH(ROWS($A$6:A115),Requirements_Register!$BC$6:$BC$255,0))&amp;"","")</f>
        <v/>
      </c>
      <c r="E115" s="22" t="str">
        <f aca="false">IFERROR(INDEX(Requirements_Register!$G$6:$G$255,MATCH(ROWS($A$6:A115),Requirements_Register!$BC$6:$BC$255,0))&amp;"","")</f>
        <v/>
      </c>
      <c r="F115" s="22" t="str">
        <f aca="false">IFERROR(INDEX(Requirements_Register!$H$6:$H$255,MATCH(ROWS($A$6:A115),Requirements_Register!$BC$6:$BC$255,0))&amp;"","")</f>
        <v/>
      </c>
      <c r="G115" s="22" t="str">
        <f aca="false">IFERROR(INDEX(Requirements_Register!$O$6:$O$255,MATCH(ROWS($A$6:A115),Requirements_Register!$BC$6:$BC$255,0))&amp;"","")</f>
        <v/>
      </c>
      <c r="H115" s="22" t="str">
        <f aca="false">IFERROR(INDEX(Requirements_Register!$P$6:$P$255,MATCH(ROWS($A$6:A115),Requirements_Register!$BC$6:$BC$255,0))&amp;"","")</f>
        <v/>
      </c>
      <c r="I115" s="22" t="str">
        <f aca="false">IFERROR(INDEX(Requirements_Register!$Q$6:$Q$255,MATCH(ROWS($A$6:A115),Requirements_Register!$BC$6:$BC$255,0))&amp;"","")</f>
        <v/>
      </c>
      <c r="J115" s="22" t="str">
        <f aca="false">IFERROR(INDEX(Requirements_Register!$AG$6:$AG$255,MATCH(ROWS($A$6:A115),Requirements_Register!$BC$6:$BC$255,0))&amp;"","")</f>
        <v/>
      </c>
      <c r="K115" s="22" t="str">
        <f aca="false">IFERROR(INDEX(Requirements_Register!$AH$6:$AH$255,MATCH(ROWS($A$6:A115),Requirements_Register!$BC$6:$BC$255,0))&amp;"","")</f>
        <v/>
      </c>
      <c r="L115" s="22" t="str">
        <f aca="false">IFERROR(INDEX(Requirements_Register!$AI$6:$AI$255,MATCH(ROWS($A$6:A115),Requirements_Register!$BC$6:$BC$255,0))&amp;"","")</f>
        <v/>
      </c>
      <c r="M115" s="22" t="str">
        <f aca="false">IFERROR(INDEX(Requirements_Register!$AM$6:$AM$255,MATCH(ROWS($A$6:A115),Requirements_Register!$BC$6:$BC$255,0)),"")</f>
        <v/>
      </c>
      <c r="N115" s="22" t="str">
        <f aca="false">IFERROR(INDEX(Requirements_Register!$AN$6:$AN$255,MATCH(ROWS($A$6:A115),Requirements_Register!$BC$6:$BC$255,0)),"")</f>
        <v/>
      </c>
      <c r="O115" s="22" t="str">
        <f aca="false">IFERROR(INDEX(Requirements_Register!$AR$6:$AR$255,MATCH(ROWS($A$6:A115),Requirements_Register!$BC$6:$BC$255,0))&amp;"","")</f>
        <v/>
      </c>
      <c r="P115" s="22" t="str">
        <f aca="false">IFERROR(INDEX(Requirements_Register!$AS$6:$AS$255,MATCH(ROWS($A$6:A115),Requirements_Register!$BC$6:$BC$255,0)),"")</f>
        <v/>
      </c>
      <c r="Q115" s="22" t="str">
        <f aca="false">IFERROR(INDEX(Requirements_Register!$AV$6:$AV$255,MATCH(ROWS($A$6:A115),Requirements_Register!$BC$6:$BC$255,0))&amp;"","")</f>
        <v/>
      </c>
    </row>
    <row r="116" customFormat="false" ht="15" hidden="false" customHeight="false" outlineLevel="0" collapsed="false">
      <c r="A116" s="22" t="str">
        <f aca="false">IFERROR(INDEX(Requirements_Register!$A$6:$A$255,MATCH(ROWS($A$6:A116),Requirements_Register!$BC$6:$BC$255,0))&amp;"","")</f>
        <v/>
      </c>
      <c r="B116" s="22" t="str">
        <f aca="false">IFERROR(INDEX(Requirements_Register!$B$6:$B$255,MATCH(ROWS($A$6:A116),Requirements_Register!$BC$6:$BC$255,0))&amp;"","")</f>
        <v/>
      </c>
      <c r="C116" s="22" t="str">
        <f aca="false">IFERROR(INDEX(Requirements_Register!$E$6:$E$255,MATCH(ROWS($A$6:A116),Requirements_Register!$BC$6:$BC$255,0))&amp;"","")</f>
        <v/>
      </c>
      <c r="D116" s="22" t="str">
        <f aca="false">IFERROR(INDEX(Requirements_Register!$F$6:$F$255,MATCH(ROWS($A$6:A116),Requirements_Register!$BC$6:$BC$255,0))&amp;"","")</f>
        <v/>
      </c>
      <c r="E116" s="22" t="str">
        <f aca="false">IFERROR(INDEX(Requirements_Register!$G$6:$G$255,MATCH(ROWS($A$6:A116),Requirements_Register!$BC$6:$BC$255,0))&amp;"","")</f>
        <v/>
      </c>
      <c r="F116" s="22" t="str">
        <f aca="false">IFERROR(INDEX(Requirements_Register!$H$6:$H$255,MATCH(ROWS($A$6:A116),Requirements_Register!$BC$6:$BC$255,0))&amp;"","")</f>
        <v/>
      </c>
      <c r="G116" s="22" t="str">
        <f aca="false">IFERROR(INDEX(Requirements_Register!$O$6:$O$255,MATCH(ROWS($A$6:A116),Requirements_Register!$BC$6:$BC$255,0))&amp;"","")</f>
        <v/>
      </c>
      <c r="H116" s="22" t="str">
        <f aca="false">IFERROR(INDEX(Requirements_Register!$P$6:$P$255,MATCH(ROWS($A$6:A116),Requirements_Register!$BC$6:$BC$255,0))&amp;"","")</f>
        <v/>
      </c>
      <c r="I116" s="22" t="str">
        <f aca="false">IFERROR(INDEX(Requirements_Register!$Q$6:$Q$255,MATCH(ROWS($A$6:A116),Requirements_Register!$BC$6:$BC$255,0))&amp;"","")</f>
        <v/>
      </c>
      <c r="J116" s="22" t="str">
        <f aca="false">IFERROR(INDEX(Requirements_Register!$AG$6:$AG$255,MATCH(ROWS($A$6:A116),Requirements_Register!$BC$6:$BC$255,0))&amp;"","")</f>
        <v/>
      </c>
      <c r="K116" s="22" t="str">
        <f aca="false">IFERROR(INDEX(Requirements_Register!$AH$6:$AH$255,MATCH(ROWS($A$6:A116),Requirements_Register!$BC$6:$BC$255,0))&amp;"","")</f>
        <v/>
      </c>
      <c r="L116" s="22" t="str">
        <f aca="false">IFERROR(INDEX(Requirements_Register!$AI$6:$AI$255,MATCH(ROWS($A$6:A116),Requirements_Register!$BC$6:$BC$255,0))&amp;"","")</f>
        <v/>
      </c>
      <c r="M116" s="22" t="str">
        <f aca="false">IFERROR(INDEX(Requirements_Register!$AM$6:$AM$255,MATCH(ROWS($A$6:A116),Requirements_Register!$BC$6:$BC$255,0)),"")</f>
        <v/>
      </c>
      <c r="N116" s="22" t="str">
        <f aca="false">IFERROR(INDEX(Requirements_Register!$AN$6:$AN$255,MATCH(ROWS($A$6:A116),Requirements_Register!$BC$6:$BC$255,0)),"")</f>
        <v/>
      </c>
      <c r="O116" s="22" t="str">
        <f aca="false">IFERROR(INDEX(Requirements_Register!$AR$6:$AR$255,MATCH(ROWS($A$6:A116),Requirements_Register!$BC$6:$BC$255,0))&amp;"","")</f>
        <v/>
      </c>
      <c r="P116" s="22" t="str">
        <f aca="false">IFERROR(INDEX(Requirements_Register!$AS$6:$AS$255,MATCH(ROWS($A$6:A116),Requirements_Register!$BC$6:$BC$255,0)),"")</f>
        <v/>
      </c>
      <c r="Q116" s="22" t="str">
        <f aca="false">IFERROR(INDEX(Requirements_Register!$AV$6:$AV$255,MATCH(ROWS($A$6:A116),Requirements_Register!$BC$6:$BC$255,0))&amp;"","")</f>
        <v/>
      </c>
    </row>
    <row r="117" customFormat="false" ht="15" hidden="false" customHeight="false" outlineLevel="0" collapsed="false">
      <c r="A117" s="22" t="str">
        <f aca="false">IFERROR(INDEX(Requirements_Register!$A$6:$A$255,MATCH(ROWS($A$6:A117),Requirements_Register!$BC$6:$BC$255,0))&amp;"","")</f>
        <v/>
      </c>
      <c r="B117" s="22" t="str">
        <f aca="false">IFERROR(INDEX(Requirements_Register!$B$6:$B$255,MATCH(ROWS($A$6:A117),Requirements_Register!$BC$6:$BC$255,0))&amp;"","")</f>
        <v/>
      </c>
      <c r="C117" s="22" t="str">
        <f aca="false">IFERROR(INDEX(Requirements_Register!$E$6:$E$255,MATCH(ROWS($A$6:A117),Requirements_Register!$BC$6:$BC$255,0))&amp;"","")</f>
        <v/>
      </c>
      <c r="D117" s="22" t="str">
        <f aca="false">IFERROR(INDEX(Requirements_Register!$F$6:$F$255,MATCH(ROWS($A$6:A117),Requirements_Register!$BC$6:$BC$255,0))&amp;"","")</f>
        <v/>
      </c>
      <c r="E117" s="22" t="str">
        <f aca="false">IFERROR(INDEX(Requirements_Register!$G$6:$G$255,MATCH(ROWS($A$6:A117),Requirements_Register!$BC$6:$BC$255,0))&amp;"","")</f>
        <v/>
      </c>
      <c r="F117" s="22" t="str">
        <f aca="false">IFERROR(INDEX(Requirements_Register!$H$6:$H$255,MATCH(ROWS($A$6:A117),Requirements_Register!$BC$6:$BC$255,0))&amp;"","")</f>
        <v/>
      </c>
      <c r="G117" s="22" t="str">
        <f aca="false">IFERROR(INDEX(Requirements_Register!$O$6:$O$255,MATCH(ROWS($A$6:A117),Requirements_Register!$BC$6:$BC$255,0))&amp;"","")</f>
        <v/>
      </c>
      <c r="H117" s="22" t="str">
        <f aca="false">IFERROR(INDEX(Requirements_Register!$P$6:$P$255,MATCH(ROWS($A$6:A117),Requirements_Register!$BC$6:$BC$255,0))&amp;"","")</f>
        <v/>
      </c>
      <c r="I117" s="22" t="str">
        <f aca="false">IFERROR(INDEX(Requirements_Register!$Q$6:$Q$255,MATCH(ROWS($A$6:A117),Requirements_Register!$BC$6:$BC$255,0))&amp;"","")</f>
        <v/>
      </c>
      <c r="J117" s="22" t="str">
        <f aca="false">IFERROR(INDEX(Requirements_Register!$AG$6:$AG$255,MATCH(ROWS($A$6:A117),Requirements_Register!$BC$6:$BC$255,0))&amp;"","")</f>
        <v/>
      </c>
      <c r="K117" s="22" t="str">
        <f aca="false">IFERROR(INDEX(Requirements_Register!$AH$6:$AH$255,MATCH(ROWS($A$6:A117),Requirements_Register!$BC$6:$BC$255,0))&amp;"","")</f>
        <v/>
      </c>
      <c r="L117" s="22" t="str">
        <f aca="false">IFERROR(INDEX(Requirements_Register!$AI$6:$AI$255,MATCH(ROWS($A$6:A117),Requirements_Register!$BC$6:$BC$255,0))&amp;"","")</f>
        <v/>
      </c>
      <c r="M117" s="22" t="str">
        <f aca="false">IFERROR(INDEX(Requirements_Register!$AM$6:$AM$255,MATCH(ROWS($A$6:A117),Requirements_Register!$BC$6:$BC$255,0)),"")</f>
        <v/>
      </c>
      <c r="N117" s="22" t="str">
        <f aca="false">IFERROR(INDEX(Requirements_Register!$AN$6:$AN$255,MATCH(ROWS($A$6:A117),Requirements_Register!$BC$6:$BC$255,0)),"")</f>
        <v/>
      </c>
      <c r="O117" s="22" t="str">
        <f aca="false">IFERROR(INDEX(Requirements_Register!$AR$6:$AR$255,MATCH(ROWS($A$6:A117),Requirements_Register!$BC$6:$BC$255,0))&amp;"","")</f>
        <v/>
      </c>
      <c r="P117" s="22" t="str">
        <f aca="false">IFERROR(INDEX(Requirements_Register!$AS$6:$AS$255,MATCH(ROWS($A$6:A117),Requirements_Register!$BC$6:$BC$255,0)),"")</f>
        <v/>
      </c>
      <c r="Q117" s="22" t="str">
        <f aca="false">IFERROR(INDEX(Requirements_Register!$AV$6:$AV$255,MATCH(ROWS($A$6:A117),Requirements_Register!$BC$6:$BC$255,0))&amp;"","")</f>
        <v/>
      </c>
    </row>
    <row r="118" customFormat="false" ht="15" hidden="false" customHeight="false" outlineLevel="0" collapsed="false">
      <c r="A118" s="22" t="str">
        <f aca="false">IFERROR(INDEX(Requirements_Register!$A$6:$A$255,MATCH(ROWS($A$6:A118),Requirements_Register!$BC$6:$BC$255,0))&amp;"","")</f>
        <v/>
      </c>
      <c r="B118" s="22" t="str">
        <f aca="false">IFERROR(INDEX(Requirements_Register!$B$6:$B$255,MATCH(ROWS($A$6:A118),Requirements_Register!$BC$6:$BC$255,0))&amp;"","")</f>
        <v/>
      </c>
      <c r="C118" s="22" t="str">
        <f aca="false">IFERROR(INDEX(Requirements_Register!$E$6:$E$255,MATCH(ROWS($A$6:A118),Requirements_Register!$BC$6:$BC$255,0))&amp;"","")</f>
        <v/>
      </c>
      <c r="D118" s="22" t="str">
        <f aca="false">IFERROR(INDEX(Requirements_Register!$F$6:$F$255,MATCH(ROWS($A$6:A118),Requirements_Register!$BC$6:$BC$255,0))&amp;"","")</f>
        <v/>
      </c>
      <c r="E118" s="22" t="str">
        <f aca="false">IFERROR(INDEX(Requirements_Register!$G$6:$G$255,MATCH(ROWS($A$6:A118),Requirements_Register!$BC$6:$BC$255,0))&amp;"","")</f>
        <v/>
      </c>
      <c r="F118" s="22" t="str">
        <f aca="false">IFERROR(INDEX(Requirements_Register!$H$6:$H$255,MATCH(ROWS($A$6:A118),Requirements_Register!$BC$6:$BC$255,0))&amp;"","")</f>
        <v/>
      </c>
      <c r="G118" s="22" t="str">
        <f aca="false">IFERROR(INDEX(Requirements_Register!$O$6:$O$255,MATCH(ROWS($A$6:A118),Requirements_Register!$BC$6:$BC$255,0))&amp;"","")</f>
        <v/>
      </c>
      <c r="H118" s="22" t="str">
        <f aca="false">IFERROR(INDEX(Requirements_Register!$P$6:$P$255,MATCH(ROWS($A$6:A118),Requirements_Register!$BC$6:$BC$255,0))&amp;"","")</f>
        <v/>
      </c>
      <c r="I118" s="22" t="str">
        <f aca="false">IFERROR(INDEX(Requirements_Register!$Q$6:$Q$255,MATCH(ROWS($A$6:A118),Requirements_Register!$BC$6:$BC$255,0))&amp;"","")</f>
        <v/>
      </c>
      <c r="J118" s="22" t="str">
        <f aca="false">IFERROR(INDEX(Requirements_Register!$AG$6:$AG$255,MATCH(ROWS($A$6:A118),Requirements_Register!$BC$6:$BC$255,0))&amp;"","")</f>
        <v/>
      </c>
      <c r="K118" s="22" t="str">
        <f aca="false">IFERROR(INDEX(Requirements_Register!$AH$6:$AH$255,MATCH(ROWS($A$6:A118),Requirements_Register!$BC$6:$BC$255,0))&amp;"","")</f>
        <v/>
      </c>
      <c r="L118" s="22" t="str">
        <f aca="false">IFERROR(INDEX(Requirements_Register!$AI$6:$AI$255,MATCH(ROWS($A$6:A118),Requirements_Register!$BC$6:$BC$255,0))&amp;"","")</f>
        <v/>
      </c>
      <c r="M118" s="22" t="str">
        <f aca="false">IFERROR(INDEX(Requirements_Register!$AM$6:$AM$255,MATCH(ROWS($A$6:A118),Requirements_Register!$BC$6:$BC$255,0)),"")</f>
        <v/>
      </c>
      <c r="N118" s="22" t="str">
        <f aca="false">IFERROR(INDEX(Requirements_Register!$AN$6:$AN$255,MATCH(ROWS($A$6:A118),Requirements_Register!$BC$6:$BC$255,0)),"")</f>
        <v/>
      </c>
      <c r="O118" s="22" t="str">
        <f aca="false">IFERROR(INDEX(Requirements_Register!$AR$6:$AR$255,MATCH(ROWS($A$6:A118),Requirements_Register!$BC$6:$BC$255,0))&amp;"","")</f>
        <v/>
      </c>
      <c r="P118" s="22" t="str">
        <f aca="false">IFERROR(INDEX(Requirements_Register!$AS$6:$AS$255,MATCH(ROWS($A$6:A118),Requirements_Register!$BC$6:$BC$255,0)),"")</f>
        <v/>
      </c>
      <c r="Q118" s="22" t="str">
        <f aca="false">IFERROR(INDEX(Requirements_Register!$AV$6:$AV$255,MATCH(ROWS($A$6:A118),Requirements_Register!$BC$6:$BC$255,0))&amp;"","")</f>
        <v/>
      </c>
    </row>
    <row r="119" customFormat="false" ht="15" hidden="false" customHeight="false" outlineLevel="0" collapsed="false">
      <c r="A119" s="22" t="str">
        <f aca="false">IFERROR(INDEX(Requirements_Register!$A$6:$A$255,MATCH(ROWS($A$6:A119),Requirements_Register!$BC$6:$BC$255,0))&amp;"","")</f>
        <v/>
      </c>
      <c r="B119" s="22" t="str">
        <f aca="false">IFERROR(INDEX(Requirements_Register!$B$6:$B$255,MATCH(ROWS($A$6:A119),Requirements_Register!$BC$6:$BC$255,0))&amp;"","")</f>
        <v/>
      </c>
      <c r="C119" s="22" t="str">
        <f aca="false">IFERROR(INDEX(Requirements_Register!$E$6:$E$255,MATCH(ROWS($A$6:A119),Requirements_Register!$BC$6:$BC$255,0))&amp;"","")</f>
        <v/>
      </c>
      <c r="D119" s="22" t="str">
        <f aca="false">IFERROR(INDEX(Requirements_Register!$F$6:$F$255,MATCH(ROWS($A$6:A119),Requirements_Register!$BC$6:$BC$255,0))&amp;"","")</f>
        <v/>
      </c>
      <c r="E119" s="22" t="str">
        <f aca="false">IFERROR(INDEX(Requirements_Register!$G$6:$G$255,MATCH(ROWS($A$6:A119),Requirements_Register!$BC$6:$BC$255,0))&amp;"","")</f>
        <v/>
      </c>
      <c r="F119" s="22" t="str">
        <f aca="false">IFERROR(INDEX(Requirements_Register!$H$6:$H$255,MATCH(ROWS($A$6:A119),Requirements_Register!$BC$6:$BC$255,0))&amp;"","")</f>
        <v/>
      </c>
      <c r="G119" s="22" t="str">
        <f aca="false">IFERROR(INDEX(Requirements_Register!$O$6:$O$255,MATCH(ROWS($A$6:A119),Requirements_Register!$BC$6:$BC$255,0))&amp;"","")</f>
        <v/>
      </c>
      <c r="H119" s="22" t="str">
        <f aca="false">IFERROR(INDEX(Requirements_Register!$P$6:$P$255,MATCH(ROWS($A$6:A119),Requirements_Register!$BC$6:$BC$255,0))&amp;"","")</f>
        <v/>
      </c>
      <c r="I119" s="22" t="str">
        <f aca="false">IFERROR(INDEX(Requirements_Register!$Q$6:$Q$255,MATCH(ROWS($A$6:A119),Requirements_Register!$BC$6:$BC$255,0))&amp;"","")</f>
        <v/>
      </c>
      <c r="J119" s="22" t="str">
        <f aca="false">IFERROR(INDEX(Requirements_Register!$AG$6:$AG$255,MATCH(ROWS($A$6:A119),Requirements_Register!$BC$6:$BC$255,0))&amp;"","")</f>
        <v/>
      </c>
      <c r="K119" s="22" t="str">
        <f aca="false">IFERROR(INDEX(Requirements_Register!$AH$6:$AH$255,MATCH(ROWS($A$6:A119),Requirements_Register!$BC$6:$BC$255,0))&amp;"","")</f>
        <v/>
      </c>
      <c r="L119" s="22" t="str">
        <f aca="false">IFERROR(INDEX(Requirements_Register!$AI$6:$AI$255,MATCH(ROWS($A$6:A119),Requirements_Register!$BC$6:$BC$255,0))&amp;"","")</f>
        <v/>
      </c>
      <c r="M119" s="22" t="str">
        <f aca="false">IFERROR(INDEX(Requirements_Register!$AM$6:$AM$255,MATCH(ROWS($A$6:A119),Requirements_Register!$BC$6:$BC$255,0)),"")</f>
        <v/>
      </c>
      <c r="N119" s="22" t="str">
        <f aca="false">IFERROR(INDEX(Requirements_Register!$AN$6:$AN$255,MATCH(ROWS($A$6:A119),Requirements_Register!$BC$6:$BC$255,0)),"")</f>
        <v/>
      </c>
      <c r="O119" s="22" t="str">
        <f aca="false">IFERROR(INDEX(Requirements_Register!$AR$6:$AR$255,MATCH(ROWS($A$6:A119),Requirements_Register!$BC$6:$BC$255,0))&amp;"","")</f>
        <v/>
      </c>
      <c r="P119" s="22" t="str">
        <f aca="false">IFERROR(INDEX(Requirements_Register!$AS$6:$AS$255,MATCH(ROWS($A$6:A119),Requirements_Register!$BC$6:$BC$255,0)),"")</f>
        <v/>
      </c>
      <c r="Q119" s="22" t="str">
        <f aca="false">IFERROR(INDEX(Requirements_Register!$AV$6:$AV$255,MATCH(ROWS($A$6:A119),Requirements_Register!$BC$6:$BC$255,0))&amp;"","")</f>
        <v/>
      </c>
    </row>
    <row r="120" customFormat="false" ht="15" hidden="false" customHeight="false" outlineLevel="0" collapsed="false">
      <c r="A120" s="22" t="str">
        <f aca="false">IFERROR(INDEX(Requirements_Register!$A$6:$A$255,MATCH(ROWS($A$6:A120),Requirements_Register!$BC$6:$BC$255,0))&amp;"","")</f>
        <v/>
      </c>
      <c r="B120" s="22" t="str">
        <f aca="false">IFERROR(INDEX(Requirements_Register!$B$6:$B$255,MATCH(ROWS($A$6:A120),Requirements_Register!$BC$6:$BC$255,0))&amp;"","")</f>
        <v/>
      </c>
      <c r="C120" s="22" t="str">
        <f aca="false">IFERROR(INDEX(Requirements_Register!$E$6:$E$255,MATCH(ROWS($A$6:A120),Requirements_Register!$BC$6:$BC$255,0))&amp;"","")</f>
        <v/>
      </c>
      <c r="D120" s="22" t="str">
        <f aca="false">IFERROR(INDEX(Requirements_Register!$F$6:$F$255,MATCH(ROWS($A$6:A120),Requirements_Register!$BC$6:$BC$255,0))&amp;"","")</f>
        <v/>
      </c>
      <c r="E120" s="22" t="str">
        <f aca="false">IFERROR(INDEX(Requirements_Register!$G$6:$G$255,MATCH(ROWS($A$6:A120),Requirements_Register!$BC$6:$BC$255,0))&amp;"","")</f>
        <v/>
      </c>
      <c r="F120" s="22" t="str">
        <f aca="false">IFERROR(INDEX(Requirements_Register!$H$6:$H$255,MATCH(ROWS($A$6:A120),Requirements_Register!$BC$6:$BC$255,0))&amp;"","")</f>
        <v/>
      </c>
      <c r="G120" s="22" t="str">
        <f aca="false">IFERROR(INDEX(Requirements_Register!$O$6:$O$255,MATCH(ROWS($A$6:A120),Requirements_Register!$BC$6:$BC$255,0))&amp;"","")</f>
        <v/>
      </c>
      <c r="H120" s="22" t="str">
        <f aca="false">IFERROR(INDEX(Requirements_Register!$P$6:$P$255,MATCH(ROWS($A$6:A120),Requirements_Register!$BC$6:$BC$255,0))&amp;"","")</f>
        <v/>
      </c>
      <c r="I120" s="22" t="str">
        <f aca="false">IFERROR(INDEX(Requirements_Register!$Q$6:$Q$255,MATCH(ROWS($A$6:A120),Requirements_Register!$BC$6:$BC$255,0))&amp;"","")</f>
        <v/>
      </c>
      <c r="J120" s="22" t="str">
        <f aca="false">IFERROR(INDEX(Requirements_Register!$AG$6:$AG$255,MATCH(ROWS($A$6:A120),Requirements_Register!$BC$6:$BC$255,0))&amp;"","")</f>
        <v/>
      </c>
      <c r="K120" s="22" t="str">
        <f aca="false">IFERROR(INDEX(Requirements_Register!$AH$6:$AH$255,MATCH(ROWS($A$6:A120),Requirements_Register!$BC$6:$BC$255,0))&amp;"","")</f>
        <v/>
      </c>
      <c r="L120" s="22" t="str">
        <f aca="false">IFERROR(INDEX(Requirements_Register!$AI$6:$AI$255,MATCH(ROWS($A$6:A120),Requirements_Register!$BC$6:$BC$255,0))&amp;"","")</f>
        <v/>
      </c>
      <c r="M120" s="22" t="str">
        <f aca="false">IFERROR(INDEX(Requirements_Register!$AM$6:$AM$255,MATCH(ROWS($A$6:A120),Requirements_Register!$BC$6:$BC$255,0)),"")</f>
        <v/>
      </c>
      <c r="N120" s="22" t="str">
        <f aca="false">IFERROR(INDEX(Requirements_Register!$AN$6:$AN$255,MATCH(ROWS($A$6:A120),Requirements_Register!$BC$6:$BC$255,0)),"")</f>
        <v/>
      </c>
      <c r="O120" s="22" t="str">
        <f aca="false">IFERROR(INDEX(Requirements_Register!$AR$6:$AR$255,MATCH(ROWS($A$6:A120),Requirements_Register!$BC$6:$BC$255,0))&amp;"","")</f>
        <v/>
      </c>
      <c r="P120" s="22" t="str">
        <f aca="false">IFERROR(INDEX(Requirements_Register!$AS$6:$AS$255,MATCH(ROWS($A$6:A120),Requirements_Register!$BC$6:$BC$255,0)),"")</f>
        <v/>
      </c>
      <c r="Q120" s="22" t="str">
        <f aca="false">IFERROR(INDEX(Requirements_Register!$AV$6:$AV$255,MATCH(ROWS($A$6:A120),Requirements_Register!$BC$6:$BC$255,0))&amp;"","")</f>
        <v/>
      </c>
    </row>
    <row r="121" customFormat="false" ht="15" hidden="false" customHeight="false" outlineLevel="0" collapsed="false">
      <c r="A121" s="22" t="str">
        <f aca="false">IFERROR(INDEX(Requirements_Register!$A$6:$A$255,MATCH(ROWS($A$6:A121),Requirements_Register!$BC$6:$BC$255,0))&amp;"","")</f>
        <v/>
      </c>
      <c r="B121" s="22" t="str">
        <f aca="false">IFERROR(INDEX(Requirements_Register!$B$6:$B$255,MATCH(ROWS($A$6:A121),Requirements_Register!$BC$6:$BC$255,0))&amp;"","")</f>
        <v/>
      </c>
      <c r="C121" s="22" t="str">
        <f aca="false">IFERROR(INDEX(Requirements_Register!$E$6:$E$255,MATCH(ROWS($A$6:A121),Requirements_Register!$BC$6:$BC$255,0))&amp;"","")</f>
        <v/>
      </c>
      <c r="D121" s="22" t="str">
        <f aca="false">IFERROR(INDEX(Requirements_Register!$F$6:$F$255,MATCH(ROWS($A$6:A121),Requirements_Register!$BC$6:$BC$255,0))&amp;"","")</f>
        <v/>
      </c>
      <c r="E121" s="22" t="str">
        <f aca="false">IFERROR(INDEX(Requirements_Register!$G$6:$G$255,MATCH(ROWS($A$6:A121),Requirements_Register!$BC$6:$BC$255,0))&amp;"","")</f>
        <v/>
      </c>
      <c r="F121" s="22" t="str">
        <f aca="false">IFERROR(INDEX(Requirements_Register!$H$6:$H$255,MATCH(ROWS($A$6:A121),Requirements_Register!$BC$6:$BC$255,0))&amp;"","")</f>
        <v/>
      </c>
      <c r="G121" s="22" t="str">
        <f aca="false">IFERROR(INDEX(Requirements_Register!$O$6:$O$255,MATCH(ROWS($A$6:A121),Requirements_Register!$BC$6:$BC$255,0))&amp;"","")</f>
        <v/>
      </c>
      <c r="H121" s="22" t="str">
        <f aca="false">IFERROR(INDEX(Requirements_Register!$P$6:$P$255,MATCH(ROWS($A$6:A121),Requirements_Register!$BC$6:$BC$255,0))&amp;"","")</f>
        <v/>
      </c>
      <c r="I121" s="22" t="str">
        <f aca="false">IFERROR(INDEX(Requirements_Register!$Q$6:$Q$255,MATCH(ROWS($A$6:A121),Requirements_Register!$BC$6:$BC$255,0))&amp;"","")</f>
        <v/>
      </c>
      <c r="J121" s="22" t="str">
        <f aca="false">IFERROR(INDEX(Requirements_Register!$AG$6:$AG$255,MATCH(ROWS($A$6:A121),Requirements_Register!$BC$6:$BC$255,0))&amp;"","")</f>
        <v/>
      </c>
      <c r="K121" s="22" t="str">
        <f aca="false">IFERROR(INDEX(Requirements_Register!$AH$6:$AH$255,MATCH(ROWS($A$6:A121),Requirements_Register!$BC$6:$BC$255,0))&amp;"","")</f>
        <v/>
      </c>
      <c r="L121" s="22" t="str">
        <f aca="false">IFERROR(INDEX(Requirements_Register!$AI$6:$AI$255,MATCH(ROWS($A$6:A121),Requirements_Register!$BC$6:$BC$255,0))&amp;"","")</f>
        <v/>
      </c>
      <c r="M121" s="22" t="str">
        <f aca="false">IFERROR(INDEX(Requirements_Register!$AM$6:$AM$255,MATCH(ROWS($A$6:A121),Requirements_Register!$BC$6:$BC$255,0)),"")</f>
        <v/>
      </c>
      <c r="N121" s="22" t="str">
        <f aca="false">IFERROR(INDEX(Requirements_Register!$AN$6:$AN$255,MATCH(ROWS($A$6:A121),Requirements_Register!$BC$6:$BC$255,0)),"")</f>
        <v/>
      </c>
      <c r="O121" s="22" t="str">
        <f aca="false">IFERROR(INDEX(Requirements_Register!$AR$6:$AR$255,MATCH(ROWS($A$6:A121),Requirements_Register!$BC$6:$BC$255,0))&amp;"","")</f>
        <v/>
      </c>
      <c r="P121" s="22" t="str">
        <f aca="false">IFERROR(INDEX(Requirements_Register!$AS$6:$AS$255,MATCH(ROWS($A$6:A121),Requirements_Register!$BC$6:$BC$255,0)),"")</f>
        <v/>
      </c>
      <c r="Q121" s="22" t="str">
        <f aca="false">IFERROR(INDEX(Requirements_Register!$AV$6:$AV$255,MATCH(ROWS($A$6:A121),Requirements_Register!$BC$6:$BC$255,0))&amp;"","")</f>
        <v/>
      </c>
    </row>
    <row r="122" customFormat="false" ht="15" hidden="false" customHeight="false" outlineLevel="0" collapsed="false">
      <c r="A122" s="22" t="str">
        <f aca="false">IFERROR(INDEX(Requirements_Register!$A$6:$A$255,MATCH(ROWS($A$6:A122),Requirements_Register!$BC$6:$BC$255,0))&amp;"","")</f>
        <v/>
      </c>
      <c r="B122" s="22" t="str">
        <f aca="false">IFERROR(INDEX(Requirements_Register!$B$6:$B$255,MATCH(ROWS($A$6:A122),Requirements_Register!$BC$6:$BC$255,0))&amp;"","")</f>
        <v/>
      </c>
      <c r="C122" s="22" t="str">
        <f aca="false">IFERROR(INDEX(Requirements_Register!$E$6:$E$255,MATCH(ROWS($A$6:A122),Requirements_Register!$BC$6:$BC$255,0))&amp;"","")</f>
        <v/>
      </c>
      <c r="D122" s="22" t="str">
        <f aca="false">IFERROR(INDEX(Requirements_Register!$F$6:$F$255,MATCH(ROWS($A$6:A122),Requirements_Register!$BC$6:$BC$255,0))&amp;"","")</f>
        <v/>
      </c>
      <c r="E122" s="22" t="str">
        <f aca="false">IFERROR(INDEX(Requirements_Register!$G$6:$G$255,MATCH(ROWS($A$6:A122),Requirements_Register!$BC$6:$BC$255,0))&amp;"","")</f>
        <v/>
      </c>
      <c r="F122" s="22" t="str">
        <f aca="false">IFERROR(INDEX(Requirements_Register!$H$6:$H$255,MATCH(ROWS($A$6:A122),Requirements_Register!$BC$6:$BC$255,0))&amp;"","")</f>
        <v/>
      </c>
      <c r="G122" s="22" t="str">
        <f aca="false">IFERROR(INDEX(Requirements_Register!$O$6:$O$255,MATCH(ROWS($A$6:A122),Requirements_Register!$BC$6:$BC$255,0))&amp;"","")</f>
        <v/>
      </c>
      <c r="H122" s="22" t="str">
        <f aca="false">IFERROR(INDEX(Requirements_Register!$P$6:$P$255,MATCH(ROWS($A$6:A122),Requirements_Register!$BC$6:$BC$255,0))&amp;"","")</f>
        <v/>
      </c>
      <c r="I122" s="22" t="str">
        <f aca="false">IFERROR(INDEX(Requirements_Register!$Q$6:$Q$255,MATCH(ROWS($A$6:A122),Requirements_Register!$BC$6:$BC$255,0))&amp;"","")</f>
        <v/>
      </c>
      <c r="J122" s="22" t="str">
        <f aca="false">IFERROR(INDEX(Requirements_Register!$AG$6:$AG$255,MATCH(ROWS($A$6:A122),Requirements_Register!$BC$6:$BC$255,0))&amp;"","")</f>
        <v/>
      </c>
      <c r="K122" s="22" t="str">
        <f aca="false">IFERROR(INDEX(Requirements_Register!$AH$6:$AH$255,MATCH(ROWS($A$6:A122),Requirements_Register!$BC$6:$BC$255,0))&amp;"","")</f>
        <v/>
      </c>
      <c r="L122" s="22" t="str">
        <f aca="false">IFERROR(INDEX(Requirements_Register!$AI$6:$AI$255,MATCH(ROWS($A$6:A122),Requirements_Register!$BC$6:$BC$255,0))&amp;"","")</f>
        <v/>
      </c>
      <c r="M122" s="22" t="str">
        <f aca="false">IFERROR(INDEX(Requirements_Register!$AM$6:$AM$255,MATCH(ROWS($A$6:A122),Requirements_Register!$BC$6:$BC$255,0)),"")</f>
        <v/>
      </c>
      <c r="N122" s="22" t="str">
        <f aca="false">IFERROR(INDEX(Requirements_Register!$AN$6:$AN$255,MATCH(ROWS($A$6:A122),Requirements_Register!$BC$6:$BC$255,0)),"")</f>
        <v/>
      </c>
      <c r="O122" s="22" t="str">
        <f aca="false">IFERROR(INDEX(Requirements_Register!$AR$6:$AR$255,MATCH(ROWS($A$6:A122),Requirements_Register!$BC$6:$BC$255,0))&amp;"","")</f>
        <v/>
      </c>
      <c r="P122" s="22" t="str">
        <f aca="false">IFERROR(INDEX(Requirements_Register!$AS$6:$AS$255,MATCH(ROWS($A$6:A122),Requirements_Register!$BC$6:$BC$255,0)),"")</f>
        <v/>
      </c>
      <c r="Q122" s="22" t="str">
        <f aca="false">IFERROR(INDEX(Requirements_Register!$AV$6:$AV$255,MATCH(ROWS($A$6:A122),Requirements_Register!$BC$6:$BC$255,0))&amp;"","")</f>
        <v/>
      </c>
    </row>
    <row r="123" customFormat="false" ht="15" hidden="false" customHeight="false" outlineLevel="0" collapsed="false">
      <c r="A123" s="22" t="str">
        <f aca="false">IFERROR(INDEX(Requirements_Register!$A$6:$A$255,MATCH(ROWS($A$6:A123),Requirements_Register!$BC$6:$BC$255,0))&amp;"","")</f>
        <v/>
      </c>
      <c r="B123" s="22" t="str">
        <f aca="false">IFERROR(INDEX(Requirements_Register!$B$6:$B$255,MATCH(ROWS($A$6:A123),Requirements_Register!$BC$6:$BC$255,0))&amp;"","")</f>
        <v/>
      </c>
      <c r="C123" s="22" t="str">
        <f aca="false">IFERROR(INDEX(Requirements_Register!$E$6:$E$255,MATCH(ROWS($A$6:A123),Requirements_Register!$BC$6:$BC$255,0))&amp;"","")</f>
        <v/>
      </c>
      <c r="D123" s="22" t="str">
        <f aca="false">IFERROR(INDEX(Requirements_Register!$F$6:$F$255,MATCH(ROWS($A$6:A123),Requirements_Register!$BC$6:$BC$255,0))&amp;"","")</f>
        <v/>
      </c>
      <c r="E123" s="22" t="str">
        <f aca="false">IFERROR(INDEX(Requirements_Register!$G$6:$G$255,MATCH(ROWS($A$6:A123),Requirements_Register!$BC$6:$BC$255,0))&amp;"","")</f>
        <v/>
      </c>
      <c r="F123" s="22" t="str">
        <f aca="false">IFERROR(INDEX(Requirements_Register!$H$6:$H$255,MATCH(ROWS($A$6:A123),Requirements_Register!$BC$6:$BC$255,0))&amp;"","")</f>
        <v/>
      </c>
      <c r="G123" s="22" t="str">
        <f aca="false">IFERROR(INDEX(Requirements_Register!$O$6:$O$255,MATCH(ROWS($A$6:A123),Requirements_Register!$BC$6:$BC$255,0))&amp;"","")</f>
        <v/>
      </c>
      <c r="H123" s="22" t="str">
        <f aca="false">IFERROR(INDEX(Requirements_Register!$P$6:$P$255,MATCH(ROWS($A$6:A123),Requirements_Register!$BC$6:$BC$255,0))&amp;"","")</f>
        <v/>
      </c>
      <c r="I123" s="22" t="str">
        <f aca="false">IFERROR(INDEX(Requirements_Register!$Q$6:$Q$255,MATCH(ROWS($A$6:A123),Requirements_Register!$BC$6:$BC$255,0))&amp;"","")</f>
        <v/>
      </c>
      <c r="J123" s="22" t="str">
        <f aca="false">IFERROR(INDEX(Requirements_Register!$AG$6:$AG$255,MATCH(ROWS($A$6:A123),Requirements_Register!$BC$6:$BC$255,0))&amp;"","")</f>
        <v/>
      </c>
      <c r="K123" s="22" t="str">
        <f aca="false">IFERROR(INDEX(Requirements_Register!$AH$6:$AH$255,MATCH(ROWS($A$6:A123),Requirements_Register!$BC$6:$BC$255,0))&amp;"","")</f>
        <v/>
      </c>
      <c r="L123" s="22" t="str">
        <f aca="false">IFERROR(INDEX(Requirements_Register!$AI$6:$AI$255,MATCH(ROWS($A$6:A123),Requirements_Register!$BC$6:$BC$255,0))&amp;"","")</f>
        <v/>
      </c>
      <c r="M123" s="22" t="str">
        <f aca="false">IFERROR(INDEX(Requirements_Register!$AM$6:$AM$255,MATCH(ROWS($A$6:A123),Requirements_Register!$BC$6:$BC$255,0)),"")</f>
        <v/>
      </c>
      <c r="N123" s="22" t="str">
        <f aca="false">IFERROR(INDEX(Requirements_Register!$AN$6:$AN$255,MATCH(ROWS($A$6:A123),Requirements_Register!$BC$6:$BC$255,0)),"")</f>
        <v/>
      </c>
      <c r="O123" s="22" t="str">
        <f aca="false">IFERROR(INDEX(Requirements_Register!$AR$6:$AR$255,MATCH(ROWS($A$6:A123),Requirements_Register!$BC$6:$BC$255,0))&amp;"","")</f>
        <v/>
      </c>
      <c r="P123" s="22" t="str">
        <f aca="false">IFERROR(INDEX(Requirements_Register!$AS$6:$AS$255,MATCH(ROWS($A$6:A123),Requirements_Register!$BC$6:$BC$255,0)),"")</f>
        <v/>
      </c>
      <c r="Q123" s="22" t="str">
        <f aca="false">IFERROR(INDEX(Requirements_Register!$AV$6:$AV$255,MATCH(ROWS($A$6:A123),Requirements_Register!$BC$6:$BC$255,0))&amp;"","")</f>
        <v/>
      </c>
    </row>
    <row r="124" customFormat="false" ht="15" hidden="false" customHeight="false" outlineLevel="0" collapsed="false">
      <c r="A124" s="22" t="str">
        <f aca="false">IFERROR(INDEX(Requirements_Register!$A$6:$A$255,MATCH(ROWS($A$6:A124),Requirements_Register!$BC$6:$BC$255,0))&amp;"","")</f>
        <v/>
      </c>
      <c r="B124" s="22" t="str">
        <f aca="false">IFERROR(INDEX(Requirements_Register!$B$6:$B$255,MATCH(ROWS($A$6:A124),Requirements_Register!$BC$6:$BC$255,0))&amp;"","")</f>
        <v/>
      </c>
      <c r="C124" s="22" t="str">
        <f aca="false">IFERROR(INDEX(Requirements_Register!$E$6:$E$255,MATCH(ROWS($A$6:A124),Requirements_Register!$BC$6:$BC$255,0))&amp;"","")</f>
        <v/>
      </c>
      <c r="D124" s="22" t="str">
        <f aca="false">IFERROR(INDEX(Requirements_Register!$F$6:$F$255,MATCH(ROWS($A$6:A124),Requirements_Register!$BC$6:$BC$255,0))&amp;"","")</f>
        <v/>
      </c>
      <c r="E124" s="22" t="str">
        <f aca="false">IFERROR(INDEX(Requirements_Register!$G$6:$G$255,MATCH(ROWS($A$6:A124),Requirements_Register!$BC$6:$BC$255,0))&amp;"","")</f>
        <v/>
      </c>
      <c r="F124" s="22" t="str">
        <f aca="false">IFERROR(INDEX(Requirements_Register!$H$6:$H$255,MATCH(ROWS($A$6:A124),Requirements_Register!$BC$6:$BC$255,0))&amp;"","")</f>
        <v/>
      </c>
      <c r="G124" s="22" t="str">
        <f aca="false">IFERROR(INDEX(Requirements_Register!$O$6:$O$255,MATCH(ROWS($A$6:A124),Requirements_Register!$BC$6:$BC$255,0))&amp;"","")</f>
        <v/>
      </c>
      <c r="H124" s="22" t="str">
        <f aca="false">IFERROR(INDEX(Requirements_Register!$P$6:$P$255,MATCH(ROWS($A$6:A124),Requirements_Register!$BC$6:$BC$255,0))&amp;"","")</f>
        <v/>
      </c>
      <c r="I124" s="22" t="str">
        <f aca="false">IFERROR(INDEX(Requirements_Register!$Q$6:$Q$255,MATCH(ROWS($A$6:A124),Requirements_Register!$BC$6:$BC$255,0))&amp;"","")</f>
        <v/>
      </c>
      <c r="J124" s="22" t="str">
        <f aca="false">IFERROR(INDEX(Requirements_Register!$AG$6:$AG$255,MATCH(ROWS($A$6:A124),Requirements_Register!$BC$6:$BC$255,0))&amp;"","")</f>
        <v/>
      </c>
      <c r="K124" s="22" t="str">
        <f aca="false">IFERROR(INDEX(Requirements_Register!$AH$6:$AH$255,MATCH(ROWS($A$6:A124),Requirements_Register!$BC$6:$BC$255,0))&amp;"","")</f>
        <v/>
      </c>
      <c r="L124" s="22" t="str">
        <f aca="false">IFERROR(INDEX(Requirements_Register!$AI$6:$AI$255,MATCH(ROWS($A$6:A124),Requirements_Register!$BC$6:$BC$255,0))&amp;"","")</f>
        <v/>
      </c>
      <c r="M124" s="22" t="str">
        <f aca="false">IFERROR(INDEX(Requirements_Register!$AM$6:$AM$255,MATCH(ROWS($A$6:A124),Requirements_Register!$BC$6:$BC$255,0)),"")</f>
        <v/>
      </c>
      <c r="N124" s="22" t="str">
        <f aca="false">IFERROR(INDEX(Requirements_Register!$AN$6:$AN$255,MATCH(ROWS($A$6:A124),Requirements_Register!$BC$6:$BC$255,0)),"")</f>
        <v/>
      </c>
      <c r="O124" s="22" t="str">
        <f aca="false">IFERROR(INDEX(Requirements_Register!$AR$6:$AR$255,MATCH(ROWS($A$6:A124),Requirements_Register!$BC$6:$BC$255,0))&amp;"","")</f>
        <v/>
      </c>
      <c r="P124" s="22" t="str">
        <f aca="false">IFERROR(INDEX(Requirements_Register!$AS$6:$AS$255,MATCH(ROWS($A$6:A124),Requirements_Register!$BC$6:$BC$255,0)),"")</f>
        <v/>
      </c>
      <c r="Q124" s="22" t="str">
        <f aca="false">IFERROR(INDEX(Requirements_Register!$AV$6:$AV$255,MATCH(ROWS($A$6:A124),Requirements_Register!$BC$6:$BC$255,0))&amp;"","")</f>
        <v/>
      </c>
    </row>
    <row r="125" customFormat="false" ht="15" hidden="false" customHeight="false" outlineLevel="0" collapsed="false">
      <c r="A125" s="22" t="str">
        <f aca="false">IFERROR(INDEX(Requirements_Register!$A$6:$A$255,MATCH(ROWS($A$6:A125),Requirements_Register!$BC$6:$BC$255,0))&amp;"","")</f>
        <v/>
      </c>
      <c r="B125" s="22" t="str">
        <f aca="false">IFERROR(INDEX(Requirements_Register!$B$6:$B$255,MATCH(ROWS($A$6:A125),Requirements_Register!$BC$6:$BC$255,0))&amp;"","")</f>
        <v/>
      </c>
      <c r="C125" s="22" t="str">
        <f aca="false">IFERROR(INDEX(Requirements_Register!$E$6:$E$255,MATCH(ROWS($A$6:A125),Requirements_Register!$BC$6:$BC$255,0))&amp;"","")</f>
        <v/>
      </c>
      <c r="D125" s="22" t="str">
        <f aca="false">IFERROR(INDEX(Requirements_Register!$F$6:$F$255,MATCH(ROWS($A$6:A125),Requirements_Register!$BC$6:$BC$255,0))&amp;"","")</f>
        <v/>
      </c>
      <c r="E125" s="22" t="str">
        <f aca="false">IFERROR(INDEX(Requirements_Register!$G$6:$G$255,MATCH(ROWS($A$6:A125),Requirements_Register!$BC$6:$BC$255,0))&amp;"","")</f>
        <v/>
      </c>
      <c r="F125" s="22" t="str">
        <f aca="false">IFERROR(INDEX(Requirements_Register!$H$6:$H$255,MATCH(ROWS($A$6:A125),Requirements_Register!$BC$6:$BC$255,0))&amp;"","")</f>
        <v/>
      </c>
      <c r="G125" s="22" t="str">
        <f aca="false">IFERROR(INDEX(Requirements_Register!$O$6:$O$255,MATCH(ROWS($A$6:A125),Requirements_Register!$BC$6:$BC$255,0))&amp;"","")</f>
        <v/>
      </c>
      <c r="H125" s="22" t="str">
        <f aca="false">IFERROR(INDEX(Requirements_Register!$P$6:$P$255,MATCH(ROWS($A$6:A125),Requirements_Register!$BC$6:$BC$255,0))&amp;"","")</f>
        <v/>
      </c>
      <c r="I125" s="22" t="str">
        <f aca="false">IFERROR(INDEX(Requirements_Register!$Q$6:$Q$255,MATCH(ROWS($A$6:A125),Requirements_Register!$BC$6:$BC$255,0))&amp;"","")</f>
        <v/>
      </c>
      <c r="J125" s="22" t="str">
        <f aca="false">IFERROR(INDEX(Requirements_Register!$AG$6:$AG$255,MATCH(ROWS($A$6:A125),Requirements_Register!$BC$6:$BC$255,0))&amp;"","")</f>
        <v/>
      </c>
      <c r="K125" s="22" t="str">
        <f aca="false">IFERROR(INDEX(Requirements_Register!$AH$6:$AH$255,MATCH(ROWS($A$6:A125),Requirements_Register!$BC$6:$BC$255,0))&amp;"","")</f>
        <v/>
      </c>
      <c r="L125" s="22" t="str">
        <f aca="false">IFERROR(INDEX(Requirements_Register!$AI$6:$AI$255,MATCH(ROWS($A$6:A125),Requirements_Register!$BC$6:$BC$255,0))&amp;"","")</f>
        <v/>
      </c>
      <c r="M125" s="22" t="str">
        <f aca="false">IFERROR(INDEX(Requirements_Register!$AM$6:$AM$255,MATCH(ROWS($A$6:A125),Requirements_Register!$BC$6:$BC$255,0)),"")</f>
        <v/>
      </c>
      <c r="N125" s="22" t="str">
        <f aca="false">IFERROR(INDEX(Requirements_Register!$AN$6:$AN$255,MATCH(ROWS($A$6:A125),Requirements_Register!$BC$6:$BC$255,0)),"")</f>
        <v/>
      </c>
      <c r="O125" s="22" t="str">
        <f aca="false">IFERROR(INDEX(Requirements_Register!$AR$6:$AR$255,MATCH(ROWS($A$6:A125),Requirements_Register!$BC$6:$BC$255,0))&amp;"","")</f>
        <v/>
      </c>
      <c r="P125" s="22" t="str">
        <f aca="false">IFERROR(INDEX(Requirements_Register!$AS$6:$AS$255,MATCH(ROWS($A$6:A125),Requirements_Register!$BC$6:$BC$255,0)),"")</f>
        <v/>
      </c>
      <c r="Q125" s="22" t="str">
        <f aca="false">IFERROR(INDEX(Requirements_Register!$AV$6:$AV$255,MATCH(ROWS($A$6:A125),Requirements_Register!$BC$6:$BC$255,0))&amp;"","")</f>
        <v/>
      </c>
    </row>
    <row r="126" customFormat="false" ht="15" hidden="false" customHeight="false" outlineLevel="0" collapsed="false">
      <c r="A126" s="22" t="str">
        <f aca="false">IFERROR(INDEX(Requirements_Register!$A$6:$A$255,MATCH(ROWS($A$6:A126),Requirements_Register!$BC$6:$BC$255,0))&amp;"","")</f>
        <v/>
      </c>
      <c r="B126" s="22" t="str">
        <f aca="false">IFERROR(INDEX(Requirements_Register!$B$6:$B$255,MATCH(ROWS($A$6:A126),Requirements_Register!$BC$6:$BC$255,0))&amp;"","")</f>
        <v/>
      </c>
      <c r="C126" s="22" t="str">
        <f aca="false">IFERROR(INDEX(Requirements_Register!$E$6:$E$255,MATCH(ROWS($A$6:A126),Requirements_Register!$BC$6:$BC$255,0))&amp;"","")</f>
        <v/>
      </c>
      <c r="D126" s="22" t="str">
        <f aca="false">IFERROR(INDEX(Requirements_Register!$F$6:$F$255,MATCH(ROWS($A$6:A126),Requirements_Register!$BC$6:$BC$255,0))&amp;"","")</f>
        <v/>
      </c>
      <c r="E126" s="22" t="str">
        <f aca="false">IFERROR(INDEX(Requirements_Register!$G$6:$G$255,MATCH(ROWS($A$6:A126),Requirements_Register!$BC$6:$BC$255,0))&amp;"","")</f>
        <v/>
      </c>
      <c r="F126" s="22" t="str">
        <f aca="false">IFERROR(INDEX(Requirements_Register!$H$6:$H$255,MATCH(ROWS($A$6:A126),Requirements_Register!$BC$6:$BC$255,0))&amp;"","")</f>
        <v/>
      </c>
      <c r="G126" s="22" t="str">
        <f aca="false">IFERROR(INDEX(Requirements_Register!$O$6:$O$255,MATCH(ROWS($A$6:A126),Requirements_Register!$BC$6:$BC$255,0))&amp;"","")</f>
        <v/>
      </c>
      <c r="H126" s="22" t="str">
        <f aca="false">IFERROR(INDEX(Requirements_Register!$P$6:$P$255,MATCH(ROWS($A$6:A126),Requirements_Register!$BC$6:$BC$255,0))&amp;"","")</f>
        <v/>
      </c>
      <c r="I126" s="22" t="str">
        <f aca="false">IFERROR(INDEX(Requirements_Register!$Q$6:$Q$255,MATCH(ROWS($A$6:A126),Requirements_Register!$BC$6:$BC$255,0))&amp;"","")</f>
        <v/>
      </c>
      <c r="J126" s="22" t="str">
        <f aca="false">IFERROR(INDEX(Requirements_Register!$AG$6:$AG$255,MATCH(ROWS($A$6:A126),Requirements_Register!$BC$6:$BC$255,0))&amp;"","")</f>
        <v/>
      </c>
      <c r="K126" s="22" t="str">
        <f aca="false">IFERROR(INDEX(Requirements_Register!$AH$6:$AH$255,MATCH(ROWS($A$6:A126),Requirements_Register!$BC$6:$BC$255,0))&amp;"","")</f>
        <v/>
      </c>
      <c r="L126" s="22" t="str">
        <f aca="false">IFERROR(INDEX(Requirements_Register!$AI$6:$AI$255,MATCH(ROWS($A$6:A126),Requirements_Register!$BC$6:$BC$255,0))&amp;"","")</f>
        <v/>
      </c>
      <c r="M126" s="22" t="str">
        <f aca="false">IFERROR(INDEX(Requirements_Register!$AM$6:$AM$255,MATCH(ROWS($A$6:A126),Requirements_Register!$BC$6:$BC$255,0)),"")</f>
        <v/>
      </c>
      <c r="N126" s="22" t="str">
        <f aca="false">IFERROR(INDEX(Requirements_Register!$AN$6:$AN$255,MATCH(ROWS($A$6:A126),Requirements_Register!$BC$6:$BC$255,0)),"")</f>
        <v/>
      </c>
      <c r="O126" s="22" t="str">
        <f aca="false">IFERROR(INDEX(Requirements_Register!$AR$6:$AR$255,MATCH(ROWS($A$6:A126),Requirements_Register!$BC$6:$BC$255,0))&amp;"","")</f>
        <v/>
      </c>
      <c r="P126" s="22" t="str">
        <f aca="false">IFERROR(INDEX(Requirements_Register!$AS$6:$AS$255,MATCH(ROWS($A$6:A126),Requirements_Register!$BC$6:$BC$255,0)),"")</f>
        <v/>
      </c>
      <c r="Q126" s="22" t="str">
        <f aca="false">IFERROR(INDEX(Requirements_Register!$AV$6:$AV$255,MATCH(ROWS($A$6:A126),Requirements_Register!$BC$6:$BC$255,0))&amp;"","")</f>
        <v/>
      </c>
    </row>
    <row r="127" customFormat="false" ht="15" hidden="false" customHeight="false" outlineLevel="0" collapsed="false">
      <c r="A127" s="22" t="str">
        <f aca="false">IFERROR(INDEX(Requirements_Register!$A$6:$A$255,MATCH(ROWS($A$6:A127),Requirements_Register!$BC$6:$BC$255,0))&amp;"","")</f>
        <v/>
      </c>
      <c r="B127" s="22" t="str">
        <f aca="false">IFERROR(INDEX(Requirements_Register!$B$6:$B$255,MATCH(ROWS($A$6:A127),Requirements_Register!$BC$6:$BC$255,0))&amp;"","")</f>
        <v/>
      </c>
      <c r="C127" s="22" t="str">
        <f aca="false">IFERROR(INDEX(Requirements_Register!$E$6:$E$255,MATCH(ROWS($A$6:A127),Requirements_Register!$BC$6:$BC$255,0))&amp;"","")</f>
        <v/>
      </c>
      <c r="D127" s="22" t="str">
        <f aca="false">IFERROR(INDEX(Requirements_Register!$F$6:$F$255,MATCH(ROWS($A$6:A127),Requirements_Register!$BC$6:$BC$255,0))&amp;"","")</f>
        <v/>
      </c>
      <c r="E127" s="22" t="str">
        <f aca="false">IFERROR(INDEX(Requirements_Register!$G$6:$G$255,MATCH(ROWS($A$6:A127),Requirements_Register!$BC$6:$BC$255,0))&amp;"","")</f>
        <v/>
      </c>
      <c r="F127" s="22" t="str">
        <f aca="false">IFERROR(INDEX(Requirements_Register!$H$6:$H$255,MATCH(ROWS($A$6:A127),Requirements_Register!$BC$6:$BC$255,0))&amp;"","")</f>
        <v/>
      </c>
      <c r="G127" s="22" t="str">
        <f aca="false">IFERROR(INDEX(Requirements_Register!$O$6:$O$255,MATCH(ROWS($A$6:A127),Requirements_Register!$BC$6:$BC$255,0))&amp;"","")</f>
        <v/>
      </c>
      <c r="H127" s="22" t="str">
        <f aca="false">IFERROR(INDEX(Requirements_Register!$P$6:$P$255,MATCH(ROWS($A$6:A127),Requirements_Register!$BC$6:$BC$255,0))&amp;"","")</f>
        <v/>
      </c>
      <c r="I127" s="22" t="str">
        <f aca="false">IFERROR(INDEX(Requirements_Register!$Q$6:$Q$255,MATCH(ROWS($A$6:A127),Requirements_Register!$BC$6:$BC$255,0))&amp;"","")</f>
        <v/>
      </c>
      <c r="J127" s="22" t="str">
        <f aca="false">IFERROR(INDEX(Requirements_Register!$AG$6:$AG$255,MATCH(ROWS($A$6:A127),Requirements_Register!$BC$6:$BC$255,0))&amp;"","")</f>
        <v/>
      </c>
      <c r="K127" s="22" t="str">
        <f aca="false">IFERROR(INDEX(Requirements_Register!$AH$6:$AH$255,MATCH(ROWS($A$6:A127),Requirements_Register!$BC$6:$BC$255,0))&amp;"","")</f>
        <v/>
      </c>
      <c r="L127" s="22" t="str">
        <f aca="false">IFERROR(INDEX(Requirements_Register!$AI$6:$AI$255,MATCH(ROWS($A$6:A127),Requirements_Register!$BC$6:$BC$255,0))&amp;"","")</f>
        <v/>
      </c>
      <c r="M127" s="22" t="str">
        <f aca="false">IFERROR(INDEX(Requirements_Register!$AM$6:$AM$255,MATCH(ROWS($A$6:A127),Requirements_Register!$BC$6:$BC$255,0)),"")</f>
        <v/>
      </c>
      <c r="N127" s="22" t="str">
        <f aca="false">IFERROR(INDEX(Requirements_Register!$AN$6:$AN$255,MATCH(ROWS($A$6:A127),Requirements_Register!$BC$6:$BC$255,0)),"")</f>
        <v/>
      </c>
      <c r="O127" s="22" t="str">
        <f aca="false">IFERROR(INDEX(Requirements_Register!$AR$6:$AR$255,MATCH(ROWS($A$6:A127),Requirements_Register!$BC$6:$BC$255,0))&amp;"","")</f>
        <v/>
      </c>
      <c r="P127" s="22" t="str">
        <f aca="false">IFERROR(INDEX(Requirements_Register!$AS$6:$AS$255,MATCH(ROWS($A$6:A127),Requirements_Register!$BC$6:$BC$255,0)),"")</f>
        <v/>
      </c>
      <c r="Q127" s="22" t="str">
        <f aca="false">IFERROR(INDEX(Requirements_Register!$AV$6:$AV$255,MATCH(ROWS($A$6:A127),Requirements_Register!$BC$6:$BC$255,0))&amp;"","")</f>
        <v/>
      </c>
    </row>
    <row r="128" customFormat="false" ht="15" hidden="false" customHeight="false" outlineLevel="0" collapsed="false">
      <c r="A128" s="22" t="str">
        <f aca="false">IFERROR(INDEX(Requirements_Register!$A$6:$A$255,MATCH(ROWS($A$6:A128),Requirements_Register!$BC$6:$BC$255,0))&amp;"","")</f>
        <v/>
      </c>
      <c r="B128" s="22" t="str">
        <f aca="false">IFERROR(INDEX(Requirements_Register!$B$6:$B$255,MATCH(ROWS($A$6:A128),Requirements_Register!$BC$6:$BC$255,0))&amp;"","")</f>
        <v/>
      </c>
      <c r="C128" s="22" t="str">
        <f aca="false">IFERROR(INDEX(Requirements_Register!$E$6:$E$255,MATCH(ROWS($A$6:A128),Requirements_Register!$BC$6:$BC$255,0))&amp;"","")</f>
        <v/>
      </c>
      <c r="D128" s="22" t="str">
        <f aca="false">IFERROR(INDEX(Requirements_Register!$F$6:$F$255,MATCH(ROWS($A$6:A128),Requirements_Register!$BC$6:$BC$255,0))&amp;"","")</f>
        <v/>
      </c>
      <c r="E128" s="22" t="str">
        <f aca="false">IFERROR(INDEX(Requirements_Register!$G$6:$G$255,MATCH(ROWS($A$6:A128),Requirements_Register!$BC$6:$BC$255,0))&amp;"","")</f>
        <v/>
      </c>
      <c r="F128" s="22" t="str">
        <f aca="false">IFERROR(INDEX(Requirements_Register!$H$6:$H$255,MATCH(ROWS($A$6:A128),Requirements_Register!$BC$6:$BC$255,0))&amp;"","")</f>
        <v/>
      </c>
      <c r="G128" s="22" t="str">
        <f aca="false">IFERROR(INDEX(Requirements_Register!$O$6:$O$255,MATCH(ROWS($A$6:A128),Requirements_Register!$BC$6:$BC$255,0))&amp;"","")</f>
        <v/>
      </c>
      <c r="H128" s="22" t="str">
        <f aca="false">IFERROR(INDEX(Requirements_Register!$P$6:$P$255,MATCH(ROWS($A$6:A128),Requirements_Register!$BC$6:$BC$255,0))&amp;"","")</f>
        <v/>
      </c>
      <c r="I128" s="22" t="str">
        <f aca="false">IFERROR(INDEX(Requirements_Register!$Q$6:$Q$255,MATCH(ROWS($A$6:A128),Requirements_Register!$BC$6:$BC$255,0))&amp;"","")</f>
        <v/>
      </c>
      <c r="J128" s="22" t="str">
        <f aca="false">IFERROR(INDEX(Requirements_Register!$AG$6:$AG$255,MATCH(ROWS($A$6:A128),Requirements_Register!$BC$6:$BC$255,0))&amp;"","")</f>
        <v/>
      </c>
      <c r="K128" s="22" t="str">
        <f aca="false">IFERROR(INDEX(Requirements_Register!$AH$6:$AH$255,MATCH(ROWS($A$6:A128),Requirements_Register!$BC$6:$BC$255,0))&amp;"","")</f>
        <v/>
      </c>
      <c r="L128" s="22" t="str">
        <f aca="false">IFERROR(INDEX(Requirements_Register!$AI$6:$AI$255,MATCH(ROWS($A$6:A128),Requirements_Register!$BC$6:$BC$255,0))&amp;"","")</f>
        <v/>
      </c>
      <c r="M128" s="22" t="str">
        <f aca="false">IFERROR(INDEX(Requirements_Register!$AM$6:$AM$255,MATCH(ROWS($A$6:A128),Requirements_Register!$BC$6:$BC$255,0)),"")</f>
        <v/>
      </c>
      <c r="N128" s="22" t="str">
        <f aca="false">IFERROR(INDEX(Requirements_Register!$AN$6:$AN$255,MATCH(ROWS($A$6:A128),Requirements_Register!$BC$6:$BC$255,0)),"")</f>
        <v/>
      </c>
      <c r="O128" s="22" t="str">
        <f aca="false">IFERROR(INDEX(Requirements_Register!$AR$6:$AR$255,MATCH(ROWS($A$6:A128),Requirements_Register!$BC$6:$BC$255,0))&amp;"","")</f>
        <v/>
      </c>
      <c r="P128" s="22" t="str">
        <f aca="false">IFERROR(INDEX(Requirements_Register!$AS$6:$AS$255,MATCH(ROWS($A$6:A128),Requirements_Register!$BC$6:$BC$255,0)),"")</f>
        <v/>
      </c>
      <c r="Q128" s="22" t="str">
        <f aca="false">IFERROR(INDEX(Requirements_Register!$AV$6:$AV$255,MATCH(ROWS($A$6:A128),Requirements_Register!$BC$6:$BC$255,0))&amp;"","")</f>
        <v/>
      </c>
    </row>
    <row r="129" customFormat="false" ht="15" hidden="false" customHeight="false" outlineLevel="0" collapsed="false">
      <c r="A129" s="22" t="str">
        <f aca="false">IFERROR(INDEX(Requirements_Register!$A$6:$A$255,MATCH(ROWS($A$6:A129),Requirements_Register!$BC$6:$BC$255,0))&amp;"","")</f>
        <v/>
      </c>
      <c r="B129" s="22" t="str">
        <f aca="false">IFERROR(INDEX(Requirements_Register!$B$6:$B$255,MATCH(ROWS($A$6:A129),Requirements_Register!$BC$6:$BC$255,0))&amp;"","")</f>
        <v/>
      </c>
      <c r="C129" s="22" t="str">
        <f aca="false">IFERROR(INDEX(Requirements_Register!$E$6:$E$255,MATCH(ROWS($A$6:A129),Requirements_Register!$BC$6:$BC$255,0))&amp;"","")</f>
        <v/>
      </c>
      <c r="D129" s="22" t="str">
        <f aca="false">IFERROR(INDEX(Requirements_Register!$F$6:$F$255,MATCH(ROWS($A$6:A129),Requirements_Register!$BC$6:$BC$255,0))&amp;"","")</f>
        <v/>
      </c>
      <c r="E129" s="22" t="str">
        <f aca="false">IFERROR(INDEX(Requirements_Register!$G$6:$G$255,MATCH(ROWS($A$6:A129),Requirements_Register!$BC$6:$BC$255,0))&amp;"","")</f>
        <v/>
      </c>
      <c r="F129" s="22" t="str">
        <f aca="false">IFERROR(INDEX(Requirements_Register!$H$6:$H$255,MATCH(ROWS($A$6:A129),Requirements_Register!$BC$6:$BC$255,0))&amp;"","")</f>
        <v/>
      </c>
      <c r="G129" s="22" t="str">
        <f aca="false">IFERROR(INDEX(Requirements_Register!$O$6:$O$255,MATCH(ROWS($A$6:A129),Requirements_Register!$BC$6:$BC$255,0))&amp;"","")</f>
        <v/>
      </c>
      <c r="H129" s="22" t="str">
        <f aca="false">IFERROR(INDEX(Requirements_Register!$P$6:$P$255,MATCH(ROWS($A$6:A129),Requirements_Register!$BC$6:$BC$255,0))&amp;"","")</f>
        <v/>
      </c>
      <c r="I129" s="22" t="str">
        <f aca="false">IFERROR(INDEX(Requirements_Register!$Q$6:$Q$255,MATCH(ROWS($A$6:A129),Requirements_Register!$BC$6:$BC$255,0))&amp;"","")</f>
        <v/>
      </c>
      <c r="J129" s="22" t="str">
        <f aca="false">IFERROR(INDEX(Requirements_Register!$AG$6:$AG$255,MATCH(ROWS($A$6:A129),Requirements_Register!$BC$6:$BC$255,0))&amp;"","")</f>
        <v/>
      </c>
      <c r="K129" s="22" t="str">
        <f aca="false">IFERROR(INDEX(Requirements_Register!$AH$6:$AH$255,MATCH(ROWS($A$6:A129),Requirements_Register!$BC$6:$BC$255,0))&amp;"","")</f>
        <v/>
      </c>
      <c r="L129" s="22" t="str">
        <f aca="false">IFERROR(INDEX(Requirements_Register!$AI$6:$AI$255,MATCH(ROWS($A$6:A129),Requirements_Register!$BC$6:$BC$255,0))&amp;"","")</f>
        <v/>
      </c>
      <c r="M129" s="22" t="str">
        <f aca="false">IFERROR(INDEX(Requirements_Register!$AM$6:$AM$255,MATCH(ROWS($A$6:A129),Requirements_Register!$BC$6:$BC$255,0)),"")</f>
        <v/>
      </c>
      <c r="N129" s="22" t="str">
        <f aca="false">IFERROR(INDEX(Requirements_Register!$AN$6:$AN$255,MATCH(ROWS($A$6:A129),Requirements_Register!$BC$6:$BC$255,0)),"")</f>
        <v/>
      </c>
      <c r="O129" s="22" t="str">
        <f aca="false">IFERROR(INDEX(Requirements_Register!$AR$6:$AR$255,MATCH(ROWS($A$6:A129),Requirements_Register!$BC$6:$BC$255,0))&amp;"","")</f>
        <v/>
      </c>
      <c r="P129" s="22" t="str">
        <f aca="false">IFERROR(INDEX(Requirements_Register!$AS$6:$AS$255,MATCH(ROWS($A$6:A129),Requirements_Register!$BC$6:$BC$255,0)),"")</f>
        <v/>
      </c>
      <c r="Q129" s="22" t="str">
        <f aca="false">IFERROR(INDEX(Requirements_Register!$AV$6:$AV$255,MATCH(ROWS($A$6:A129),Requirements_Register!$BC$6:$BC$255,0))&amp;"","")</f>
        <v/>
      </c>
    </row>
    <row r="130" customFormat="false" ht="15" hidden="false" customHeight="false" outlineLevel="0" collapsed="false">
      <c r="A130" s="22" t="str">
        <f aca="false">IFERROR(INDEX(Requirements_Register!$A$6:$A$255,MATCH(ROWS($A$6:A130),Requirements_Register!$BC$6:$BC$255,0))&amp;"","")</f>
        <v/>
      </c>
      <c r="B130" s="22" t="str">
        <f aca="false">IFERROR(INDEX(Requirements_Register!$B$6:$B$255,MATCH(ROWS($A$6:A130),Requirements_Register!$BC$6:$BC$255,0))&amp;"","")</f>
        <v/>
      </c>
      <c r="C130" s="22" t="str">
        <f aca="false">IFERROR(INDEX(Requirements_Register!$E$6:$E$255,MATCH(ROWS($A$6:A130),Requirements_Register!$BC$6:$BC$255,0))&amp;"","")</f>
        <v/>
      </c>
      <c r="D130" s="22" t="str">
        <f aca="false">IFERROR(INDEX(Requirements_Register!$F$6:$F$255,MATCH(ROWS($A$6:A130),Requirements_Register!$BC$6:$BC$255,0))&amp;"","")</f>
        <v/>
      </c>
      <c r="E130" s="22" t="str">
        <f aca="false">IFERROR(INDEX(Requirements_Register!$G$6:$G$255,MATCH(ROWS($A$6:A130),Requirements_Register!$BC$6:$BC$255,0))&amp;"","")</f>
        <v/>
      </c>
      <c r="F130" s="22" t="str">
        <f aca="false">IFERROR(INDEX(Requirements_Register!$H$6:$H$255,MATCH(ROWS($A$6:A130),Requirements_Register!$BC$6:$BC$255,0))&amp;"","")</f>
        <v/>
      </c>
      <c r="G130" s="22" t="str">
        <f aca="false">IFERROR(INDEX(Requirements_Register!$O$6:$O$255,MATCH(ROWS($A$6:A130),Requirements_Register!$BC$6:$BC$255,0))&amp;"","")</f>
        <v/>
      </c>
      <c r="H130" s="22" t="str">
        <f aca="false">IFERROR(INDEX(Requirements_Register!$P$6:$P$255,MATCH(ROWS($A$6:A130),Requirements_Register!$BC$6:$BC$255,0))&amp;"","")</f>
        <v/>
      </c>
      <c r="I130" s="22" t="str">
        <f aca="false">IFERROR(INDEX(Requirements_Register!$Q$6:$Q$255,MATCH(ROWS($A$6:A130),Requirements_Register!$BC$6:$BC$255,0))&amp;"","")</f>
        <v/>
      </c>
      <c r="J130" s="22" t="str">
        <f aca="false">IFERROR(INDEX(Requirements_Register!$AG$6:$AG$255,MATCH(ROWS($A$6:A130),Requirements_Register!$BC$6:$BC$255,0))&amp;"","")</f>
        <v/>
      </c>
      <c r="K130" s="22" t="str">
        <f aca="false">IFERROR(INDEX(Requirements_Register!$AH$6:$AH$255,MATCH(ROWS($A$6:A130),Requirements_Register!$BC$6:$BC$255,0))&amp;"","")</f>
        <v/>
      </c>
      <c r="L130" s="22" t="str">
        <f aca="false">IFERROR(INDEX(Requirements_Register!$AI$6:$AI$255,MATCH(ROWS($A$6:A130),Requirements_Register!$BC$6:$BC$255,0))&amp;"","")</f>
        <v/>
      </c>
      <c r="M130" s="22" t="str">
        <f aca="false">IFERROR(INDEX(Requirements_Register!$AM$6:$AM$255,MATCH(ROWS($A$6:A130),Requirements_Register!$BC$6:$BC$255,0)),"")</f>
        <v/>
      </c>
      <c r="N130" s="22" t="str">
        <f aca="false">IFERROR(INDEX(Requirements_Register!$AN$6:$AN$255,MATCH(ROWS($A$6:A130),Requirements_Register!$BC$6:$BC$255,0)),"")</f>
        <v/>
      </c>
      <c r="O130" s="22" t="str">
        <f aca="false">IFERROR(INDEX(Requirements_Register!$AR$6:$AR$255,MATCH(ROWS($A$6:A130),Requirements_Register!$BC$6:$BC$255,0))&amp;"","")</f>
        <v/>
      </c>
      <c r="P130" s="22" t="str">
        <f aca="false">IFERROR(INDEX(Requirements_Register!$AS$6:$AS$255,MATCH(ROWS($A$6:A130),Requirements_Register!$BC$6:$BC$255,0)),"")</f>
        <v/>
      </c>
      <c r="Q130" s="22" t="str">
        <f aca="false">IFERROR(INDEX(Requirements_Register!$AV$6:$AV$255,MATCH(ROWS($A$6:A130),Requirements_Register!$BC$6:$BC$255,0))&amp;"","")</f>
        <v/>
      </c>
    </row>
    <row r="131" customFormat="false" ht="15" hidden="false" customHeight="false" outlineLevel="0" collapsed="false">
      <c r="A131" s="22" t="str">
        <f aca="false">IFERROR(INDEX(Requirements_Register!$A$6:$A$255,MATCH(ROWS($A$6:A131),Requirements_Register!$BC$6:$BC$255,0))&amp;"","")</f>
        <v/>
      </c>
      <c r="B131" s="22" t="str">
        <f aca="false">IFERROR(INDEX(Requirements_Register!$B$6:$B$255,MATCH(ROWS($A$6:A131),Requirements_Register!$BC$6:$BC$255,0))&amp;"","")</f>
        <v/>
      </c>
      <c r="C131" s="22" t="str">
        <f aca="false">IFERROR(INDEX(Requirements_Register!$E$6:$E$255,MATCH(ROWS($A$6:A131),Requirements_Register!$BC$6:$BC$255,0))&amp;"","")</f>
        <v/>
      </c>
      <c r="D131" s="22" t="str">
        <f aca="false">IFERROR(INDEX(Requirements_Register!$F$6:$F$255,MATCH(ROWS($A$6:A131),Requirements_Register!$BC$6:$BC$255,0))&amp;"","")</f>
        <v/>
      </c>
      <c r="E131" s="22" t="str">
        <f aca="false">IFERROR(INDEX(Requirements_Register!$G$6:$G$255,MATCH(ROWS($A$6:A131),Requirements_Register!$BC$6:$BC$255,0))&amp;"","")</f>
        <v/>
      </c>
      <c r="F131" s="22" t="str">
        <f aca="false">IFERROR(INDEX(Requirements_Register!$H$6:$H$255,MATCH(ROWS($A$6:A131),Requirements_Register!$BC$6:$BC$255,0))&amp;"","")</f>
        <v/>
      </c>
      <c r="G131" s="22" t="str">
        <f aca="false">IFERROR(INDEX(Requirements_Register!$O$6:$O$255,MATCH(ROWS($A$6:A131),Requirements_Register!$BC$6:$BC$255,0))&amp;"","")</f>
        <v/>
      </c>
      <c r="H131" s="22" t="str">
        <f aca="false">IFERROR(INDEX(Requirements_Register!$P$6:$P$255,MATCH(ROWS($A$6:A131),Requirements_Register!$BC$6:$BC$255,0))&amp;"","")</f>
        <v/>
      </c>
      <c r="I131" s="22" t="str">
        <f aca="false">IFERROR(INDEX(Requirements_Register!$Q$6:$Q$255,MATCH(ROWS($A$6:A131),Requirements_Register!$BC$6:$BC$255,0))&amp;"","")</f>
        <v/>
      </c>
      <c r="J131" s="22" t="str">
        <f aca="false">IFERROR(INDEX(Requirements_Register!$AG$6:$AG$255,MATCH(ROWS($A$6:A131),Requirements_Register!$BC$6:$BC$255,0))&amp;"","")</f>
        <v/>
      </c>
      <c r="K131" s="22" t="str">
        <f aca="false">IFERROR(INDEX(Requirements_Register!$AH$6:$AH$255,MATCH(ROWS($A$6:A131),Requirements_Register!$BC$6:$BC$255,0))&amp;"","")</f>
        <v/>
      </c>
      <c r="L131" s="22" t="str">
        <f aca="false">IFERROR(INDEX(Requirements_Register!$AI$6:$AI$255,MATCH(ROWS($A$6:A131),Requirements_Register!$BC$6:$BC$255,0))&amp;"","")</f>
        <v/>
      </c>
      <c r="M131" s="22" t="str">
        <f aca="false">IFERROR(INDEX(Requirements_Register!$AM$6:$AM$255,MATCH(ROWS($A$6:A131),Requirements_Register!$BC$6:$BC$255,0)),"")</f>
        <v/>
      </c>
      <c r="N131" s="22" t="str">
        <f aca="false">IFERROR(INDEX(Requirements_Register!$AN$6:$AN$255,MATCH(ROWS($A$6:A131),Requirements_Register!$BC$6:$BC$255,0)),"")</f>
        <v/>
      </c>
      <c r="O131" s="22" t="str">
        <f aca="false">IFERROR(INDEX(Requirements_Register!$AR$6:$AR$255,MATCH(ROWS($A$6:A131),Requirements_Register!$BC$6:$BC$255,0))&amp;"","")</f>
        <v/>
      </c>
      <c r="P131" s="22" t="str">
        <f aca="false">IFERROR(INDEX(Requirements_Register!$AS$6:$AS$255,MATCH(ROWS($A$6:A131),Requirements_Register!$BC$6:$BC$255,0)),"")</f>
        <v/>
      </c>
      <c r="Q131" s="22" t="str">
        <f aca="false">IFERROR(INDEX(Requirements_Register!$AV$6:$AV$255,MATCH(ROWS($A$6:A131),Requirements_Register!$BC$6:$BC$255,0))&amp;"","")</f>
        <v/>
      </c>
    </row>
    <row r="132" customFormat="false" ht="15" hidden="false" customHeight="false" outlineLevel="0" collapsed="false">
      <c r="A132" s="22" t="str">
        <f aca="false">IFERROR(INDEX(Requirements_Register!$A$6:$A$255,MATCH(ROWS($A$6:A132),Requirements_Register!$BC$6:$BC$255,0))&amp;"","")</f>
        <v/>
      </c>
      <c r="B132" s="22" t="str">
        <f aca="false">IFERROR(INDEX(Requirements_Register!$B$6:$B$255,MATCH(ROWS($A$6:A132),Requirements_Register!$BC$6:$BC$255,0))&amp;"","")</f>
        <v/>
      </c>
      <c r="C132" s="22" t="str">
        <f aca="false">IFERROR(INDEX(Requirements_Register!$E$6:$E$255,MATCH(ROWS($A$6:A132),Requirements_Register!$BC$6:$BC$255,0))&amp;"","")</f>
        <v/>
      </c>
      <c r="D132" s="22" t="str">
        <f aca="false">IFERROR(INDEX(Requirements_Register!$F$6:$F$255,MATCH(ROWS($A$6:A132),Requirements_Register!$BC$6:$BC$255,0))&amp;"","")</f>
        <v/>
      </c>
      <c r="E132" s="22" t="str">
        <f aca="false">IFERROR(INDEX(Requirements_Register!$G$6:$G$255,MATCH(ROWS($A$6:A132),Requirements_Register!$BC$6:$BC$255,0))&amp;"","")</f>
        <v/>
      </c>
      <c r="F132" s="22" t="str">
        <f aca="false">IFERROR(INDEX(Requirements_Register!$H$6:$H$255,MATCH(ROWS($A$6:A132),Requirements_Register!$BC$6:$BC$255,0))&amp;"","")</f>
        <v/>
      </c>
      <c r="G132" s="22" t="str">
        <f aca="false">IFERROR(INDEX(Requirements_Register!$O$6:$O$255,MATCH(ROWS($A$6:A132),Requirements_Register!$BC$6:$BC$255,0))&amp;"","")</f>
        <v/>
      </c>
      <c r="H132" s="22" t="str">
        <f aca="false">IFERROR(INDEX(Requirements_Register!$P$6:$P$255,MATCH(ROWS($A$6:A132),Requirements_Register!$BC$6:$BC$255,0))&amp;"","")</f>
        <v/>
      </c>
      <c r="I132" s="22" t="str">
        <f aca="false">IFERROR(INDEX(Requirements_Register!$Q$6:$Q$255,MATCH(ROWS($A$6:A132),Requirements_Register!$BC$6:$BC$255,0))&amp;"","")</f>
        <v/>
      </c>
      <c r="J132" s="22" t="str">
        <f aca="false">IFERROR(INDEX(Requirements_Register!$AG$6:$AG$255,MATCH(ROWS($A$6:A132),Requirements_Register!$BC$6:$BC$255,0))&amp;"","")</f>
        <v/>
      </c>
      <c r="K132" s="22" t="str">
        <f aca="false">IFERROR(INDEX(Requirements_Register!$AH$6:$AH$255,MATCH(ROWS($A$6:A132),Requirements_Register!$BC$6:$BC$255,0))&amp;"","")</f>
        <v/>
      </c>
      <c r="L132" s="22" t="str">
        <f aca="false">IFERROR(INDEX(Requirements_Register!$AI$6:$AI$255,MATCH(ROWS($A$6:A132),Requirements_Register!$BC$6:$BC$255,0))&amp;"","")</f>
        <v/>
      </c>
      <c r="M132" s="22" t="str">
        <f aca="false">IFERROR(INDEX(Requirements_Register!$AM$6:$AM$255,MATCH(ROWS($A$6:A132),Requirements_Register!$BC$6:$BC$255,0)),"")</f>
        <v/>
      </c>
      <c r="N132" s="22" t="str">
        <f aca="false">IFERROR(INDEX(Requirements_Register!$AN$6:$AN$255,MATCH(ROWS($A$6:A132),Requirements_Register!$BC$6:$BC$255,0)),"")</f>
        <v/>
      </c>
      <c r="O132" s="22" t="str">
        <f aca="false">IFERROR(INDEX(Requirements_Register!$AR$6:$AR$255,MATCH(ROWS($A$6:A132),Requirements_Register!$BC$6:$BC$255,0))&amp;"","")</f>
        <v/>
      </c>
      <c r="P132" s="22" t="str">
        <f aca="false">IFERROR(INDEX(Requirements_Register!$AS$6:$AS$255,MATCH(ROWS($A$6:A132),Requirements_Register!$BC$6:$BC$255,0)),"")</f>
        <v/>
      </c>
      <c r="Q132" s="22" t="str">
        <f aca="false">IFERROR(INDEX(Requirements_Register!$AV$6:$AV$255,MATCH(ROWS($A$6:A132),Requirements_Register!$BC$6:$BC$255,0))&amp;"","")</f>
        <v/>
      </c>
    </row>
    <row r="133" customFormat="false" ht="15" hidden="false" customHeight="false" outlineLevel="0" collapsed="false">
      <c r="A133" s="22" t="str">
        <f aca="false">IFERROR(INDEX(Requirements_Register!$A$6:$A$255,MATCH(ROWS($A$6:A133),Requirements_Register!$BC$6:$BC$255,0))&amp;"","")</f>
        <v/>
      </c>
      <c r="B133" s="22" t="str">
        <f aca="false">IFERROR(INDEX(Requirements_Register!$B$6:$B$255,MATCH(ROWS($A$6:A133),Requirements_Register!$BC$6:$BC$255,0))&amp;"","")</f>
        <v/>
      </c>
      <c r="C133" s="22" t="str">
        <f aca="false">IFERROR(INDEX(Requirements_Register!$E$6:$E$255,MATCH(ROWS($A$6:A133),Requirements_Register!$BC$6:$BC$255,0))&amp;"","")</f>
        <v/>
      </c>
      <c r="D133" s="22" t="str">
        <f aca="false">IFERROR(INDEX(Requirements_Register!$F$6:$F$255,MATCH(ROWS($A$6:A133),Requirements_Register!$BC$6:$BC$255,0))&amp;"","")</f>
        <v/>
      </c>
      <c r="E133" s="22" t="str">
        <f aca="false">IFERROR(INDEX(Requirements_Register!$G$6:$G$255,MATCH(ROWS($A$6:A133),Requirements_Register!$BC$6:$BC$255,0))&amp;"","")</f>
        <v/>
      </c>
      <c r="F133" s="22" t="str">
        <f aca="false">IFERROR(INDEX(Requirements_Register!$H$6:$H$255,MATCH(ROWS($A$6:A133),Requirements_Register!$BC$6:$BC$255,0))&amp;"","")</f>
        <v/>
      </c>
      <c r="G133" s="22" t="str">
        <f aca="false">IFERROR(INDEX(Requirements_Register!$O$6:$O$255,MATCH(ROWS($A$6:A133),Requirements_Register!$BC$6:$BC$255,0))&amp;"","")</f>
        <v/>
      </c>
      <c r="H133" s="22" t="str">
        <f aca="false">IFERROR(INDEX(Requirements_Register!$P$6:$P$255,MATCH(ROWS($A$6:A133),Requirements_Register!$BC$6:$BC$255,0))&amp;"","")</f>
        <v/>
      </c>
      <c r="I133" s="22" t="str">
        <f aca="false">IFERROR(INDEX(Requirements_Register!$Q$6:$Q$255,MATCH(ROWS($A$6:A133),Requirements_Register!$BC$6:$BC$255,0))&amp;"","")</f>
        <v/>
      </c>
      <c r="J133" s="22" t="str">
        <f aca="false">IFERROR(INDEX(Requirements_Register!$AG$6:$AG$255,MATCH(ROWS($A$6:A133),Requirements_Register!$BC$6:$BC$255,0))&amp;"","")</f>
        <v/>
      </c>
      <c r="K133" s="22" t="str">
        <f aca="false">IFERROR(INDEX(Requirements_Register!$AH$6:$AH$255,MATCH(ROWS($A$6:A133),Requirements_Register!$BC$6:$BC$255,0))&amp;"","")</f>
        <v/>
      </c>
      <c r="L133" s="22" t="str">
        <f aca="false">IFERROR(INDEX(Requirements_Register!$AI$6:$AI$255,MATCH(ROWS($A$6:A133),Requirements_Register!$BC$6:$BC$255,0))&amp;"","")</f>
        <v/>
      </c>
      <c r="M133" s="22" t="str">
        <f aca="false">IFERROR(INDEX(Requirements_Register!$AM$6:$AM$255,MATCH(ROWS($A$6:A133),Requirements_Register!$BC$6:$BC$255,0)),"")</f>
        <v/>
      </c>
      <c r="N133" s="22" t="str">
        <f aca="false">IFERROR(INDEX(Requirements_Register!$AN$6:$AN$255,MATCH(ROWS($A$6:A133),Requirements_Register!$BC$6:$BC$255,0)),"")</f>
        <v/>
      </c>
      <c r="O133" s="22" t="str">
        <f aca="false">IFERROR(INDEX(Requirements_Register!$AR$6:$AR$255,MATCH(ROWS($A$6:A133),Requirements_Register!$BC$6:$BC$255,0))&amp;"","")</f>
        <v/>
      </c>
      <c r="P133" s="22" t="str">
        <f aca="false">IFERROR(INDEX(Requirements_Register!$AS$6:$AS$255,MATCH(ROWS($A$6:A133),Requirements_Register!$BC$6:$BC$255,0)),"")</f>
        <v/>
      </c>
      <c r="Q133" s="22" t="str">
        <f aca="false">IFERROR(INDEX(Requirements_Register!$AV$6:$AV$255,MATCH(ROWS($A$6:A133),Requirements_Register!$BC$6:$BC$255,0))&amp;"","")</f>
        <v/>
      </c>
    </row>
    <row r="134" customFormat="false" ht="15" hidden="false" customHeight="false" outlineLevel="0" collapsed="false">
      <c r="A134" s="22" t="str">
        <f aca="false">IFERROR(INDEX(Requirements_Register!$A$6:$A$255,MATCH(ROWS($A$6:A134),Requirements_Register!$BC$6:$BC$255,0))&amp;"","")</f>
        <v/>
      </c>
      <c r="B134" s="22" t="str">
        <f aca="false">IFERROR(INDEX(Requirements_Register!$B$6:$B$255,MATCH(ROWS($A$6:A134),Requirements_Register!$BC$6:$BC$255,0))&amp;"","")</f>
        <v/>
      </c>
      <c r="C134" s="22" t="str">
        <f aca="false">IFERROR(INDEX(Requirements_Register!$E$6:$E$255,MATCH(ROWS($A$6:A134),Requirements_Register!$BC$6:$BC$255,0))&amp;"","")</f>
        <v/>
      </c>
      <c r="D134" s="22" t="str">
        <f aca="false">IFERROR(INDEX(Requirements_Register!$F$6:$F$255,MATCH(ROWS($A$6:A134),Requirements_Register!$BC$6:$BC$255,0))&amp;"","")</f>
        <v/>
      </c>
      <c r="E134" s="22" t="str">
        <f aca="false">IFERROR(INDEX(Requirements_Register!$G$6:$G$255,MATCH(ROWS($A$6:A134),Requirements_Register!$BC$6:$BC$255,0))&amp;"","")</f>
        <v/>
      </c>
      <c r="F134" s="22" t="str">
        <f aca="false">IFERROR(INDEX(Requirements_Register!$H$6:$H$255,MATCH(ROWS($A$6:A134),Requirements_Register!$BC$6:$BC$255,0))&amp;"","")</f>
        <v/>
      </c>
      <c r="G134" s="22" t="str">
        <f aca="false">IFERROR(INDEX(Requirements_Register!$O$6:$O$255,MATCH(ROWS($A$6:A134),Requirements_Register!$BC$6:$BC$255,0))&amp;"","")</f>
        <v/>
      </c>
      <c r="H134" s="22" t="str">
        <f aca="false">IFERROR(INDEX(Requirements_Register!$P$6:$P$255,MATCH(ROWS($A$6:A134),Requirements_Register!$BC$6:$BC$255,0))&amp;"","")</f>
        <v/>
      </c>
      <c r="I134" s="22" t="str">
        <f aca="false">IFERROR(INDEX(Requirements_Register!$Q$6:$Q$255,MATCH(ROWS($A$6:A134),Requirements_Register!$BC$6:$BC$255,0))&amp;"","")</f>
        <v/>
      </c>
      <c r="J134" s="22" t="str">
        <f aca="false">IFERROR(INDEX(Requirements_Register!$AG$6:$AG$255,MATCH(ROWS($A$6:A134),Requirements_Register!$BC$6:$BC$255,0))&amp;"","")</f>
        <v/>
      </c>
      <c r="K134" s="22" t="str">
        <f aca="false">IFERROR(INDEX(Requirements_Register!$AH$6:$AH$255,MATCH(ROWS($A$6:A134),Requirements_Register!$BC$6:$BC$255,0))&amp;"","")</f>
        <v/>
      </c>
      <c r="L134" s="22" t="str">
        <f aca="false">IFERROR(INDEX(Requirements_Register!$AI$6:$AI$255,MATCH(ROWS($A$6:A134),Requirements_Register!$BC$6:$BC$255,0))&amp;"","")</f>
        <v/>
      </c>
      <c r="M134" s="22" t="str">
        <f aca="false">IFERROR(INDEX(Requirements_Register!$AM$6:$AM$255,MATCH(ROWS($A$6:A134),Requirements_Register!$BC$6:$BC$255,0)),"")</f>
        <v/>
      </c>
      <c r="N134" s="22" t="str">
        <f aca="false">IFERROR(INDEX(Requirements_Register!$AN$6:$AN$255,MATCH(ROWS($A$6:A134),Requirements_Register!$BC$6:$BC$255,0)),"")</f>
        <v/>
      </c>
      <c r="O134" s="22" t="str">
        <f aca="false">IFERROR(INDEX(Requirements_Register!$AR$6:$AR$255,MATCH(ROWS($A$6:A134),Requirements_Register!$BC$6:$BC$255,0))&amp;"","")</f>
        <v/>
      </c>
      <c r="P134" s="22" t="str">
        <f aca="false">IFERROR(INDEX(Requirements_Register!$AS$6:$AS$255,MATCH(ROWS($A$6:A134),Requirements_Register!$BC$6:$BC$255,0)),"")</f>
        <v/>
      </c>
      <c r="Q134" s="22" t="str">
        <f aca="false">IFERROR(INDEX(Requirements_Register!$AV$6:$AV$255,MATCH(ROWS($A$6:A134),Requirements_Register!$BC$6:$BC$255,0))&amp;"","")</f>
        <v/>
      </c>
    </row>
    <row r="135" customFormat="false" ht="15" hidden="false" customHeight="false" outlineLevel="0" collapsed="false">
      <c r="A135" s="22" t="str">
        <f aca="false">IFERROR(INDEX(Requirements_Register!$A$6:$A$255,MATCH(ROWS($A$6:A135),Requirements_Register!$BC$6:$BC$255,0))&amp;"","")</f>
        <v/>
      </c>
      <c r="B135" s="22" t="str">
        <f aca="false">IFERROR(INDEX(Requirements_Register!$B$6:$B$255,MATCH(ROWS($A$6:A135),Requirements_Register!$BC$6:$BC$255,0))&amp;"","")</f>
        <v/>
      </c>
      <c r="C135" s="22" t="str">
        <f aca="false">IFERROR(INDEX(Requirements_Register!$E$6:$E$255,MATCH(ROWS($A$6:A135),Requirements_Register!$BC$6:$BC$255,0))&amp;"","")</f>
        <v/>
      </c>
      <c r="D135" s="22" t="str">
        <f aca="false">IFERROR(INDEX(Requirements_Register!$F$6:$F$255,MATCH(ROWS($A$6:A135),Requirements_Register!$BC$6:$BC$255,0))&amp;"","")</f>
        <v/>
      </c>
      <c r="E135" s="22" t="str">
        <f aca="false">IFERROR(INDEX(Requirements_Register!$G$6:$G$255,MATCH(ROWS($A$6:A135),Requirements_Register!$BC$6:$BC$255,0))&amp;"","")</f>
        <v/>
      </c>
      <c r="F135" s="22" t="str">
        <f aca="false">IFERROR(INDEX(Requirements_Register!$H$6:$H$255,MATCH(ROWS($A$6:A135),Requirements_Register!$BC$6:$BC$255,0))&amp;"","")</f>
        <v/>
      </c>
      <c r="G135" s="22" t="str">
        <f aca="false">IFERROR(INDEX(Requirements_Register!$O$6:$O$255,MATCH(ROWS($A$6:A135),Requirements_Register!$BC$6:$BC$255,0))&amp;"","")</f>
        <v/>
      </c>
      <c r="H135" s="22" t="str">
        <f aca="false">IFERROR(INDEX(Requirements_Register!$P$6:$P$255,MATCH(ROWS($A$6:A135),Requirements_Register!$BC$6:$BC$255,0))&amp;"","")</f>
        <v/>
      </c>
      <c r="I135" s="22" t="str">
        <f aca="false">IFERROR(INDEX(Requirements_Register!$Q$6:$Q$255,MATCH(ROWS($A$6:A135),Requirements_Register!$BC$6:$BC$255,0))&amp;"","")</f>
        <v/>
      </c>
      <c r="J135" s="22" t="str">
        <f aca="false">IFERROR(INDEX(Requirements_Register!$AG$6:$AG$255,MATCH(ROWS($A$6:A135),Requirements_Register!$BC$6:$BC$255,0))&amp;"","")</f>
        <v/>
      </c>
      <c r="K135" s="22" t="str">
        <f aca="false">IFERROR(INDEX(Requirements_Register!$AH$6:$AH$255,MATCH(ROWS($A$6:A135),Requirements_Register!$BC$6:$BC$255,0))&amp;"","")</f>
        <v/>
      </c>
      <c r="L135" s="22" t="str">
        <f aca="false">IFERROR(INDEX(Requirements_Register!$AI$6:$AI$255,MATCH(ROWS($A$6:A135),Requirements_Register!$BC$6:$BC$255,0))&amp;"","")</f>
        <v/>
      </c>
      <c r="M135" s="22" t="str">
        <f aca="false">IFERROR(INDEX(Requirements_Register!$AM$6:$AM$255,MATCH(ROWS($A$6:A135),Requirements_Register!$BC$6:$BC$255,0)),"")</f>
        <v/>
      </c>
      <c r="N135" s="22" t="str">
        <f aca="false">IFERROR(INDEX(Requirements_Register!$AN$6:$AN$255,MATCH(ROWS($A$6:A135),Requirements_Register!$BC$6:$BC$255,0)),"")</f>
        <v/>
      </c>
      <c r="O135" s="22" t="str">
        <f aca="false">IFERROR(INDEX(Requirements_Register!$AR$6:$AR$255,MATCH(ROWS($A$6:A135),Requirements_Register!$BC$6:$BC$255,0))&amp;"","")</f>
        <v/>
      </c>
      <c r="P135" s="22" t="str">
        <f aca="false">IFERROR(INDEX(Requirements_Register!$AS$6:$AS$255,MATCH(ROWS($A$6:A135),Requirements_Register!$BC$6:$BC$255,0)),"")</f>
        <v/>
      </c>
      <c r="Q135" s="22" t="str">
        <f aca="false">IFERROR(INDEX(Requirements_Register!$AV$6:$AV$255,MATCH(ROWS($A$6:A135),Requirements_Register!$BC$6:$BC$255,0))&amp;"","")</f>
        <v/>
      </c>
    </row>
    <row r="136" customFormat="false" ht="15" hidden="false" customHeight="false" outlineLevel="0" collapsed="false">
      <c r="A136" s="22" t="str">
        <f aca="false">IFERROR(INDEX(Requirements_Register!$A$6:$A$255,MATCH(ROWS($A$6:A136),Requirements_Register!$BC$6:$BC$255,0))&amp;"","")</f>
        <v/>
      </c>
      <c r="B136" s="22" t="str">
        <f aca="false">IFERROR(INDEX(Requirements_Register!$B$6:$B$255,MATCH(ROWS($A$6:A136),Requirements_Register!$BC$6:$BC$255,0))&amp;"","")</f>
        <v/>
      </c>
      <c r="C136" s="22" t="str">
        <f aca="false">IFERROR(INDEX(Requirements_Register!$E$6:$E$255,MATCH(ROWS($A$6:A136),Requirements_Register!$BC$6:$BC$255,0))&amp;"","")</f>
        <v/>
      </c>
      <c r="D136" s="22" t="str">
        <f aca="false">IFERROR(INDEX(Requirements_Register!$F$6:$F$255,MATCH(ROWS($A$6:A136),Requirements_Register!$BC$6:$BC$255,0))&amp;"","")</f>
        <v/>
      </c>
      <c r="E136" s="22" t="str">
        <f aca="false">IFERROR(INDEX(Requirements_Register!$G$6:$G$255,MATCH(ROWS($A$6:A136),Requirements_Register!$BC$6:$BC$255,0))&amp;"","")</f>
        <v/>
      </c>
      <c r="F136" s="22" t="str">
        <f aca="false">IFERROR(INDEX(Requirements_Register!$H$6:$H$255,MATCH(ROWS($A$6:A136),Requirements_Register!$BC$6:$BC$255,0))&amp;"","")</f>
        <v/>
      </c>
      <c r="G136" s="22" t="str">
        <f aca="false">IFERROR(INDEX(Requirements_Register!$O$6:$O$255,MATCH(ROWS($A$6:A136),Requirements_Register!$BC$6:$BC$255,0))&amp;"","")</f>
        <v/>
      </c>
      <c r="H136" s="22" t="str">
        <f aca="false">IFERROR(INDEX(Requirements_Register!$P$6:$P$255,MATCH(ROWS($A$6:A136),Requirements_Register!$BC$6:$BC$255,0))&amp;"","")</f>
        <v/>
      </c>
      <c r="I136" s="22" t="str">
        <f aca="false">IFERROR(INDEX(Requirements_Register!$Q$6:$Q$255,MATCH(ROWS($A$6:A136),Requirements_Register!$BC$6:$BC$255,0))&amp;"","")</f>
        <v/>
      </c>
      <c r="J136" s="22" t="str">
        <f aca="false">IFERROR(INDEX(Requirements_Register!$AG$6:$AG$255,MATCH(ROWS($A$6:A136),Requirements_Register!$BC$6:$BC$255,0))&amp;"","")</f>
        <v/>
      </c>
      <c r="K136" s="22" t="str">
        <f aca="false">IFERROR(INDEX(Requirements_Register!$AH$6:$AH$255,MATCH(ROWS($A$6:A136),Requirements_Register!$BC$6:$BC$255,0))&amp;"","")</f>
        <v/>
      </c>
      <c r="L136" s="22" t="str">
        <f aca="false">IFERROR(INDEX(Requirements_Register!$AI$6:$AI$255,MATCH(ROWS($A$6:A136),Requirements_Register!$BC$6:$BC$255,0))&amp;"","")</f>
        <v/>
      </c>
      <c r="M136" s="22" t="str">
        <f aca="false">IFERROR(INDEX(Requirements_Register!$AM$6:$AM$255,MATCH(ROWS($A$6:A136),Requirements_Register!$BC$6:$BC$255,0)),"")</f>
        <v/>
      </c>
      <c r="N136" s="22" t="str">
        <f aca="false">IFERROR(INDEX(Requirements_Register!$AN$6:$AN$255,MATCH(ROWS($A$6:A136),Requirements_Register!$BC$6:$BC$255,0)),"")</f>
        <v/>
      </c>
      <c r="O136" s="22" t="str">
        <f aca="false">IFERROR(INDEX(Requirements_Register!$AR$6:$AR$255,MATCH(ROWS($A$6:A136),Requirements_Register!$BC$6:$BC$255,0))&amp;"","")</f>
        <v/>
      </c>
      <c r="P136" s="22" t="str">
        <f aca="false">IFERROR(INDEX(Requirements_Register!$AS$6:$AS$255,MATCH(ROWS($A$6:A136),Requirements_Register!$BC$6:$BC$255,0)),"")</f>
        <v/>
      </c>
      <c r="Q136" s="22" t="str">
        <f aca="false">IFERROR(INDEX(Requirements_Register!$AV$6:$AV$255,MATCH(ROWS($A$6:A136),Requirements_Register!$BC$6:$BC$255,0))&amp;"","")</f>
        <v/>
      </c>
    </row>
    <row r="137" customFormat="false" ht="15" hidden="false" customHeight="false" outlineLevel="0" collapsed="false">
      <c r="A137" s="22" t="str">
        <f aca="false">IFERROR(INDEX(Requirements_Register!$A$6:$A$255,MATCH(ROWS($A$6:A137),Requirements_Register!$BC$6:$BC$255,0))&amp;"","")</f>
        <v/>
      </c>
      <c r="B137" s="22" t="str">
        <f aca="false">IFERROR(INDEX(Requirements_Register!$B$6:$B$255,MATCH(ROWS($A$6:A137),Requirements_Register!$BC$6:$BC$255,0))&amp;"","")</f>
        <v/>
      </c>
      <c r="C137" s="22" t="str">
        <f aca="false">IFERROR(INDEX(Requirements_Register!$E$6:$E$255,MATCH(ROWS($A$6:A137),Requirements_Register!$BC$6:$BC$255,0))&amp;"","")</f>
        <v/>
      </c>
      <c r="D137" s="22" t="str">
        <f aca="false">IFERROR(INDEX(Requirements_Register!$F$6:$F$255,MATCH(ROWS($A$6:A137),Requirements_Register!$BC$6:$BC$255,0))&amp;"","")</f>
        <v/>
      </c>
      <c r="E137" s="22" t="str">
        <f aca="false">IFERROR(INDEX(Requirements_Register!$G$6:$G$255,MATCH(ROWS($A$6:A137),Requirements_Register!$BC$6:$BC$255,0))&amp;"","")</f>
        <v/>
      </c>
      <c r="F137" s="22" t="str">
        <f aca="false">IFERROR(INDEX(Requirements_Register!$H$6:$H$255,MATCH(ROWS($A$6:A137),Requirements_Register!$BC$6:$BC$255,0))&amp;"","")</f>
        <v/>
      </c>
      <c r="G137" s="22" t="str">
        <f aca="false">IFERROR(INDEX(Requirements_Register!$O$6:$O$255,MATCH(ROWS($A$6:A137),Requirements_Register!$BC$6:$BC$255,0))&amp;"","")</f>
        <v/>
      </c>
      <c r="H137" s="22" t="str">
        <f aca="false">IFERROR(INDEX(Requirements_Register!$P$6:$P$255,MATCH(ROWS($A$6:A137),Requirements_Register!$BC$6:$BC$255,0))&amp;"","")</f>
        <v/>
      </c>
      <c r="I137" s="22" t="str">
        <f aca="false">IFERROR(INDEX(Requirements_Register!$Q$6:$Q$255,MATCH(ROWS($A$6:A137),Requirements_Register!$BC$6:$BC$255,0))&amp;"","")</f>
        <v/>
      </c>
      <c r="J137" s="22" t="str">
        <f aca="false">IFERROR(INDEX(Requirements_Register!$AG$6:$AG$255,MATCH(ROWS($A$6:A137),Requirements_Register!$BC$6:$BC$255,0))&amp;"","")</f>
        <v/>
      </c>
      <c r="K137" s="22" t="str">
        <f aca="false">IFERROR(INDEX(Requirements_Register!$AH$6:$AH$255,MATCH(ROWS($A$6:A137),Requirements_Register!$BC$6:$BC$255,0))&amp;"","")</f>
        <v/>
      </c>
      <c r="L137" s="22" t="str">
        <f aca="false">IFERROR(INDEX(Requirements_Register!$AI$6:$AI$255,MATCH(ROWS($A$6:A137),Requirements_Register!$BC$6:$BC$255,0))&amp;"","")</f>
        <v/>
      </c>
      <c r="M137" s="22" t="str">
        <f aca="false">IFERROR(INDEX(Requirements_Register!$AM$6:$AM$255,MATCH(ROWS($A$6:A137),Requirements_Register!$BC$6:$BC$255,0)),"")</f>
        <v/>
      </c>
      <c r="N137" s="22" t="str">
        <f aca="false">IFERROR(INDEX(Requirements_Register!$AN$6:$AN$255,MATCH(ROWS($A$6:A137),Requirements_Register!$BC$6:$BC$255,0)),"")</f>
        <v/>
      </c>
      <c r="O137" s="22" t="str">
        <f aca="false">IFERROR(INDEX(Requirements_Register!$AR$6:$AR$255,MATCH(ROWS($A$6:A137),Requirements_Register!$BC$6:$BC$255,0))&amp;"","")</f>
        <v/>
      </c>
      <c r="P137" s="22" t="str">
        <f aca="false">IFERROR(INDEX(Requirements_Register!$AS$6:$AS$255,MATCH(ROWS($A$6:A137),Requirements_Register!$BC$6:$BC$255,0)),"")</f>
        <v/>
      </c>
      <c r="Q137" s="22" t="str">
        <f aca="false">IFERROR(INDEX(Requirements_Register!$AV$6:$AV$255,MATCH(ROWS($A$6:A137),Requirements_Register!$BC$6:$BC$255,0))&amp;"","")</f>
        <v/>
      </c>
    </row>
    <row r="138" customFormat="false" ht="15" hidden="false" customHeight="false" outlineLevel="0" collapsed="false">
      <c r="A138" s="22" t="str">
        <f aca="false">IFERROR(INDEX(Requirements_Register!$A$6:$A$255,MATCH(ROWS($A$6:A138),Requirements_Register!$BC$6:$BC$255,0))&amp;"","")</f>
        <v/>
      </c>
      <c r="B138" s="22" t="str">
        <f aca="false">IFERROR(INDEX(Requirements_Register!$B$6:$B$255,MATCH(ROWS($A$6:A138),Requirements_Register!$BC$6:$BC$255,0))&amp;"","")</f>
        <v/>
      </c>
      <c r="C138" s="22" t="str">
        <f aca="false">IFERROR(INDEX(Requirements_Register!$E$6:$E$255,MATCH(ROWS($A$6:A138),Requirements_Register!$BC$6:$BC$255,0))&amp;"","")</f>
        <v/>
      </c>
      <c r="D138" s="22" t="str">
        <f aca="false">IFERROR(INDEX(Requirements_Register!$F$6:$F$255,MATCH(ROWS($A$6:A138),Requirements_Register!$BC$6:$BC$255,0))&amp;"","")</f>
        <v/>
      </c>
      <c r="E138" s="22" t="str">
        <f aca="false">IFERROR(INDEX(Requirements_Register!$G$6:$G$255,MATCH(ROWS($A$6:A138),Requirements_Register!$BC$6:$BC$255,0))&amp;"","")</f>
        <v/>
      </c>
      <c r="F138" s="22" t="str">
        <f aca="false">IFERROR(INDEX(Requirements_Register!$H$6:$H$255,MATCH(ROWS($A$6:A138),Requirements_Register!$BC$6:$BC$255,0))&amp;"","")</f>
        <v/>
      </c>
      <c r="G138" s="22" t="str">
        <f aca="false">IFERROR(INDEX(Requirements_Register!$O$6:$O$255,MATCH(ROWS($A$6:A138),Requirements_Register!$BC$6:$BC$255,0))&amp;"","")</f>
        <v/>
      </c>
      <c r="H138" s="22" t="str">
        <f aca="false">IFERROR(INDEX(Requirements_Register!$P$6:$P$255,MATCH(ROWS($A$6:A138),Requirements_Register!$BC$6:$BC$255,0))&amp;"","")</f>
        <v/>
      </c>
      <c r="I138" s="22" t="str">
        <f aca="false">IFERROR(INDEX(Requirements_Register!$Q$6:$Q$255,MATCH(ROWS($A$6:A138),Requirements_Register!$BC$6:$BC$255,0))&amp;"","")</f>
        <v/>
      </c>
      <c r="J138" s="22" t="str">
        <f aca="false">IFERROR(INDEX(Requirements_Register!$AG$6:$AG$255,MATCH(ROWS($A$6:A138),Requirements_Register!$BC$6:$BC$255,0))&amp;"","")</f>
        <v/>
      </c>
      <c r="K138" s="22" t="str">
        <f aca="false">IFERROR(INDEX(Requirements_Register!$AH$6:$AH$255,MATCH(ROWS($A$6:A138),Requirements_Register!$BC$6:$BC$255,0))&amp;"","")</f>
        <v/>
      </c>
      <c r="L138" s="22" t="str">
        <f aca="false">IFERROR(INDEX(Requirements_Register!$AI$6:$AI$255,MATCH(ROWS($A$6:A138),Requirements_Register!$BC$6:$BC$255,0))&amp;"","")</f>
        <v/>
      </c>
      <c r="M138" s="22" t="str">
        <f aca="false">IFERROR(INDEX(Requirements_Register!$AM$6:$AM$255,MATCH(ROWS($A$6:A138),Requirements_Register!$BC$6:$BC$255,0)),"")</f>
        <v/>
      </c>
      <c r="N138" s="22" t="str">
        <f aca="false">IFERROR(INDEX(Requirements_Register!$AN$6:$AN$255,MATCH(ROWS($A$6:A138),Requirements_Register!$BC$6:$BC$255,0)),"")</f>
        <v/>
      </c>
      <c r="O138" s="22" t="str">
        <f aca="false">IFERROR(INDEX(Requirements_Register!$AR$6:$AR$255,MATCH(ROWS($A$6:A138),Requirements_Register!$BC$6:$BC$255,0))&amp;"","")</f>
        <v/>
      </c>
      <c r="P138" s="22" t="str">
        <f aca="false">IFERROR(INDEX(Requirements_Register!$AS$6:$AS$255,MATCH(ROWS($A$6:A138),Requirements_Register!$BC$6:$BC$255,0)),"")</f>
        <v/>
      </c>
      <c r="Q138" s="22" t="str">
        <f aca="false">IFERROR(INDEX(Requirements_Register!$AV$6:$AV$255,MATCH(ROWS($A$6:A138),Requirements_Register!$BC$6:$BC$255,0))&amp;"","")</f>
        <v/>
      </c>
    </row>
    <row r="139" customFormat="false" ht="15" hidden="false" customHeight="false" outlineLevel="0" collapsed="false">
      <c r="A139" s="22" t="str">
        <f aca="false">IFERROR(INDEX(Requirements_Register!$A$6:$A$255,MATCH(ROWS($A$6:A139),Requirements_Register!$BC$6:$BC$255,0))&amp;"","")</f>
        <v/>
      </c>
      <c r="B139" s="22" t="str">
        <f aca="false">IFERROR(INDEX(Requirements_Register!$B$6:$B$255,MATCH(ROWS($A$6:A139),Requirements_Register!$BC$6:$BC$255,0))&amp;"","")</f>
        <v/>
      </c>
      <c r="C139" s="22" t="str">
        <f aca="false">IFERROR(INDEX(Requirements_Register!$E$6:$E$255,MATCH(ROWS($A$6:A139),Requirements_Register!$BC$6:$BC$255,0))&amp;"","")</f>
        <v/>
      </c>
      <c r="D139" s="22" t="str">
        <f aca="false">IFERROR(INDEX(Requirements_Register!$F$6:$F$255,MATCH(ROWS($A$6:A139),Requirements_Register!$BC$6:$BC$255,0))&amp;"","")</f>
        <v/>
      </c>
      <c r="E139" s="22" t="str">
        <f aca="false">IFERROR(INDEX(Requirements_Register!$G$6:$G$255,MATCH(ROWS($A$6:A139),Requirements_Register!$BC$6:$BC$255,0))&amp;"","")</f>
        <v/>
      </c>
      <c r="F139" s="22" t="str">
        <f aca="false">IFERROR(INDEX(Requirements_Register!$H$6:$H$255,MATCH(ROWS($A$6:A139),Requirements_Register!$BC$6:$BC$255,0))&amp;"","")</f>
        <v/>
      </c>
      <c r="G139" s="22" t="str">
        <f aca="false">IFERROR(INDEX(Requirements_Register!$O$6:$O$255,MATCH(ROWS($A$6:A139),Requirements_Register!$BC$6:$BC$255,0))&amp;"","")</f>
        <v/>
      </c>
      <c r="H139" s="22" t="str">
        <f aca="false">IFERROR(INDEX(Requirements_Register!$P$6:$P$255,MATCH(ROWS($A$6:A139),Requirements_Register!$BC$6:$BC$255,0))&amp;"","")</f>
        <v/>
      </c>
      <c r="I139" s="22" t="str">
        <f aca="false">IFERROR(INDEX(Requirements_Register!$Q$6:$Q$255,MATCH(ROWS($A$6:A139),Requirements_Register!$BC$6:$BC$255,0))&amp;"","")</f>
        <v/>
      </c>
      <c r="J139" s="22" t="str">
        <f aca="false">IFERROR(INDEX(Requirements_Register!$AG$6:$AG$255,MATCH(ROWS($A$6:A139),Requirements_Register!$BC$6:$BC$255,0))&amp;"","")</f>
        <v/>
      </c>
      <c r="K139" s="22" t="str">
        <f aca="false">IFERROR(INDEX(Requirements_Register!$AH$6:$AH$255,MATCH(ROWS($A$6:A139),Requirements_Register!$BC$6:$BC$255,0))&amp;"","")</f>
        <v/>
      </c>
      <c r="L139" s="22" t="str">
        <f aca="false">IFERROR(INDEX(Requirements_Register!$AI$6:$AI$255,MATCH(ROWS($A$6:A139),Requirements_Register!$BC$6:$BC$255,0))&amp;"","")</f>
        <v/>
      </c>
      <c r="M139" s="22" t="str">
        <f aca="false">IFERROR(INDEX(Requirements_Register!$AM$6:$AM$255,MATCH(ROWS($A$6:A139),Requirements_Register!$BC$6:$BC$255,0)),"")</f>
        <v/>
      </c>
      <c r="N139" s="22" t="str">
        <f aca="false">IFERROR(INDEX(Requirements_Register!$AN$6:$AN$255,MATCH(ROWS($A$6:A139),Requirements_Register!$BC$6:$BC$255,0)),"")</f>
        <v/>
      </c>
      <c r="O139" s="22" t="str">
        <f aca="false">IFERROR(INDEX(Requirements_Register!$AR$6:$AR$255,MATCH(ROWS($A$6:A139),Requirements_Register!$BC$6:$BC$255,0))&amp;"","")</f>
        <v/>
      </c>
      <c r="P139" s="22" t="str">
        <f aca="false">IFERROR(INDEX(Requirements_Register!$AS$6:$AS$255,MATCH(ROWS($A$6:A139),Requirements_Register!$BC$6:$BC$255,0)),"")</f>
        <v/>
      </c>
      <c r="Q139" s="22" t="str">
        <f aca="false">IFERROR(INDEX(Requirements_Register!$AV$6:$AV$255,MATCH(ROWS($A$6:A139),Requirements_Register!$BC$6:$BC$255,0))&amp;"","")</f>
        <v/>
      </c>
    </row>
    <row r="140" customFormat="false" ht="15" hidden="false" customHeight="false" outlineLevel="0" collapsed="false">
      <c r="A140" s="22" t="str">
        <f aca="false">IFERROR(INDEX(Requirements_Register!$A$6:$A$255,MATCH(ROWS($A$6:A140),Requirements_Register!$BC$6:$BC$255,0))&amp;"","")</f>
        <v/>
      </c>
      <c r="B140" s="22" t="str">
        <f aca="false">IFERROR(INDEX(Requirements_Register!$B$6:$B$255,MATCH(ROWS($A$6:A140),Requirements_Register!$BC$6:$BC$255,0))&amp;"","")</f>
        <v/>
      </c>
      <c r="C140" s="22" t="str">
        <f aca="false">IFERROR(INDEX(Requirements_Register!$E$6:$E$255,MATCH(ROWS($A$6:A140),Requirements_Register!$BC$6:$BC$255,0))&amp;"","")</f>
        <v/>
      </c>
      <c r="D140" s="22" t="str">
        <f aca="false">IFERROR(INDEX(Requirements_Register!$F$6:$F$255,MATCH(ROWS($A$6:A140),Requirements_Register!$BC$6:$BC$255,0))&amp;"","")</f>
        <v/>
      </c>
      <c r="E140" s="22" t="str">
        <f aca="false">IFERROR(INDEX(Requirements_Register!$G$6:$G$255,MATCH(ROWS($A$6:A140),Requirements_Register!$BC$6:$BC$255,0))&amp;"","")</f>
        <v/>
      </c>
      <c r="F140" s="22" t="str">
        <f aca="false">IFERROR(INDEX(Requirements_Register!$H$6:$H$255,MATCH(ROWS($A$6:A140),Requirements_Register!$BC$6:$BC$255,0))&amp;"","")</f>
        <v/>
      </c>
      <c r="G140" s="22" t="str">
        <f aca="false">IFERROR(INDEX(Requirements_Register!$O$6:$O$255,MATCH(ROWS($A$6:A140),Requirements_Register!$BC$6:$BC$255,0))&amp;"","")</f>
        <v/>
      </c>
      <c r="H140" s="22" t="str">
        <f aca="false">IFERROR(INDEX(Requirements_Register!$P$6:$P$255,MATCH(ROWS($A$6:A140),Requirements_Register!$BC$6:$BC$255,0))&amp;"","")</f>
        <v/>
      </c>
      <c r="I140" s="22" t="str">
        <f aca="false">IFERROR(INDEX(Requirements_Register!$Q$6:$Q$255,MATCH(ROWS($A$6:A140),Requirements_Register!$BC$6:$BC$255,0))&amp;"","")</f>
        <v/>
      </c>
      <c r="J140" s="22" t="str">
        <f aca="false">IFERROR(INDEX(Requirements_Register!$AG$6:$AG$255,MATCH(ROWS($A$6:A140),Requirements_Register!$BC$6:$BC$255,0))&amp;"","")</f>
        <v/>
      </c>
      <c r="K140" s="22" t="str">
        <f aca="false">IFERROR(INDEX(Requirements_Register!$AH$6:$AH$255,MATCH(ROWS($A$6:A140),Requirements_Register!$BC$6:$BC$255,0))&amp;"","")</f>
        <v/>
      </c>
      <c r="L140" s="22" t="str">
        <f aca="false">IFERROR(INDEX(Requirements_Register!$AI$6:$AI$255,MATCH(ROWS($A$6:A140),Requirements_Register!$BC$6:$BC$255,0))&amp;"","")</f>
        <v/>
      </c>
      <c r="M140" s="22" t="str">
        <f aca="false">IFERROR(INDEX(Requirements_Register!$AM$6:$AM$255,MATCH(ROWS($A$6:A140),Requirements_Register!$BC$6:$BC$255,0)),"")</f>
        <v/>
      </c>
      <c r="N140" s="22" t="str">
        <f aca="false">IFERROR(INDEX(Requirements_Register!$AN$6:$AN$255,MATCH(ROWS($A$6:A140),Requirements_Register!$BC$6:$BC$255,0)),"")</f>
        <v/>
      </c>
      <c r="O140" s="22" t="str">
        <f aca="false">IFERROR(INDEX(Requirements_Register!$AR$6:$AR$255,MATCH(ROWS($A$6:A140),Requirements_Register!$BC$6:$BC$255,0))&amp;"","")</f>
        <v/>
      </c>
      <c r="P140" s="22" t="str">
        <f aca="false">IFERROR(INDEX(Requirements_Register!$AS$6:$AS$255,MATCH(ROWS($A$6:A140),Requirements_Register!$BC$6:$BC$255,0)),"")</f>
        <v/>
      </c>
      <c r="Q140" s="22" t="str">
        <f aca="false">IFERROR(INDEX(Requirements_Register!$AV$6:$AV$255,MATCH(ROWS($A$6:A140),Requirements_Register!$BC$6:$BC$255,0))&amp;"","")</f>
        <v/>
      </c>
    </row>
    <row r="141" customFormat="false" ht="15" hidden="false" customHeight="false" outlineLevel="0" collapsed="false">
      <c r="A141" s="22" t="str">
        <f aca="false">IFERROR(INDEX(Requirements_Register!$A$6:$A$255,MATCH(ROWS($A$6:A141),Requirements_Register!$BC$6:$BC$255,0))&amp;"","")</f>
        <v/>
      </c>
      <c r="B141" s="22" t="str">
        <f aca="false">IFERROR(INDEX(Requirements_Register!$B$6:$B$255,MATCH(ROWS($A$6:A141),Requirements_Register!$BC$6:$BC$255,0))&amp;"","")</f>
        <v/>
      </c>
      <c r="C141" s="22" t="str">
        <f aca="false">IFERROR(INDEX(Requirements_Register!$E$6:$E$255,MATCH(ROWS($A$6:A141),Requirements_Register!$BC$6:$BC$255,0))&amp;"","")</f>
        <v/>
      </c>
      <c r="D141" s="22" t="str">
        <f aca="false">IFERROR(INDEX(Requirements_Register!$F$6:$F$255,MATCH(ROWS($A$6:A141),Requirements_Register!$BC$6:$BC$255,0))&amp;"","")</f>
        <v/>
      </c>
      <c r="E141" s="22" t="str">
        <f aca="false">IFERROR(INDEX(Requirements_Register!$G$6:$G$255,MATCH(ROWS($A$6:A141),Requirements_Register!$BC$6:$BC$255,0))&amp;"","")</f>
        <v/>
      </c>
      <c r="F141" s="22" t="str">
        <f aca="false">IFERROR(INDEX(Requirements_Register!$H$6:$H$255,MATCH(ROWS($A$6:A141),Requirements_Register!$BC$6:$BC$255,0))&amp;"","")</f>
        <v/>
      </c>
      <c r="G141" s="22" t="str">
        <f aca="false">IFERROR(INDEX(Requirements_Register!$O$6:$O$255,MATCH(ROWS($A$6:A141),Requirements_Register!$BC$6:$BC$255,0))&amp;"","")</f>
        <v/>
      </c>
      <c r="H141" s="22" t="str">
        <f aca="false">IFERROR(INDEX(Requirements_Register!$P$6:$P$255,MATCH(ROWS($A$6:A141),Requirements_Register!$BC$6:$BC$255,0))&amp;"","")</f>
        <v/>
      </c>
      <c r="I141" s="22" t="str">
        <f aca="false">IFERROR(INDEX(Requirements_Register!$Q$6:$Q$255,MATCH(ROWS($A$6:A141),Requirements_Register!$BC$6:$BC$255,0))&amp;"","")</f>
        <v/>
      </c>
      <c r="J141" s="22" t="str">
        <f aca="false">IFERROR(INDEX(Requirements_Register!$AG$6:$AG$255,MATCH(ROWS($A$6:A141),Requirements_Register!$BC$6:$BC$255,0))&amp;"","")</f>
        <v/>
      </c>
      <c r="K141" s="22" t="str">
        <f aca="false">IFERROR(INDEX(Requirements_Register!$AH$6:$AH$255,MATCH(ROWS($A$6:A141),Requirements_Register!$BC$6:$BC$255,0))&amp;"","")</f>
        <v/>
      </c>
      <c r="L141" s="22" t="str">
        <f aca="false">IFERROR(INDEX(Requirements_Register!$AI$6:$AI$255,MATCH(ROWS($A$6:A141),Requirements_Register!$BC$6:$BC$255,0))&amp;"","")</f>
        <v/>
      </c>
      <c r="M141" s="22" t="str">
        <f aca="false">IFERROR(INDEX(Requirements_Register!$AM$6:$AM$255,MATCH(ROWS($A$6:A141),Requirements_Register!$BC$6:$BC$255,0)),"")</f>
        <v/>
      </c>
      <c r="N141" s="22" t="str">
        <f aca="false">IFERROR(INDEX(Requirements_Register!$AN$6:$AN$255,MATCH(ROWS($A$6:A141),Requirements_Register!$BC$6:$BC$255,0)),"")</f>
        <v/>
      </c>
      <c r="O141" s="22" t="str">
        <f aca="false">IFERROR(INDEX(Requirements_Register!$AR$6:$AR$255,MATCH(ROWS($A$6:A141),Requirements_Register!$BC$6:$BC$255,0))&amp;"","")</f>
        <v/>
      </c>
      <c r="P141" s="22" t="str">
        <f aca="false">IFERROR(INDEX(Requirements_Register!$AS$6:$AS$255,MATCH(ROWS($A$6:A141),Requirements_Register!$BC$6:$BC$255,0)),"")</f>
        <v/>
      </c>
      <c r="Q141" s="22" t="str">
        <f aca="false">IFERROR(INDEX(Requirements_Register!$AV$6:$AV$255,MATCH(ROWS($A$6:A141),Requirements_Register!$BC$6:$BC$255,0))&amp;"","")</f>
        <v/>
      </c>
    </row>
    <row r="142" customFormat="false" ht="15" hidden="false" customHeight="false" outlineLevel="0" collapsed="false">
      <c r="A142" s="22" t="str">
        <f aca="false">IFERROR(INDEX(Requirements_Register!$A$6:$A$255,MATCH(ROWS($A$6:A142),Requirements_Register!$BC$6:$BC$255,0))&amp;"","")</f>
        <v/>
      </c>
      <c r="B142" s="22" t="str">
        <f aca="false">IFERROR(INDEX(Requirements_Register!$B$6:$B$255,MATCH(ROWS($A$6:A142),Requirements_Register!$BC$6:$BC$255,0))&amp;"","")</f>
        <v/>
      </c>
      <c r="C142" s="22" t="str">
        <f aca="false">IFERROR(INDEX(Requirements_Register!$E$6:$E$255,MATCH(ROWS($A$6:A142),Requirements_Register!$BC$6:$BC$255,0))&amp;"","")</f>
        <v/>
      </c>
      <c r="D142" s="22" t="str">
        <f aca="false">IFERROR(INDEX(Requirements_Register!$F$6:$F$255,MATCH(ROWS($A$6:A142),Requirements_Register!$BC$6:$BC$255,0))&amp;"","")</f>
        <v/>
      </c>
      <c r="E142" s="22" t="str">
        <f aca="false">IFERROR(INDEX(Requirements_Register!$G$6:$G$255,MATCH(ROWS($A$6:A142),Requirements_Register!$BC$6:$BC$255,0))&amp;"","")</f>
        <v/>
      </c>
      <c r="F142" s="22" t="str">
        <f aca="false">IFERROR(INDEX(Requirements_Register!$H$6:$H$255,MATCH(ROWS($A$6:A142),Requirements_Register!$BC$6:$BC$255,0))&amp;"","")</f>
        <v/>
      </c>
      <c r="G142" s="22" t="str">
        <f aca="false">IFERROR(INDEX(Requirements_Register!$O$6:$O$255,MATCH(ROWS($A$6:A142),Requirements_Register!$BC$6:$BC$255,0))&amp;"","")</f>
        <v/>
      </c>
      <c r="H142" s="22" t="str">
        <f aca="false">IFERROR(INDEX(Requirements_Register!$P$6:$P$255,MATCH(ROWS($A$6:A142),Requirements_Register!$BC$6:$BC$255,0))&amp;"","")</f>
        <v/>
      </c>
      <c r="I142" s="22" t="str">
        <f aca="false">IFERROR(INDEX(Requirements_Register!$Q$6:$Q$255,MATCH(ROWS($A$6:A142),Requirements_Register!$BC$6:$BC$255,0))&amp;"","")</f>
        <v/>
      </c>
      <c r="J142" s="22" t="str">
        <f aca="false">IFERROR(INDEX(Requirements_Register!$AG$6:$AG$255,MATCH(ROWS($A$6:A142),Requirements_Register!$BC$6:$BC$255,0))&amp;"","")</f>
        <v/>
      </c>
      <c r="K142" s="22" t="str">
        <f aca="false">IFERROR(INDEX(Requirements_Register!$AH$6:$AH$255,MATCH(ROWS($A$6:A142),Requirements_Register!$BC$6:$BC$255,0))&amp;"","")</f>
        <v/>
      </c>
      <c r="L142" s="22" t="str">
        <f aca="false">IFERROR(INDEX(Requirements_Register!$AI$6:$AI$255,MATCH(ROWS($A$6:A142),Requirements_Register!$BC$6:$BC$255,0))&amp;"","")</f>
        <v/>
      </c>
      <c r="M142" s="22" t="str">
        <f aca="false">IFERROR(INDEX(Requirements_Register!$AM$6:$AM$255,MATCH(ROWS($A$6:A142),Requirements_Register!$BC$6:$BC$255,0)),"")</f>
        <v/>
      </c>
      <c r="N142" s="22" t="str">
        <f aca="false">IFERROR(INDEX(Requirements_Register!$AN$6:$AN$255,MATCH(ROWS($A$6:A142),Requirements_Register!$BC$6:$BC$255,0)),"")</f>
        <v/>
      </c>
      <c r="O142" s="22" t="str">
        <f aca="false">IFERROR(INDEX(Requirements_Register!$AR$6:$AR$255,MATCH(ROWS($A$6:A142),Requirements_Register!$BC$6:$BC$255,0))&amp;"","")</f>
        <v/>
      </c>
      <c r="P142" s="22" t="str">
        <f aca="false">IFERROR(INDEX(Requirements_Register!$AS$6:$AS$255,MATCH(ROWS($A$6:A142),Requirements_Register!$BC$6:$BC$255,0)),"")</f>
        <v/>
      </c>
      <c r="Q142" s="22" t="str">
        <f aca="false">IFERROR(INDEX(Requirements_Register!$AV$6:$AV$255,MATCH(ROWS($A$6:A142),Requirements_Register!$BC$6:$BC$255,0))&amp;"","")</f>
        <v/>
      </c>
    </row>
    <row r="143" customFormat="false" ht="15" hidden="false" customHeight="false" outlineLevel="0" collapsed="false">
      <c r="A143" s="22" t="str">
        <f aca="false">IFERROR(INDEX(Requirements_Register!$A$6:$A$255,MATCH(ROWS($A$6:A143),Requirements_Register!$BC$6:$BC$255,0))&amp;"","")</f>
        <v/>
      </c>
      <c r="B143" s="22" t="str">
        <f aca="false">IFERROR(INDEX(Requirements_Register!$B$6:$B$255,MATCH(ROWS($A$6:A143),Requirements_Register!$BC$6:$BC$255,0))&amp;"","")</f>
        <v/>
      </c>
      <c r="C143" s="22" t="str">
        <f aca="false">IFERROR(INDEX(Requirements_Register!$E$6:$E$255,MATCH(ROWS($A$6:A143),Requirements_Register!$BC$6:$BC$255,0))&amp;"","")</f>
        <v/>
      </c>
      <c r="D143" s="22" t="str">
        <f aca="false">IFERROR(INDEX(Requirements_Register!$F$6:$F$255,MATCH(ROWS($A$6:A143),Requirements_Register!$BC$6:$BC$255,0))&amp;"","")</f>
        <v/>
      </c>
      <c r="E143" s="22" t="str">
        <f aca="false">IFERROR(INDEX(Requirements_Register!$G$6:$G$255,MATCH(ROWS($A$6:A143),Requirements_Register!$BC$6:$BC$255,0))&amp;"","")</f>
        <v/>
      </c>
      <c r="F143" s="22" t="str">
        <f aca="false">IFERROR(INDEX(Requirements_Register!$H$6:$H$255,MATCH(ROWS($A$6:A143),Requirements_Register!$BC$6:$BC$255,0))&amp;"","")</f>
        <v/>
      </c>
      <c r="G143" s="22" t="str">
        <f aca="false">IFERROR(INDEX(Requirements_Register!$O$6:$O$255,MATCH(ROWS($A$6:A143),Requirements_Register!$BC$6:$BC$255,0))&amp;"","")</f>
        <v/>
      </c>
      <c r="H143" s="22" t="str">
        <f aca="false">IFERROR(INDEX(Requirements_Register!$P$6:$P$255,MATCH(ROWS($A$6:A143),Requirements_Register!$BC$6:$BC$255,0))&amp;"","")</f>
        <v/>
      </c>
      <c r="I143" s="22" t="str">
        <f aca="false">IFERROR(INDEX(Requirements_Register!$Q$6:$Q$255,MATCH(ROWS($A$6:A143),Requirements_Register!$BC$6:$BC$255,0))&amp;"","")</f>
        <v/>
      </c>
      <c r="J143" s="22" t="str">
        <f aca="false">IFERROR(INDEX(Requirements_Register!$AG$6:$AG$255,MATCH(ROWS($A$6:A143),Requirements_Register!$BC$6:$BC$255,0))&amp;"","")</f>
        <v/>
      </c>
      <c r="K143" s="22" t="str">
        <f aca="false">IFERROR(INDEX(Requirements_Register!$AH$6:$AH$255,MATCH(ROWS($A$6:A143),Requirements_Register!$BC$6:$BC$255,0))&amp;"","")</f>
        <v/>
      </c>
      <c r="L143" s="22" t="str">
        <f aca="false">IFERROR(INDEX(Requirements_Register!$AI$6:$AI$255,MATCH(ROWS($A$6:A143),Requirements_Register!$BC$6:$BC$255,0))&amp;"","")</f>
        <v/>
      </c>
      <c r="M143" s="22" t="str">
        <f aca="false">IFERROR(INDEX(Requirements_Register!$AM$6:$AM$255,MATCH(ROWS($A$6:A143),Requirements_Register!$BC$6:$BC$255,0)),"")</f>
        <v/>
      </c>
      <c r="N143" s="22" t="str">
        <f aca="false">IFERROR(INDEX(Requirements_Register!$AN$6:$AN$255,MATCH(ROWS($A$6:A143),Requirements_Register!$BC$6:$BC$255,0)),"")</f>
        <v/>
      </c>
      <c r="O143" s="22" t="str">
        <f aca="false">IFERROR(INDEX(Requirements_Register!$AR$6:$AR$255,MATCH(ROWS($A$6:A143),Requirements_Register!$BC$6:$BC$255,0))&amp;"","")</f>
        <v/>
      </c>
      <c r="P143" s="22" t="str">
        <f aca="false">IFERROR(INDEX(Requirements_Register!$AS$6:$AS$255,MATCH(ROWS($A$6:A143),Requirements_Register!$BC$6:$BC$255,0)),"")</f>
        <v/>
      </c>
      <c r="Q143" s="22" t="str">
        <f aca="false">IFERROR(INDEX(Requirements_Register!$AV$6:$AV$255,MATCH(ROWS($A$6:A143),Requirements_Register!$BC$6:$BC$255,0))&amp;"","")</f>
        <v/>
      </c>
    </row>
    <row r="144" customFormat="false" ht="15" hidden="false" customHeight="false" outlineLevel="0" collapsed="false">
      <c r="A144" s="22" t="str">
        <f aca="false">IFERROR(INDEX(Requirements_Register!$A$6:$A$255,MATCH(ROWS($A$6:A144),Requirements_Register!$BC$6:$BC$255,0))&amp;"","")</f>
        <v/>
      </c>
      <c r="B144" s="22" t="str">
        <f aca="false">IFERROR(INDEX(Requirements_Register!$B$6:$B$255,MATCH(ROWS($A$6:A144),Requirements_Register!$BC$6:$BC$255,0))&amp;"","")</f>
        <v/>
      </c>
      <c r="C144" s="22" t="str">
        <f aca="false">IFERROR(INDEX(Requirements_Register!$E$6:$E$255,MATCH(ROWS($A$6:A144),Requirements_Register!$BC$6:$BC$255,0))&amp;"","")</f>
        <v/>
      </c>
      <c r="D144" s="22" t="str">
        <f aca="false">IFERROR(INDEX(Requirements_Register!$F$6:$F$255,MATCH(ROWS($A$6:A144),Requirements_Register!$BC$6:$BC$255,0))&amp;"","")</f>
        <v/>
      </c>
      <c r="E144" s="22" t="str">
        <f aca="false">IFERROR(INDEX(Requirements_Register!$G$6:$G$255,MATCH(ROWS($A$6:A144),Requirements_Register!$BC$6:$BC$255,0))&amp;"","")</f>
        <v/>
      </c>
      <c r="F144" s="22" t="str">
        <f aca="false">IFERROR(INDEX(Requirements_Register!$H$6:$H$255,MATCH(ROWS($A$6:A144),Requirements_Register!$BC$6:$BC$255,0))&amp;"","")</f>
        <v/>
      </c>
      <c r="G144" s="22" t="str">
        <f aca="false">IFERROR(INDEX(Requirements_Register!$O$6:$O$255,MATCH(ROWS($A$6:A144),Requirements_Register!$BC$6:$BC$255,0))&amp;"","")</f>
        <v/>
      </c>
      <c r="H144" s="22" t="str">
        <f aca="false">IFERROR(INDEX(Requirements_Register!$P$6:$P$255,MATCH(ROWS($A$6:A144),Requirements_Register!$BC$6:$BC$255,0))&amp;"","")</f>
        <v/>
      </c>
      <c r="I144" s="22" t="str">
        <f aca="false">IFERROR(INDEX(Requirements_Register!$Q$6:$Q$255,MATCH(ROWS($A$6:A144),Requirements_Register!$BC$6:$BC$255,0))&amp;"","")</f>
        <v/>
      </c>
      <c r="J144" s="22" t="str">
        <f aca="false">IFERROR(INDEX(Requirements_Register!$AG$6:$AG$255,MATCH(ROWS($A$6:A144),Requirements_Register!$BC$6:$BC$255,0))&amp;"","")</f>
        <v/>
      </c>
      <c r="K144" s="22" t="str">
        <f aca="false">IFERROR(INDEX(Requirements_Register!$AH$6:$AH$255,MATCH(ROWS($A$6:A144),Requirements_Register!$BC$6:$BC$255,0))&amp;"","")</f>
        <v/>
      </c>
      <c r="L144" s="22" t="str">
        <f aca="false">IFERROR(INDEX(Requirements_Register!$AI$6:$AI$255,MATCH(ROWS($A$6:A144),Requirements_Register!$BC$6:$BC$255,0))&amp;"","")</f>
        <v/>
      </c>
      <c r="M144" s="22" t="str">
        <f aca="false">IFERROR(INDEX(Requirements_Register!$AM$6:$AM$255,MATCH(ROWS($A$6:A144),Requirements_Register!$BC$6:$BC$255,0)),"")</f>
        <v/>
      </c>
      <c r="N144" s="22" t="str">
        <f aca="false">IFERROR(INDEX(Requirements_Register!$AN$6:$AN$255,MATCH(ROWS($A$6:A144),Requirements_Register!$BC$6:$BC$255,0)),"")</f>
        <v/>
      </c>
      <c r="O144" s="22" t="str">
        <f aca="false">IFERROR(INDEX(Requirements_Register!$AR$6:$AR$255,MATCH(ROWS($A$6:A144),Requirements_Register!$BC$6:$BC$255,0))&amp;"","")</f>
        <v/>
      </c>
      <c r="P144" s="22" t="str">
        <f aca="false">IFERROR(INDEX(Requirements_Register!$AS$6:$AS$255,MATCH(ROWS($A$6:A144),Requirements_Register!$BC$6:$BC$255,0)),"")</f>
        <v/>
      </c>
      <c r="Q144" s="22" t="str">
        <f aca="false">IFERROR(INDEX(Requirements_Register!$AV$6:$AV$255,MATCH(ROWS($A$6:A144),Requirements_Register!$BC$6:$BC$255,0))&amp;"","")</f>
        <v/>
      </c>
    </row>
    <row r="145" customFormat="false" ht="15" hidden="false" customHeight="false" outlineLevel="0" collapsed="false">
      <c r="A145" s="22" t="str">
        <f aca="false">IFERROR(INDEX(Requirements_Register!$A$6:$A$255,MATCH(ROWS($A$6:A145),Requirements_Register!$BC$6:$BC$255,0))&amp;"","")</f>
        <v/>
      </c>
      <c r="B145" s="22" t="str">
        <f aca="false">IFERROR(INDEX(Requirements_Register!$B$6:$B$255,MATCH(ROWS($A$6:A145),Requirements_Register!$BC$6:$BC$255,0))&amp;"","")</f>
        <v/>
      </c>
      <c r="C145" s="22" t="str">
        <f aca="false">IFERROR(INDEX(Requirements_Register!$E$6:$E$255,MATCH(ROWS($A$6:A145),Requirements_Register!$BC$6:$BC$255,0))&amp;"","")</f>
        <v/>
      </c>
      <c r="D145" s="22" t="str">
        <f aca="false">IFERROR(INDEX(Requirements_Register!$F$6:$F$255,MATCH(ROWS($A$6:A145),Requirements_Register!$BC$6:$BC$255,0))&amp;"","")</f>
        <v/>
      </c>
      <c r="E145" s="22" t="str">
        <f aca="false">IFERROR(INDEX(Requirements_Register!$G$6:$G$255,MATCH(ROWS($A$6:A145),Requirements_Register!$BC$6:$BC$255,0))&amp;"","")</f>
        <v/>
      </c>
      <c r="F145" s="22" t="str">
        <f aca="false">IFERROR(INDEX(Requirements_Register!$H$6:$H$255,MATCH(ROWS($A$6:A145),Requirements_Register!$BC$6:$BC$255,0))&amp;"","")</f>
        <v/>
      </c>
      <c r="G145" s="22" t="str">
        <f aca="false">IFERROR(INDEX(Requirements_Register!$O$6:$O$255,MATCH(ROWS($A$6:A145),Requirements_Register!$BC$6:$BC$255,0))&amp;"","")</f>
        <v/>
      </c>
      <c r="H145" s="22" t="str">
        <f aca="false">IFERROR(INDEX(Requirements_Register!$P$6:$P$255,MATCH(ROWS($A$6:A145),Requirements_Register!$BC$6:$BC$255,0))&amp;"","")</f>
        <v/>
      </c>
      <c r="I145" s="22" t="str">
        <f aca="false">IFERROR(INDEX(Requirements_Register!$Q$6:$Q$255,MATCH(ROWS($A$6:A145),Requirements_Register!$BC$6:$BC$255,0))&amp;"","")</f>
        <v/>
      </c>
      <c r="J145" s="22" t="str">
        <f aca="false">IFERROR(INDEX(Requirements_Register!$AG$6:$AG$255,MATCH(ROWS($A$6:A145),Requirements_Register!$BC$6:$BC$255,0))&amp;"","")</f>
        <v/>
      </c>
      <c r="K145" s="22" t="str">
        <f aca="false">IFERROR(INDEX(Requirements_Register!$AH$6:$AH$255,MATCH(ROWS($A$6:A145),Requirements_Register!$BC$6:$BC$255,0))&amp;"","")</f>
        <v/>
      </c>
      <c r="L145" s="22" t="str">
        <f aca="false">IFERROR(INDEX(Requirements_Register!$AI$6:$AI$255,MATCH(ROWS($A$6:A145),Requirements_Register!$BC$6:$BC$255,0))&amp;"","")</f>
        <v/>
      </c>
      <c r="M145" s="22" t="str">
        <f aca="false">IFERROR(INDEX(Requirements_Register!$AM$6:$AM$255,MATCH(ROWS($A$6:A145),Requirements_Register!$BC$6:$BC$255,0)),"")</f>
        <v/>
      </c>
      <c r="N145" s="22" t="str">
        <f aca="false">IFERROR(INDEX(Requirements_Register!$AN$6:$AN$255,MATCH(ROWS($A$6:A145),Requirements_Register!$BC$6:$BC$255,0)),"")</f>
        <v/>
      </c>
      <c r="O145" s="22" t="str">
        <f aca="false">IFERROR(INDEX(Requirements_Register!$AR$6:$AR$255,MATCH(ROWS($A$6:A145),Requirements_Register!$BC$6:$BC$255,0))&amp;"","")</f>
        <v/>
      </c>
      <c r="P145" s="22" t="str">
        <f aca="false">IFERROR(INDEX(Requirements_Register!$AS$6:$AS$255,MATCH(ROWS($A$6:A145),Requirements_Register!$BC$6:$BC$255,0)),"")</f>
        <v/>
      </c>
      <c r="Q145" s="22" t="str">
        <f aca="false">IFERROR(INDEX(Requirements_Register!$AV$6:$AV$255,MATCH(ROWS($A$6:A145),Requirements_Register!$BC$6:$BC$255,0))&amp;"","")</f>
        <v/>
      </c>
    </row>
    <row r="146" customFormat="false" ht="15" hidden="false" customHeight="false" outlineLevel="0" collapsed="false">
      <c r="A146" s="22" t="str">
        <f aca="false">IFERROR(INDEX(Requirements_Register!$A$6:$A$255,MATCH(ROWS($A$6:A146),Requirements_Register!$BC$6:$BC$255,0))&amp;"","")</f>
        <v/>
      </c>
      <c r="B146" s="22" t="str">
        <f aca="false">IFERROR(INDEX(Requirements_Register!$B$6:$B$255,MATCH(ROWS($A$6:A146),Requirements_Register!$BC$6:$BC$255,0))&amp;"","")</f>
        <v/>
      </c>
      <c r="C146" s="22" t="str">
        <f aca="false">IFERROR(INDEX(Requirements_Register!$E$6:$E$255,MATCH(ROWS($A$6:A146),Requirements_Register!$BC$6:$BC$255,0))&amp;"","")</f>
        <v/>
      </c>
      <c r="D146" s="22" t="str">
        <f aca="false">IFERROR(INDEX(Requirements_Register!$F$6:$F$255,MATCH(ROWS($A$6:A146),Requirements_Register!$BC$6:$BC$255,0))&amp;"","")</f>
        <v/>
      </c>
      <c r="E146" s="22" t="str">
        <f aca="false">IFERROR(INDEX(Requirements_Register!$G$6:$G$255,MATCH(ROWS($A$6:A146),Requirements_Register!$BC$6:$BC$255,0))&amp;"","")</f>
        <v/>
      </c>
      <c r="F146" s="22" t="str">
        <f aca="false">IFERROR(INDEX(Requirements_Register!$H$6:$H$255,MATCH(ROWS($A$6:A146),Requirements_Register!$BC$6:$BC$255,0))&amp;"","")</f>
        <v/>
      </c>
      <c r="G146" s="22" t="str">
        <f aca="false">IFERROR(INDEX(Requirements_Register!$O$6:$O$255,MATCH(ROWS($A$6:A146),Requirements_Register!$BC$6:$BC$255,0))&amp;"","")</f>
        <v/>
      </c>
      <c r="H146" s="22" t="str">
        <f aca="false">IFERROR(INDEX(Requirements_Register!$P$6:$P$255,MATCH(ROWS($A$6:A146),Requirements_Register!$BC$6:$BC$255,0))&amp;"","")</f>
        <v/>
      </c>
      <c r="I146" s="22" t="str">
        <f aca="false">IFERROR(INDEX(Requirements_Register!$Q$6:$Q$255,MATCH(ROWS($A$6:A146),Requirements_Register!$BC$6:$BC$255,0))&amp;"","")</f>
        <v/>
      </c>
      <c r="J146" s="22" t="str">
        <f aca="false">IFERROR(INDEX(Requirements_Register!$AG$6:$AG$255,MATCH(ROWS($A$6:A146),Requirements_Register!$BC$6:$BC$255,0))&amp;"","")</f>
        <v/>
      </c>
      <c r="K146" s="22" t="str">
        <f aca="false">IFERROR(INDEX(Requirements_Register!$AH$6:$AH$255,MATCH(ROWS($A$6:A146),Requirements_Register!$BC$6:$BC$255,0))&amp;"","")</f>
        <v/>
      </c>
      <c r="L146" s="22" t="str">
        <f aca="false">IFERROR(INDEX(Requirements_Register!$AI$6:$AI$255,MATCH(ROWS($A$6:A146),Requirements_Register!$BC$6:$BC$255,0))&amp;"","")</f>
        <v/>
      </c>
      <c r="M146" s="22" t="str">
        <f aca="false">IFERROR(INDEX(Requirements_Register!$AM$6:$AM$255,MATCH(ROWS($A$6:A146),Requirements_Register!$BC$6:$BC$255,0)),"")</f>
        <v/>
      </c>
      <c r="N146" s="22" t="str">
        <f aca="false">IFERROR(INDEX(Requirements_Register!$AN$6:$AN$255,MATCH(ROWS($A$6:A146),Requirements_Register!$BC$6:$BC$255,0)),"")</f>
        <v/>
      </c>
      <c r="O146" s="22" t="str">
        <f aca="false">IFERROR(INDEX(Requirements_Register!$AR$6:$AR$255,MATCH(ROWS($A$6:A146),Requirements_Register!$BC$6:$BC$255,0))&amp;"","")</f>
        <v/>
      </c>
      <c r="P146" s="22" t="str">
        <f aca="false">IFERROR(INDEX(Requirements_Register!$AS$6:$AS$255,MATCH(ROWS($A$6:A146),Requirements_Register!$BC$6:$BC$255,0)),"")</f>
        <v/>
      </c>
      <c r="Q146" s="22" t="str">
        <f aca="false">IFERROR(INDEX(Requirements_Register!$AV$6:$AV$255,MATCH(ROWS($A$6:A146),Requirements_Register!$BC$6:$BC$255,0))&amp;"","")</f>
        <v/>
      </c>
    </row>
    <row r="147" customFormat="false" ht="15" hidden="false" customHeight="false" outlineLevel="0" collapsed="false">
      <c r="A147" s="22" t="str">
        <f aca="false">IFERROR(INDEX(Requirements_Register!$A$6:$A$255,MATCH(ROWS($A$6:A147),Requirements_Register!$BC$6:$BC$255,0))&amp;"","")</f>
        <v/>
      </c>
      <c r="B147" s="22" t="str">
        <f aca="false">IFERROR(INDEX(Requirements_Register!$B$6:$B$255,MATCH(ROWS($A$6:A147),Requirements_Register!$BC$6:$BC$255,0))&amp;"","")</f>
        <v/>
      </c>
      <c r="C147" s="22" t="str">
        <f aca="false">IFERROR(INDEX(Requirements_Register!$E$6:$E$255,MATCH(ROWS($A$6:A147),Requirements_Register!$BC$6:$BC$255,0))&amp;"","")</f>
        <v/>
      </c>
      <c r="D147" s="22" t="str">
        <f aca="false">IFERROR(INDEX(Requirements_Register!$F$6:$F$255,MATCH(ROWS($A$6:A147),Requirements_Register!$BC$6:$BC$255,0))&amp;"","")</f>
        <v/>
      </c>
      <c r="E147" s="22" t="str">
        <f aca="false">IFERROR(INDEX(Requirements_Register!$G$6:$G$255,MATCH(ROWS($A$6:A147),Requirements_Register!$BC$6:$BC$255,0))&amp;"","")</f>
        <v/>
      </c>
      <c r="F147" s="22" t="str">
        <f aca="false">IFERROR(INDEX(Requirements_Register!$H$6:$H$255,MATCH(ROWS($A$6:A147),Requirements_Register!$BC$6:$BC$255,0))&amp;"","")</f>
        <v/>
      </c>
      <c r="G147" s="22" t="str">
        <f aca="false">IFERROR(INDEX(Requirements_Register!$O$6:$O$255,MATCH(ROWS($A$6:A147),Requirements_Register!$BC$6:$BC$255,0))&amp;"","")</f>
        <v/>
      </c>
      <c r="H147" s="22" t="str">
        <f aca="false">IFERROR(INDEX(Requirements_Register!$P$6:$P$255,MATCH(ROWS($A$6:A147),Requirements_Register!$BC$6:$BC$255,0))&amp;"","")</f>
        <v/>
      </c>
      <c r="I147" s="22" t="str">
        <f aca="false">IFERROR(INDEX(Requirements_Register!$Q$6:$Q$255,MATCH(ROWS($A$6:A147),Requirements_Register!$BC$6:$BC$255,0))&amp;"","")</f>
        <v/>
      </c>
      <c r="J147" s="22" t="str">
        <f aca="false">IFERROR(INDEX(Requirements_Register!$AG$6:$AG$255,MATCH(ROWS($A$6:A147),Requirements_Register!$BC$6:$BC$255,0))&amp;"","")</f>
        <v/>
      </c>
      <c r="K147" s="22" t="str">
        <f aca="false">IFERROR(INDEX(Requirements_Register!$AH$6:$AH$255,MATCH(ROWS($A$6:A147),Requirements_Register!$BC$6:$BC$255,0))&amp;"","")</f>
        <v/>
      </c>
      <c r="L147" s="22" t="str">
        <f aca="false">IFERROR(INDEX(Requirements_Register!$AI$6:$AI$255,MATCH(ROWS($A$6:A147),Requirements_Register!$BC$6:$BC$255,0))&amp;"","")</f>
        <v/>
      </c>
      <c r="M147" s="22" t="str">
        <f aca="false">IFERROR(INDEX(Requirements_Register!$AM$6:$AM$255,MATCH(ROWS($A$6:A147),Requirements_Register!$BC$6:$BC$255,0)),"")</f>
        <v/>
      </c>
      <c r="N147" s="22" t="str">
        <f aca="false">IFERROR(INDEX(Requirements_Register!$AN$6:$AN$255,MATCH(ROWS($A$6:A147),Requirements_Register!$BC$6:$BC$255,0)),"")</f>
        <v/>
      </c>
      <c r="O147" s="22" t="str">
        <f aca="false">IFERROR(INDEX(Requirements_Register!$AR$6:$AR$255,MATCH(ROWS($A$6:A147),Requirements_Register!$BC$6:$BC$255,0))&amp;"","")</f>
        <v/>
      </c>
      <c r="P147" s="22" t="str">
        <f aca="false">IFERROR(INDEX(Requirements_Register!$AS$6:$AS$255,MATCH(ROWS($A$6:A147),Requirements_Register!$BC$6:$BC$255,0)),"")</f>
        <v/>
      </c>
      <c r="Q147" s="22" t="str">
        <f aca="false">IFERROR(INDEX(Requirements_Register!$AV$6:$AV$255,MATCH(ROWS($A$6:A147),Requirements_Register!$BC$6:$BC$255,0))&amp;"","")</f>
        <v/>
      </c>
    </row>
    <row r="148" customFormat="false" ht="15" hidden="false" customHeight="false" outlineLevel="0" collapsed="false">
      <c r="A148" s="22" t="str">
        <f aca="false">IFERROR(INDEX(Requirements_Register!$A$6:$A$255,MATCH(ROWS($A$6:A148),Requirements_Register!$BC$6:$BC$255,0))&amp;"","")</f>
        <v/>
      </c>
      <c r="B148" s="22" t="str">
        <f aca="false">IFERROR(INDEX(Requirements_Register!$B$6:$B$255,MATCH(ROWS($A$6:A148),Requirements_Register!$BC$6:$BC$255,0))&amp;"","")</f>
        <v/>
      </c>
      <c r="C148" s="22" t="str">
        <f aca="false">IFERROR(INDEX(Requirements_Register!$E$6:$E$255,MATCH(ROWS($A$6:A148),Requirements_Register!$BC$6:$BC$255,0))&amp;"","")</f>
        <v/>
      </c>
      <c r="D148" s="22" t="str">
        <f aca="false">IFERROR(INDEX(Requirements_Register!$F$6:$F$255,MATCH(ROWS($A$6:A148),Requirements_Register!$BC$6:$BC$255,0))&amp;"","")</f>
        <v/>
      </c>
      <c r="E148" s="22" t="str">
        <f aca="false">IFERROR(INDEX(Requirements_Register!$G$6:$G$255,MATCH(ROWS($A$6:A148),Requirements_Register!$BC$6:$BC$255,0))&amp;"","")</f>
        <v/>
      </c>
      <c r="F148" s="22" t="str">
        <f aca="false">IFERROR(INDEX(Requirements_Register!$H$6:$H$255,MATCH(ROWS($A$6:A148),Requirements_Register!$BC$6:$BC$255,0))&amp;"","")</f>
        <v/>
      </c>
      <c r="G148" s="22" t="str">
        <f aca="false">IFERROR(INDEX(Requirements_Register!$O$6:$O$255,MATCH(ROWS($A$6:A148),Requirements_Register!$BC$6:$BC$255,0))&amp;"","")</f>
        <v/>
      </c>
      <c r="H148" s="22" t="str">
        <f aca="false">IFERROR(INDEX(Requirements_Register!$P$6:$P$255,MATCH(ROWS($A$6:A148),Requirements_Register!$BC$6:$BC$255,0))&amp;"","")</f>
        <v/>
      </c>
      <c r="I148" s="22" t="str">
        <f aca="false">IFERROR(INDEX(Requirements_Register!$Q$6:$Q$255,MATCH(ROWS($A$6:A148),Requirements_Register!$BC$6:$BC$255,0))&amp;"","")</f>
        <v/>
      </c>
      <c r="J148" s="22" t="str">
        <f aca="false">IFERROR(INDEX(Requirements_Register!$AG$6:$AG$255,MATCH(ROWS($A$6:A148),Requirements_Register!$BC$6:$BC$255,0))&amp;"","")</f>
        <v/>
      </c>
      <c r="K148" s="22" t="str">
        <f aca="false">IFERROR(INDEX(Requirements_Register!$AH$6:$AH$255,MATCH(ROWS($A$6:A148),Requirements_Register!$BC$6:$BC$255,0))&amp;"","")</f>
        <v/>
      </c>
      <c r="L148" s="22" t="str">
        <f aca="false">IFERROR(INDEX(Requirements_Register!$AI$6:$AI$255,MATCH(ROWS($A$6:A148),Requirements_Register!$BC$6:$BC$255,0))&amp;"","")</f>
        <v/>
      </c>
      <c r="M148" s="22" t="str">
        <f aca="false">IFERROR(INDEX(Requirements_Register!$AM$6:$AM$255,MATCH(ROWS($A$6:A148),Requirements_Register!$BC$6:$BC$255,0)),"")</f>
        <v/>
      </c>
      <c r="N148" s="22" t="str">
        <f aca="false">IFERROR(INDEX(Requirements_Register!$AN$6:$AN$255,MATCH(ROWS($A$6:A148),Requirements_Register!$BC$6:$BC$255,0)),"")</f>
        <v/>
      </c>
      <c r="O148" s="22" t="str">
        <f aca="false">IFERROR(INDEX(Requirements_Register!$AR$6:$AR$255,MATCH(ROWS($A$6:A148),Requirements_Register!$BC$6:$BC$255,0))&amp;"","")</f>
        <v/>
      </c>
      <c r="P148" s="22" t="str">
        <f aca="false">IFERROR(INDEX(Requirements_Register!$AS$6:$AS$255,MATCH(ROWS($A$6:A148),Requirements_Register!$BC$6:$BC$255,0)),"")</f>
        <v/>
      </c>
      <c r="Q148" s="22" t="str">
        <f aca="false">IFERROR(INDEX(Requirements_Register!$AV$6:$AV$255,MATCH(ROWS($A$6:A148),Requirements_Register!$BC$6:$BC$255,0))&amp;"","")</f>
        <v/>
      </c>
    </row>
    <row r="149" customFormat="false" ht="15" hidden="false" customHeight="false" outlineLevel="0" collapsed="false">
      <c r="A149" s="22" t="str">
        <f aca="false">IFERROR(INDEX(Requirements_Register!$A$6:$A$255,MATCH(ROWS($A$6:A149),Requirements_Register!$BC$6:$BC$255,0))&amp;"","")</f>
        <v/>
      </c>
      <c r="B149" s="22" t="str">
        <f aca="false">IFERROR(INDEX(Requirements_Register!$B$6:$B$255,MATCH(ROWS($A$6:A149),Requirements_Register!$BC$6:$BC$255,0))&amp;"","")</f>
        <v/>
      </c>
      <c r="C149" s="22" t="str">
        <f aca="false">IFERROR(INDEX(Requirements_Register!$E$6:$E$255,MATCH(ROWS($A$6:A149),Requirements_Register!$BC$6:$BC$255,0))&amp;"","")</f>
        <v/>
      </c>
      <c r="D149" s="22" t="str">
        <f aca="false">IFERROR(INDEX(Requirements_Register!$F$6:$F$255,MATCH(ROWS($A$6:A149),Requirements_Register!$BC$6:$BC$255,0))&amp;"","")</f>
        <v/>
      </c>
      <c r="E149" s="22" t="str">
        <f aca="false">IFERROR(INDEX(Requirements_Register!$G$6:$G$255,MATCH(ROWS($A$6:A149),Requirements_Register!$BC$6:$BC$255,0))&amp;"","")</f>
        <v/>
      </c>
      <c r="F149" s="22" t="str">
        <f aca="false">IFERROR(INDEX(Requirements_Register!$H$6:$H$255,MATCH(ROWS($A$6:A149),Requirements_Register!$BC$6:$BC$255,0))&amp;"","")</f>
        <v/>
      </c>
      <c r="G149" s="22" t="str">
        <f aca="false">IFERROR(INDEX(Requirements_Register!$O$6:$O$255,MATCH(ROWS($A$6:A149),Requirements_Register!$BC$6:$BC$255,0))&amp;"","")</f>
        <v/>
      </c>
      <c r="H149" s="22" t="str">
        <f aca="false">IFERROR(INDEX(Requirements_Register!$P$6:$P$255,MATCH(ROWS($A$6:A149),Requirements_Register!$BC$6:$BC$255,0))&amp;"","")</f>
        <v/>
      </c>
      <c r="I149" s="22" t="str">
        <f aca="false">IFERROR(INDEX(Requirements_Register!$Q$6:$Q$255,MATCH(ROWS($A$6:A149),Requirements_Register!$BC$6:$BC$255,0))&amp;"","")</f>
        <v/>
      </c>
      <c r="J149" s="22" t="str">
        <f aca="false">IFERROR(INDEX(Requirements_Register!$AG$6:$AG$255,MATCH(ROWS($A$6:A149),Requirements_Register!$BC$6:$BC$255,0))&amp;"","")</f>
        <v/>
      </c>
      <c r="K149" s="22" t="str">
        <f aca="false">IFERROR(INDEX(Requirements_Register!$AH$6:$AH$255,MATCH(ROWS($A$6:A149),Requirements_Register!$BC$6:$BC$255,0))&amp;"","")</f>
        <v/>
      </c>
      <c r="L149" s="22" t="str">
        <f aca="false">IFERROR(INDEX(Requirements_Register!$AI$6:$AI$255,MATCH(ROWS($A$6:A149),Requirements_Register!$BC$6:$BC$255,0))&amp;"","")</f>
        <v/>
      </c>
      <c r="M149" s="22" t="str">
        <f aca="false">IFERROR(INDEX(Requirements_Register!$AM$6:$AM$255,MATCH(ROWS($A$6:A149),Requirements_Register!$BC$6:$BC$255,0)),"")</f>
        <v/>
      </c>
      <c r="N149" s="22" t="str">
        <f aca="false">IFERROR(INDEX(Requirements_Register!$AN$6:$AN$255,MATCH(ROWS($A$6:A149),Requirements_Register!$BC$6:$BC$255,0)),"")</f>
        <v/>
      </c>
      <c r="O149" s="22" t="str">
        <f aca="false">IFERROR(INDEX(Requirements_Register!$AR$6:$AR$255,MATCH(ROWS($A$6:A149),Requirements_Register!$BC$6:$BC$255,0))&amp;"","")</f>
        <v/>
      </c>
      <c r="P149" s="22" t="str">
        <f aca="false">IFERROR(INDEX(Requirements_Register!$AS$6:$AS$255,MATCH(ROWS($A$6:A149),Requirements_Register!$BC$6:$BC$255,0)),"")</f>
        <v/>
      </c>
      <c r="Q149" s="22" t="str">
        <f aca="false">IFERROR(INDEX(Requirements_Register!$AV$6:$AV$255,MATCH(ROWS($A$6:A149),Requirements_Register!$BC$6:$BC$255,0))&amp;"","")</f>
        <v/>
      </c>
    </row>
    <row r="150" customFormat="false" ht="15" hidden="false" customHeight="false" outlineLevel="0" collapsed="false">
      <c r="A150" s="22" t="str">
        <f aca="false">IFERROR(INDEX(Requirements_Register!$A$6:$A$255,MATCH(ROWS($A$6:A150),Requirements_Register!$BC$6:$BC$255,0))&amp;"","")</f>
        <v/>
      </c>
      <c r="B150" s="22" t="str">
        <f aca="false">IFERROR(INDEX(Requirements_Register!$B$6:$B$255,MATCH(ROWS($A$6:A150),Requirements_Register!$BC$6:$BC$255,0))&amp;"","")</f>
        <v/>
      </c>
      <c r="C150" s="22" t="str">
        <f aca="false">IFERROR(INDEX(Requirements_Register!$E$6:$E$255,MATCH(ROWS($A$6:A150),Requirements_Register!$BC$6:$BC$255,0))&amp;"","")</f>
        <v/>
      </c>
      <c r="D150" s="22" t="str">
        <f aca="false">IFERROR(INDEX(Requirements_Register!$F$6:$F$255,MATCH(ROWS($A$6:A150),Requirements_Register!$BC$6:$BC$255,0))&amp;"","")</f>
        <v/>
      </c>
      <c r="E150" s="22" t="str">
        <f aca="false">IFERROR(INDEX(Requirements_Register!$G$6:$G$255,MATCH(ROWS($A$6:A150),Requirements_Register!$BC$6:$BC$255,0))&amp;"","")</f>
        <v/>
      </c>
      <c r="F150" s="22" t="str">
        <f aca="false">IFERROR(INDEX(Requirements_Register!$H$6:$H$255,MATCH(ROWS($A$6:A150),Requirements_Register!$BC$6:$BC$255,0))&amp;"","")</f>
        <v/>
      </c>
      <c r="G150" s="22" t="str">
        <f aca="false">IFERROR(INDEX(Requirements_Register!$O$6:$O$255,MATCH(ROWS($A$6:A150),Requirements_Register!$BC$6:$BC$255,0))&amp;"","")</f>
        <v/>
      </c>
      <c r="H150" s="22" t="str">
        <f aca="false">IFERROR(INDEX(Requirements_Register!$P$6:$P$255,MATCH(ROWS($A$6:A150),Requirements_Register!$BC$6:$BC$255,0))&amp;"","")</f>
        <v/>
      </c>
      <c r="I150" s="22" t="str">
        <f aca="false">IFERROR(INDEX(Requirements_Register!$Q$6:$Q$255,MATCH(ROWS($A$6:A150),Requirements_Register!$BC$6:$BC$255,0))&amp;"","")</f>
        <v/>
      </c>
      <c r="J150" s="22" t="str">
        <f aca="false">IFERROR(INDEX(Requirements_Register!$AG$6:$AG$255,MATCH(ROWS($A$6:A150),Requirements_Register!$BC$6:$BC$255,0))&amp;"","")</f>
        <v/>
      </c>
      <c r="K150" s="22" t="str">
        <f aca="false">IFERROR(INDEX(Requirements_Register!$AH$6:$AH$255,MATCH(ROWS($A$6:A150),Requirements_Register!$BC$6:$BC$255,0))&amp;"","")</f>
        <v/>
      </c>
      <c r="L150" s="22" t="str">
        <f aca="false">IFERROR(INDEX(Requirements_Register!$AI$6:$AI$255,MATCH(ROWS($A$6:A150),Requirements_Register!$BC$6:$BC$255,0))&amp;"","")</f>
        <v/>
      </c>
      <c r="M150" s="22" t="str">
        <f aca="false">IFERROR(INDEX(Requirements_Register!$AM$6:$AM$255,MATCH(ROWS($A$6:A150),Requirements_Register!$BC$6:$BC$255,0)),"")</f>
        <v/>
      </c>
      <c r="N150" s="22" t="str">
        <f aca="false">IFERROR(INDEX(Requirements_Register!$AN$6:$AN$255,MATCH(ROWS($A$6:A150),Requirements_Register!$BC$6:$BC$255,0)),"")</f>
        <v/>
      </c>
      <c r="O150" s="22" t="str">
        <f aca="false">IFERROR(INDEX(Requirements_Register!$AR$6:$AR$255,MATCH(ROWS($A$6:A150),Requirements_Register!$BC$6:$BC$255,0))&amp;"","")</f>
        <v/>
      </c>
      <c r="P150" s="22" t="str">
        <f aca="false">IFERROR(INDEX(Requirements_Register!$AS$6:$AS$255,MATCH(ROWS($A$6:A150),Requirements_Register!$BC$6:$BC$255,0)),"")</f>
        <v/>
      </c>
      <c r="Q150" s="22" t="str">
        <f aca="false">IFERROR(INDEX(Requirements_Register!$AV$6:$AV$255,MATCH(ROWS($A$6:A150),Requirements_Register!$BC$6:$BC$255,0))&amp;"","")</f>
        <v/>
      </c>
    </row>
    <row r="151" customFormat="false" ht="15" hidden="false" customHeight="false" outlineLevel="0" collapsed="false">
      <c r="A151" s="22" t="str">
        <f aca="false">IFERROR(INDEX(Requirements_Register!$A$6:$A$255,MATCH(ROWS($A$6:A151),Requirements_Register!$BC$6:$BC$255,0))&amp;"","")</f>
        <v/>
      </c>
      <c r="B151" s="22" t="str">
        <f aca="false">IFERROR(INDEX(Requirements_Register!$B$6:$B$255,MATCH(ROWS($A$6:A151),Requirements_Register!$BC$6:$BC$255,0))&amp;"","")</f>
        <v/>
      </c>
      <c r="C151" s="22" t="str">
        <f aca="false">IFERROR(INDEX(Requirements_Register!$E$6:$E$255,MATCH(ROWS($A$6:A151),Requirements_Register!$BC$6:$BC$255,0))&amp;"","")</f>
        <v/>
      </c>
      <c r="D151" s="22" t="str">
        <f aca="false">IFERROR(INDEX(Requirements_Register!$F$6:$F$255,MATCH(ROWS($A$6:A151),Requirements_Register!$BC$6:$BC$255,0))&amp;"","")</f>
        <v/>
      </c>
      <c r="E151" s="22" t="str">
        <f aca="false">IFERROR(INDEX(Requirements_Register!$G$6:$G$255,MATCH(ROWS($A$6:A151),Requirements_Register!$BC$6:$BC$255,0))&amp;"","")</f>
        <v/>
      </c>
      <c r="F151" s="22" t="str">
        <f aca="false">IFERROR(INDEX(Requirements_Register!$H$6:$H$255,MATCH(ROWS($A$6:A151),Requirements_Register!$BC$6:$BC$255,0))&amp;"","")</f>
        <v/>
      </c>
      <c r="G151" s="22" t="str">
        <f aca="false">IFERROR(INDEX(Requirements_Register!$O$6:$O$255,MATCH(ROWS($A$6:A151),Requirements_Register!$BC$6:$BC$255,0))&amp;"","")</f>
        <v/>
      </c>
      <c r="H151" s="22" t="str">
        <f aca="false">IFERROR(INDEX(Requirements_Register!$P$6:$P$255,MATCH(ROWS($A$6:A151),Requirements_Register!$BC$6:$BC$255,0))&amp;"","")</f>
        <v/>
      </c>
      <c r="I151" s="22" t="str">
        <f aca="false">IFERROR(INDEX(Requirements_Register!$Q$6:$Q$255,MATCH(ROWS($A$6:A151),Requirements_Register!$BC$6:$BC$255,0))&amp;"","")</f>
        <v/>
      </c>
      <c r="J151" s="22" t="str">
        <f aca="false">IFERROR(INDEX(Requirements_Register!$AG$6:$AG$255,MATCH(ROWS($A$6:A151),Requirements_Register!$BC$6:$BC$255,0))&amp;"","")</f>
        <v/>
      </c>
      <c r="K151" s="22" t="str">
        <f aca="false">IFERROR(INDEX(Requirements_Register!$AH$6:$AH$255,MATCH(ROWS($A$6:A151),Requirements_Register!$BC$6:$BC$255,0))&amp;"","")</f>
        <v/>
      </c>
      <c r="L151" s="22" t="str">
        <f aca="false">IFERROR(INDEX(Requirements_Register!$AI$6:$AI$255,MATCH(ROWS($A$6:A151),Requirements_Register!$BC$6:$BC$255,0))&amp;"","")</f>
        <v/>
      </c>
      <c r="M151" s="22" t="str">
        <f aca="false">IFERROR(INDEX(Requirements_Register!$AM$6:$AM$255,MATCH(ROWS($A$6:A151),Requirements_Register!$BC$6:$BC$255,0)),"")</f>
        <v/>
      </c>
      <c r="N151" s="22" t="str">
        <f aca="false">IFERROR(INDEX(Requirements_Register!$AN$6:$AN$255,MATCH(ROWS($A$6:A151),Requirements_Register!$BC$6:$BC$255,0)),"")</f>
        <v/>
      </c>
      <c r="O151" s="22" t="str">
        <f aca="false">IFERROR(INDEX(Requirements_Register!$AR$6:$AR$255,MATCH(ROWS($A$6:A151),Requirements_Register!$BC$6:$BC$255,0))&amp;"","")</f>
        <v/>
      </c>
      <c r="P151" s="22" t="str">
        <f aca="false">IFERROR(INDEX(Requirements_Register!$AS$6:$AS$255,MATCH(ROWS($A$6:A151),Requirements_Register!$BC$6:$BC$255,0)),"")</f>
        <v/>
      </c>
      <c r="Q151" s="22" t="str">
        <f aca="false">IFERROR(INDEX(Requirements_Register!$AV$6:$AV$255,MATCH(ROWS($A$6:A151),Requirements_Register!$BC$6:$BC$255,0))&amp;"","")</f>
        <v/>
      </c>
    </row>
    <row r="152" customFormat="false" ht="15" hidden="false" customHeight="false" outlineLevel="0" collapsed="false">
      <c r="A152" s="22" t="str">
        <f aca="false">IFERROR(INDEX(Requirements_Register!$A$6:$A$255,MATCH(ROWS($A$6:A152),Requirements_Register!$BC$6:$BC$255,0))&amp;"","")</f>
        <v/>
      </c>
      <c r="B152" s="22" t="str">
        <f aca="false">IFERROR(INDEX(Requirements_Register!$B$6:$B$255,MATCH(ROWS($A$6:A152),Requirements_Register!$BC$6:$BC$255,0))&amp;"","")</f>
        <v/>
      </c>
      <c r="C152" s="22" t="str">
        <f aca="false">IFERROR(INDEX(Requirements_Register!$E$6:$E$255,MATCH(ROWS($A$6:A152),Requirements_Register!$BC$6:$BC$255,0))&amp;"","")</f>
        <v/>
      </c>
      <c r="D152" s="22" t="str">
        <f aca="false">IFERROR(INDEX(Requirements_Register!$F$6:$F$255,MATCH(ROWS($A$6:A152),Requirements_Register!$BC$6:$BC$255,0))&amp;"","")</f>
        <v/>
      </c>
      <c r="E152" s="22" t="str">
        <f aca="false">IFERROR(INDEX(Requirements_Register!$G$6:$G$255,MATCH(ROWS($A$6:A152),Requirements_Register!$BC$6:$BC$255,0))&amp;"","")</f>
        <v/>
      </c>
      <c r="F152" s="22" t="str">
        <f aca="false">IFERROR(INDEX(Requirements_Register!$H$6:$H$255,MATCH(ROWS($A$6:A152),Requirements_Register!$BC$6:$BC$255,0))&amp;"","")</f>
        <v/>
      </c>
      <c r="G152" s="22" t="str">
        <f aca="false">IFERROR(INDEX(Requirements_Register!$O$6:$O$255,MATCH(ROWS($A$6:A152),Requirements_Register!$BC$6:$BC$255,0))&amp;"","")</f>
        <v/>
      </c>
      <c r="H152" s="22" t="str">
        <f aca="false">IFERROR(INDEX(Requirements_Register!$P$6:$P$255,MATCH(ROWS($A$6:A152),Requirements_Register!$BC$6:$BC$255,0))&amp;"","")</f>
        <v/>
      </c>
      <c r="I152" s="22" t="str">
        <f aca="false">IFERROR(INDEX(Requirements_Register!$Q$6:$Q$255,MATCH(ROWS($A$6:A152),Requirements_Register!$BC$6:$BC$255,0))&amp;"","")</f>
        <v/>
      </c>
      <c r="J152" s="22" t="str">
        <f aca="false">IFERROR(INDEX(Requirements_Register!$AG$6:$AG$255,MATCH(ROWS($A$6:A152),Requirements_Register!$BC$6:$BC$255,0))&amp;"","")</f>
        <v/>
      </c>
      <c r="K152" s="22" t="str">
        <f aca="false">IFERROR(INDEX(Requirements_Register!$AH$6:$AH$255,MATCH(ROWS($A$6:A152),Requirements_Register!$BC$6:$BC$255,0))&amp;"","")</f>
        <v/>
      </c>
      <c r="L152" s="22" t="str">
        <f aca="false">IFERROR(INDEX(Requirements_Register!$AI$6:$AI$255,MATCH(ROWS($A$6:A152),Requirements_Register!$BC$6:$BC$255,0))&amp;"","")</f>
        <v/>
      </c>
      <c r="M152" s="22" t="str">
        <f aca="false">IFERROR(INDEX(Requirements_Register!$AM$6:$AM$255,MATCH(ROWS($A$6:A152),Requirements_Register!$BC$6:$BC$255,0)),"")</f>
        <v/>
      </c>
      <c r="N152" s="22" t="str">
        <f aca="false">IFERROR(INDEX(Requirements_Register!$AN$6:$AN$255,MATCH(ROWS($A$6:A152),Requirements_Register!$BC$6:$BC$255,0)),"")</f>
        <v/>
      </c>
      <c r="O152" s="22" t="str">
        <f aca="false">IFERROR(INDEX(Requirements_Register!$AR$6:$AR$255,MATCH(ROWS($A$6:A152),Requirements_Register!$BC$6:$BC$255,0))&amp;"","")</f>
        <v/>
      </c>
      <c r="P152" s="22" t="str">
        <f aca="false">IFERROR(INDEX(Requirements_Register!$AS$6:$AS$255,MATCH(ROWS($A$6:A152),Requirements_Register!$BC$6:$BC$255,0)),"")</f>
        <v/>
      </c>
      <c r="Q152" s="22" t="str">
        <f aca="false">IFERROR(INDEX(Requirements_Register!$AV$6:$AV$255,MATCH(ROWS($A$6:A152),Requirements_Register!$BC$6:$BC$255,0))&amp;"","")</f>
        <v/>
      </c>
    </row>
    <row r="153" customFormat="false" ht="15" hidden="false" customHeight="false" outlineLevel="0" collapsed="false">
      <c r="A153" s="22" t="str">
        <f aca="false">IFERROR(INDEX(Requirements_Register!$A$6:$A$255,MATCH(ROWS($A$6:A153),Requirements_Register!$BC$6:$BC$255,0))&amp;"","")</f>
        <v/>
      </c>
      <c r="B153" s="22" t="str">
        <f aca="false">IFERROR(INDEX(Requirements_Register!$B$6:$B$255,MATCH(ROWS($A$6:A153),Requirements_Register!$BC$6:$BC$255,0))&amp;"","")</f>
        <v/>
      </c>
      <c r="C153" s="22" t="str">
        <f aca="false">IFERROR(INDEX(Requirements_Register!$E$6:$E$255,MATCH(ROWS($A$6:A153),Requirements_Register!$BC$6:$BC$255,0))&amp;"","")</f>
        <v/>
      </c>
      <c r="D153" s="22" t="str">
        <f aca="false">IFERROR(INDEX(Requirements_Register!$F$6:$F$255,MATCH(ROWS($A$6:A153),Requirements_Register!$BC$6:$BC$255,0))&amp;"","")</f>
        <v/>
      </c>
      <c r="E153" s="22" t="str">
        <f aca="false">IFERROR(INDEX(Requirements_Register!$G$6:$G$255,MATCH(ROWS($A$6:A153),Requirements_Register!$BC$6:$BC$255,0))&amp;"","")</f>
        <v/>
      </c>
      <c r="F153" s="22" t="str">
        <f aca="false">IFERROR(INDEX(Requirements_Register!$H$6:$H$255,MATCH(ROWS($A$6:A153),Requirements_Register!$BC$6:$BC$255,0))&amp;"","")</f>
        <v/>
      </c>
      <c r="G153" s="22" t="str">
        <f aca="false">IFERROR(INDEX(Requirements_Register!$O$6:$O$255,MATCH(ROWS($A$6:A153),Requirements_Register!$BC$6:$BC$255,0))&amp;"","")</f>
        <v/>
      </c>
      <c r="H153" s="22" t="str">
        <f aca="false">IFERROR(INDEX(Requirements_Register!$P$6:$P$255,MATCH(ROWS($A$6:A153),Requirements_Register!$BC$6:$BC$255,0))&amp;"","")</f>
        <v/>
      </c>
      <c r="I153" s="22" t="str">
        <f aca="false">IFERROR(INDEX(Requirements_Register!$Q$6:$Q$255,MATCH(ROWS($A$6:A153),Requirements_Register!$BC$6:$BC$255,0))&amp;"","")</f>
        <v/>
      </c>
      <c r="J153" s="22" t="str">
        <f aca="false">IFERROR(INDEX(Requirements_Register!$AG$6:$AG$255,MATCH(ROWS($A$6:A153),Requirements_Register!$BC$6:$BC$255,0))&amp;"","")</f>
        <v/>
      </c>
      <c r="K153" s="22" t="str">
        <f aca="false">IFERROR(INDEX(Requirements_Register!$AH$6:$AH$255,MATCH(ROWS($A$6:A153),Requirements_Register!$BC$6:$BC$255,0))&amp;"","")</f>
        <v/>
      </c>
      <c r="L153" s="22" t="str">
        <f aca="false">IFERROR(INDEX(Requirements_Register!$AI$6:$AI$255,MATCH(ROWS($A$6:A153),Requirements_Register!$BC$6:$BC$255,0))&amp;"","")</f>
        <v/>
      </c>
      <c r="M153" s="22" t="str">
        <f aca="false">IFERROR(INDEX(Requirements_Register!$AM$6:$AM$255,MATCH(ROWS($A$6:A153),Requirements_Register!$BC$6:$BC$255,0)),"")</f>
        <v/>
      </c>
      <c r="N153" s="22" t="str">
        <f aca="false">IFERROR(INDEX(Requirements_Register!$AN$6:$AN$255,MATCH(ROWS($A$6:A153),Requirements_Register!$BC$6:$BC$255,0)),"")</f>
        <v/>
      </c>
      <c r="O153" s="22" t="str">
        <f aca="false">IFERROR(INDEX(Requirements_Register!$AR$6:$AR$255,MATCH(ROWS($A$6:A153),Requirements_Register!$BC$6:$BC$255,0))&amp;"","")</f>
        <v/>
      </c>
      <c r="P153" s="22" t="str">
        <f aca="false">IFERROR(INDEX(Requirements_Register!$AS$6:$AS$255,MATCH(ROWS($A$6:A153),Requirements_Register!$BC$6:$BC$255,0)),"")</f>
        <v/>
      </c>
      <c r="Q153" s="22" t="str">
        <f aca="false">IFERROR(INDEX(Requirements_Register!$AV$6:$AV$255,MATCH(ROWS($A$6:A153),Requirements_Register!$BC$6:$BC$255,0))&amp;"","")</f>
        <v/>
      </c>
    </row>
    <row r="154" customFormat="false" ht="15" hidden="false" customHeight="false" outlineLevel="0" collapsed="false">
      <c r="A154" s="22" t="str">
        <f aca="false">IFERROR(INDEX(Requirements_Register!$A$6:$A$255,MATCH(ROWS($A$6:A154),Requirements_Register!$BC$6:$BC$255,0))&amp;"","")</f>
        <v/>
      </c>
      <c r="B154" s="22" t="str">
        <f aca="false">IFERROR(INDEX(Requirements_Register!$B$6:$B$255,MATCH(ROWS($A$6:A154),Requirements_Register!$BC$6:$BC$255,0))&amp;"","")</f>
        <v/>
      </c>
      <c r="C154" s="22" t="str">
        <f aca="false">IFERROR(INDEX(Requirements_Register!$E$6:$E$255,MATCH(ROWS($A$6:A154),Requirements_Register!$BC$6:$BC$255,0))&amp;"","")</f>
        <v/>
      </c>
      <c r="D154" s="22" t="str">
        <f aca="false">IFERROR(INDEX(Requirements_Register!$F$6:$F$255,MATCH(ROWS($A$6:A154),Requirements_Register!$BC$6:$BC$255,0))&amp;"","")</f>
        <v/>
      </c>
      <c r="E154" s="22" t="str">
        <f aca="false">IFERROR(INDEX(Requirements_Register!$G$6:$G$255,MATCH(ROWS($A$6:A154),Requirements_Register!$BC$6:$BC$255,0))&amp;"","")</f>
        <v/>
      </c>
      <c r="F154" s="22" t="str">
        <f aca="false">IFERROR(INDEX(Requirements_Register!$H$6:$H$255,MATCH(ROWS($A$6:A154),Requirements_Register!$BC$6:$BC$255,0))&amp;"","")</f>
        <v/>
      </c>
      <c r="G154" s="22" t="str">
        <f aca="false">IFERROR(INDEX(Requirements_Register!$O$6:$O$255,MATCH(ROWS($A$6:A154),Requirements_Register!$BC$6:$BC$255,0))&amp;"","")</f>
        <v/>
      </c>
      <c r="H154" s="22" t="str">
        <f aca="false">IFERROR(INDEX(Requirements_Register!$P$6:$P$255,MATCH(ROWS($A$6:A154),Requirements_Register!$BC$6:$BC$255,0))&amp;"","")</f>
        <v/>
      </c>
      <c r="I154" s="22" t="str">
        <f aca="false">IFERROR(INDEX(Requirements_Register!$Q$6:$Q$255,MATCH(ROWS($A$6:A154),Requirements_Register!$BC$6:$BC$255,0))&amp;"","")</f>
        <v/>
      </c>
      <c r="J154" s="22" t="str">
        <f aca="false">IFERROR(INDEX(Requirements_Register!$AG$6:$AG$255,MATCH(ROWS($A$6:A154),Requirements_Register!$BC$6:$BC$255,0))&amp;"","")</f>
        <v/>
      </c>
      <c r="K154" s="22" t="str">
        <f aca="false">IFERROR(INDEX(Requirements_Register!$AH$6:$AH$255,MATCH(ROWS($A$6:A154),Requirements_Register!$BC$6:$BC$255,0))&amp;"","")</f>
        <v/>
      </c>
      <c r="L154" s="22" t="str">
        <f aca="false">IFERROR(INDEX(Requirements_Register!$AI$6:$AI$255,MATCH(ROWS($A$6:A154),Requirements_Register!$BC$6:$BC$255,0))&amp;"","")</f>
        <v/>
      </c>
      <c r="M154" s="22" t="str">
        <f aca="false">IFERROR(INDEX(Requirements_Register!$AM$6:$AM$255,MATCH(ROWS($A$6:A154),Requirements_Register!$BC$6:$BC$255,0)),"")</f>
        <v/>
      </c>
      <c r="N154" s="22" t="str">
        <f aca="false">IFERROR(INDEX(Requirements_Register!$AN$6:$AN$255,MATCH(ROWS($A$6:A154),Requirements_Register!$BC$6:$BC$255,0)),"")</f>
        <v/>
      </c>
      <c r="O154" s="22" t="str">
        <f aca="false">IFERROR(INDEX(Requirements_Register!$AR$6:$AR$255,MATCH(ROWS($A$6:A154),Requirements_Register!$BC$6:$BC$255,0))&amp;"","")</f>
        <v/>
      </c>
      <c r="P154" s="22" t="str">
        <f aca="false">IFERROR(INDEX(Requirements_Register!$AS$6:$AS$255,MATCH(ROWS($A$6:A154),Requirements_Register!$BC$6:$BC$255,0)),"")</f>
        <v/>
      </c>
      <c r="Q154" s="22" t="str">
        <f aca="false">IFERROR(INDEX(Requirements_Register!$AV$6:$AV$255,MATCH(ROWS($A$6:A154),Requirements_Register!$BC$6:$BC$255,0))&amp;"","")</f>
        <v/>
      </c>
    </row>
    <row r="155" customFormat="false" ht="15" hidden="false" customHeight="false" outlineLevel="0" collapsed="false">
      <c r="A155" s="22" t="str">
        <f aca="false">IFERROR(INDEX(Requirements_Register!$A$6:$A$255,MATCH(ROWS($A$6:A155),Requirements_Register!$BC$6:$BC$255,0))&amp;"","")</f>
        <v/>
      </c>
      <c r="B155" s="22" t="str">
        <f aca="false">IFERROR(INDEX(Requirements_Register!$B$6:$B$255,MATCH(ROWS($A$6:A155),Requirements_Register!$BC$6:$BC$255,0))&amp;"","")</f>
        <v/>
      </c>
      <c r="C155" s="22" t="str">
        <f aca="false">IFERROR(INDEX(Requirements_Register!$E$6:$E$255,MATCH(ROWS($A$6:A155),Requirements_Register!$BC$6:$BC$255,0))&amp;"","")</f>
        <v/>
      </c>
      <c r="D155" s="22" t="str">
        <f aca="false">IFERROR(INDEX(Requirements_Register!$F$6:$F$255,MATCH(ROWS($A$6:A155),Requirements_Register!$BC$6:$BC$255,0))&amp;"","")</f>
        <v/>
      </c>
      <c r="E155" s="22" t="str">
        <f aca="false">IFERROR(INDEX(Requirements_Register!$G$6:$G$255,MATCH(ROWS($A$6:A155),Requirements_Register!$BC$6:$BC$255,0))&amp;"","")</f>
        <v/>
      </c>
      <c r="F155" s="22" t="str">
        <f aca="false">IFERROR(INDEX(Requirements_Register!$H$6:$H$255,MATCH(ROWS($A$6:A155),Requirements_Register!$BC$6:$BC$255,0))&amp;"","")</f>
        <v/>
      </c>
      <c r="G155" s="22" t="str">
        <f aca="false">IFERROR(INDEX(Requirements_Register!$O$6:$O$255,MATCH(ROWS($A$6:A155),Requirements_Register!$BC$6:$BC$255,0))&amp;"","")</f>
        <v/>
      </c>
      <c r="H155" s="22" t="str">
        <f aca="false">IFERROR(INDEX(Requirements_Register!$P$6:$P$255,MATCH(ROWS($A$6:A155),Requirements_Register!$BC$6:$BC$255,0))&amp;"","")</f>
        <v/>
      </c>
      <c r="I155" s="22" t="str">
        <f aca="false">IFERROR(INDEX(Requirements_Register!$Q$6:$Q$255,MATCH(ROWS($A$6:A155),Requirements_Register!$BC$6:$BC$255,0))&amp;"","")</f>
        <v/>
      </c>
      <c r="J155" s="22" t="str">
        <f aca="false">IFERROR(INDEX(Requirements_Register!$AG$6:$AG$255,MATCH(ROWS($A$6:A155),Requirements_Register!$BC$6:$BC$255,0))&amp;"","")</f>
        <v/>
      </c>
      <c r="K155" s="22" t="str">
        <f aca="false">IFERROR(INDEX(Requirements_Register!$AH$6:$AH$255,MATCH(ROWS($A$6:A155),Requirements_Register!$BC$6:$BC$255,0))&amp;"","")</f>
        <v/>
      </c>
      <c r="L155" s="22" t="str">
        <f aca="false">IFERROR(INDEX(Requirements_Register!$AI$6:$AI$255,MATCH(ROWS($A$6:A155),Requirements_Register!$BC$6:$BC$255,0))&amp;"","")</f>
        <v/>
      </c>
      <c r="M155" s="22" t="str">
        <f aca="false">IFERROR(INDEX(Requirements_Register!$AM$6:$AM$255,MATCH(ROWS($A$6:A155),Requirements_Register!$BC$6:$BC$255,0)),"")</f>
        <v/>
      </c>
      <c r="N155" s="22" t="str">
        <f aca="false">IFERROR(INDEX(Requirements_Register!$AN$6:$AN$255,MATCH(ROWS($A$6:A155),Requirements_Register!$BC$6:$BC$255,0)),"")</f>
        <v/>
      </c>
      <c r="O155" s="22" t="str">
        <f aca="false">IFERROR(INDEX(Requirements_Register!$AR$6:$AR$255,MATCH(ROWS($A$6:A155),Requirements_Register!$BC$6:$BC$255,0))&amp;"","")</f>
        <v/>
      </c>
      <c r="P155" s="22" t="str">
        <f aca="false">IFERROR(INDEX(Requirements_Register!$AS$6:$AS$255,MATCH(ROWS($A$6:A155),Requirements_Register!$BC$6:$BC$255,0)),"")</f>
        <v/>
      </c>
      <c r="Q155" s="22" t="str">
        <f aca="false">IFERROR(INDEX(Requirements_Register!$AV$6:$AV$255,MATCH(ROWS($A$6:A155),Requirements_Register!$BC$6:$BC$255,0))&amp;"","")</f>
        <v/>
      </c>
    </row>
    <row r="156" customFormat="false" ht="15" hidden="false" customHeight="false" outlineLevel="0" collapsed="false">
      <c r="A156" s="22" t="str">
        <f aca="false">IFERROR(INDEX(Requirements_Register!$A$6:$A$255,MATCH(ROWS($A$6:A156),Requirements_Register!$BC$6:$BC$255,0))&amp;"","")</f>
        <v/>
      </c>
      <c r="B156" s="22" t="str">
        <f aca="false">IFERROR(INDEX(Requirements_Register!$B$6:$B$255,MATCH(ROWS($A$6:A156),Requirements_Register!$BC$6:$BC$255,0))&amp;"","")</f>
        <v/>
      </c>
      <c r="C156" s="22" t="str">
        <f aca="false">IFERROR(INDEX(Requirements_Register!$E$6:$E$255,MATCH(ROWS($A$6:A156),Requirements_Register!$BC$6:$BC$255,0))&amp;"","")</f>
        <v/>
      </c>
      <c r="D156" s="22" t="str">
        <f aca="false">IFERROR(INDEX(Requirements_Register!$F$6:$F$255,MATCH(ROWS($A$6:A156),Requirements_Register!$BC$6:$BC$255,0))&amp;"","")</f>
        <v/>
      </c>
      <c r="E156" s="22" t="str">
        <f aca="false">IFERROR(INDEX(Requirements_Register!$G$6:$G$255,MATCH(ROWS($A$6:A156),Requirements_Register!$BC$6:$BC$255,0))&amp;"","")</f>
        <v/>
      </c>
      <c r="F156" s="22" t="str">
        <f aca="false">IFERROR(INDEX(Requirements_Register!$H$6:$H$255,MATCH(ROWS($A$6:A156),Requirements_Register!$BC$6:$BC$255,0))&amp;"","")</f>
        <v/>
      </c>
      <c r="G156" s="22" t="str">
        <f aca="false">IFERROR(INDEX(Requirements_Register!$O$6:$O$255,MATCH(ROWS($A$6:A156),Requirements_Register!$BC$6:$BC$255,0))&amp;"","")</f>
        <v/>
      </c>
      <c r="H156" s="22" t="str">
        <f aca="false">IFERROR(INDEX(Requirements_Register!$P$6:$P$255,MATCH(ROWS($A$6:A156),Requirements_Register!$BC$6:$BC$255,0))&amp;"","")</f>
        <v/>
      </c>
      <c r="I156" s="22" t="str">
        <f aca="false">IFERROR(INDEX(Requirements_Register!$Q$6:$Q$255,MATCH(ROWS($A$6:A156),Requirements_Register!$BC$6:$BC$255,0))&amp;"","")</f>
        <v/>
      </c>
      <c r="J156" s="22" t="str">
        <f aca="false">IFERROR(INDEX(Requirements_Register!$AG$6:$AG$255,MATCH(ROWS($A$6:A156),Requirements_Register!$BC$6:$BC$255,0))&amp;"","")</f>
        <v/>
      </c>
      <c r="K156" s="22" t="str">
        <f aca="false">IFERROR(INDEX(Requirements_Register!$AH$6:$AH$255,MATCH(ROWS($A$6:A156),Requirements_Register!$BC$6:$BC$255,0))&amp;"","")</f>
        <v/>
      </c>
      <c r="L156" s="22" t="str">
        <f aca="false">IFERROR(INDEX(Requirements_Register!$AI$6:$AI$255,MATCH(ROWS($A$6:A156),Requirements_Register!$BC$6:$BC$255,0))&amp;"","")</f>
        <v/>
      </c>
      <c r="M156" s="22" t="str">
        <f aca="false">IFERROR(INDEX(Requirements_Register!$AM$6:$AM$255,MATCH(ROWS($A$6:A156),Requirements_Register!$BC$6:$BC$255,0)),"")</f>
        <v/>
      </c>
      <c r="N156" s="22" t="str">
        <f aca="false">IFERROR(INDEX(Requirements_Register!$AN$6:$AN$255,MATCH(ROWS($A$6:A156),Requirements_Register!$BC$6:$BC$255,0)),"")</f>
        <v/>
      </c>
      <c r="O156" s="22" t="str">
        <f aca="false">IFERROR(INDEX(Requirements_Register!$AR$6:$AR$255,MATCH(ROWS($A$6:A156),Requirements_Register!$BC$6:$BC$255,0))&amp;"","")</f>
        <v/>
      </c>
      <c r="P156" s="22" t="str">
        <f aca="false">IFERROR(INDEX(Requirements_Register!$AS$6:$AS$255,MATCH(ROWS($A$6:A156),Requirements_Register!$BC$6:$BC$255,0)),"")</f>
        <v/>
      </c>
      <c r="Q156" s="22" t="str">
        <f aca="false">IFERROR(INDEX(Requirements_Register!$AV$6:$AV$255,MATCH(ROWS($A$6:A156),Requirements_Register!$BC$6:$BC$255,0))&amp;"","")</f>
        <v/>
      </c>
    </row>
    <row r="157" customFormat="false" ht="15" hidden="false" customHeight="false" outlineLevel="0" collapsed="false">
      <c r="A157" s="22" t="str">
        <f aca="false">IFERROR(INDEX(Requirements_Register!$A$6:$A$255,MATCH(ROWS($A$6:A157),Requirements_Register!$BC$6:$BC$255,0))&amp;"","")</f>
        <v/>
      </c>
      <c r="B157" s="22" t="str">
        <f aca="false">IFERROR(INDEX(Requirements_Register!$B$6:$B$255,MATCH(ROWS($A$6:A157),Requirements_Register!$BC$6:$BC$255,0))&amp;"","")</f>
        <v/>
      </c>
      <c r="C157" s="22" t="str">
        <f aca="false">IFERROR(INDEX(Requirements_Register!$E$6:$E$255,MATCH(ROWS($A$6:A157),Requirements_Register!$BC$6:$BC$255,0))&amp;"","")</f>
        <v/>
      </c>
      <c r="D157" s="22" t="str">
        <f aca="false">IFERROR(INDEX(Requirements_Register!$F$6:$F$255,MATCH(ROWS($A$6:A157),Requirements_Register!$BC$6:$BC$255,0))&amp;"","")</f>
        <v/>
      </c>
      <c r="E157" s="22" t="str">
        <f aca="false">IFERROR(INDEX(Requirements_Register!$G$6:$G$255,MATCH(ROWS($A$6:A157),Requirements_Register!$BC$6:$BC$255,0))&amp;"","")</f>
        <v/>
      </c>
      <c r="F157" s="22" t="str">
        <f aca="false">IFERROR(INDEX(Requirements_Register!$H$6:$H$255,MATCH(ROWS($A$6:A157),Requirements_Register!$BC$6:$BC$255,0))&amp;"","")</f>
        <v/>
      </c>
      <c r="G157" s="22" t="str">
        <f aca="false">IFERROR(INDEX(Requirements_Register!$O$6:$O$255,MATCH(ROWS($A$6:A157),Requirements_Register!$BC$6:$BC$255,0))&amp;"","")</f>
        <v/>
      </c>
      <c r="H157" s="22" t="str">
        <f aca="false">IFERROR(INDEX(Requirements_Register!$P$6:$P$255,MATCH(ROWS($A$6:A157),Requirements_Register!$BC$6:$BC$255,0))&amp;"","")</f>
        <v/>
      </c>
      <c r="I157" s="22" t="str">
        <f aca="false">IFERROR(INDEX(Requirements_Register!$Q$6:$Q$255,MATCH(ROWS($A$6:A157),Requirements_Register!$BC$6:$BC$255,0))&amp;"","")</f>
        <v/>
      </c>
      <c r="J157" s="22" t="str">
        <f aca="false">IFERROR(INDEX(Requirements_Register!$AG$6:$AG$255,MATCH(ROWS($A$6:A157),Requirements_Register!$BC$6:$BC$255,0))&amp;"","")</f>
        <v/>
      </c>
      <c r="K157" s="22" t="str">
        <f aca="false">IFERROR(INDEX(Requirements_Register!$AH$6:$AH$255,MATCH(ROWS($A$6:A157),Requirements_Register!$BC$6:$BC$255,0))&amp;"","")</f>
        <v/>
      </c>
      <c r="L157" s="22" t="str">
        <f aca="false">IFERROR(INDEX(Requirements_Register!$AI$6:$AI$255,MATCH(ROWS($A$6:A157),Requirements_Register!$BC$6:$BC$255,0))&amp;"","")</f>
        <v/>
      </c>
      <c r="M157" s="22" t="str">
        <f aca="false">IFERROR(INDEX(Requirements_Register!$AM$6:$AM$255,MATCH(ROWS($A$6:A157),Requirements_Register!$BC$6:$BC$255,0)),"")</f>
        <v/>
      </c>
      <c r="N157" s="22" t="str">
        <f aca="false">IFERROR(INDEX(Requirements_Register!$AN$6:$AN$255,MATCH(ROWS($A$6:A157),Requirements_Register!$BC$6:$BC$255,0)),"")</f>
        <v/>
      </c>
      <c r="O157" s="22" t="str">
        <f aca="false">IFERROR(INDEX(Requirements_Register!$AR$6:$AR$255,MATCH(ROWS($A$6:A157),Requirements_Register!$BC$6:$BC$255,0))&amp;"","")</f>
        <v/>
      </c>
      <c r="P157" s="22" t="str">
        <f aca="false">IFERROR(INDEX(Requirements_Register!$AS$6:$AS$255,MATCH(ROWS($A$6:A157),Requirements_Register!$BC$6:$BC$255,0)),"")</f>
        <v/>
      </c>
      <c r="Q157" s="22" t="str">
        <f aca="false">IFERROR(INDEX(Requirements_Register!$AV$6:$AV$255,MATCH(ROWS($A$6:A157),Requirements_Register!$BC$6:$BC$255,0))&amp;"","")</f>
        <v/>
      </c>
    </row>
    <row r="158" customFormat="false" ht="15" hidden="false" customHeight="false" outlineLevel="0" collapsed="false">
      <c r="A158" s="22" t="str">
        <f aca="false">IFERROR(INDEX(Requirements_Register!$A$6:$A$255,MATCH(ROWS($A$6:A158),Requirements_Register!$BC$6:$BC$255,0))&amp;"","")</f>
        <v/>
      </c>
      <c r="B158" s="22" t="str">
        <f aca="false">IFERROR(INDEX(Requirements_Register!$B$6:$B$255,MATCH(ROWS($A$6:A158),Requirements_Register!$BC$6:$BC$255,0))&amp;"","")</f>
        <v/>
      </c>
      <c r="C158" s="22" t="str">
        <f aca="false">IFERROR(INDEX(Requirements_Register!$E$6:$E$255,MATCH(ROWS($A$6:A158),Requirements_Register!$BC$6:$BC$255,0))&amp;"","")</f>
        <v/>
      </c>
      <c r="D158" s="22" t="str">
        <f aca="false">IFERROR(INDEX(Requirements_Register!$F$6:$F$255,MATCH(ROWS($A$6:A158),Requirements_Register!$BC$6:$BC$255,0))&amp;"","")</f>
        <v/>
      </c>
      <c r="E158" s="22" t="str">
        <f aca="false">IFERROR(INDEX(Requirements_Register!$G$6:$G$255,MATCH(ROWS($A$6:A158),Requirements_Register!$BC$6:$BC$255,0))&amp;"","")</f>
        <v/>
      </c>
      <c r="F158" s="22" t="str">
        <f aca="false">IFERROR(INDEX(Requirements_Register!$H$6:$H$255,MATCH(ROWS($A$6:A158),Requirements_Register!$BC$6:$BC$255,0))&amp;"","")</f>
        <v/>
      </c>
      <c r="G158" s="22" t="str">
        <f aca="false">IFERROR(INDEX(Requirements_Register!$O$6:$O$255,MATCH(ROWS($A$6:A158),Requirements_Register!$BC$6:$BC$255,0))&amp;"","")</f>
        <v/>
      </c>
      <c r="H158" s="22" t="str">
        <f aca="false">IFERROR(INDEX(Requirements_Register!$P$6:$P$255,MATCH(ROWS($A$6:A158),Requirements_Register!$BC$6:$BC$255,0))&amp;"","")</f>
        <v/>
      </c>
      <c r="I158" s="22" t="str">
        <f aca="false">IFERROR(INDEX(Requirements_Register!$Q$6:$Q$255,MATCH(ROWS($A$6:A158),Requirements_Register!$BC$6:$BC$255,0))&amp;"","")</f>
        <v/>
      </c>
      <c r="J158" s="22" t="str">
        <f aca="false">IFERROR(INDEX(Requirements_Register!$AG$6:$AG$255,MATCH(ROWS($A$6:A158),Requirements_Register!$BC$6:$BC$255,0))&amp;"","")</f>
        <v/>
      </c>
      <c r="K158" s="22" t="str">
        <f aca="false">IFERROR(INDEX(Requirements_Register!$AH$6:$AH$255,MATCH(ROWS($A$6:A158),Requirements_Register!$BC$6:$BC$255,0))&amp;"","")</f>
        <v/>
      </c>
      <c r="L158" s="22" t="str">
        <f aca="false">IFERROR(INDEX(Requirements_Register!$AI$6:$AI$255,MATCH(ROWS($A$6:A158),Requirements_Register!$BC$6:$BC$255,0))&amp;"","")</f>
        <v/>
      </c>
      <c r="M158" s="22" t="str">
        <f aca="false">IFERROR(INDEX(Requirements_Register!$AM$6:$AM$255,MATCH(ROWS($A$6:A158),Requirements_Register!$BC$6:$BC$255,0)),"")</f>
        <v/>
      </c>
      <c r="N158" s="22" t="str">
        <f aca="false">IFERROR(INDEX(Requirements_Register!$AN$6:$AN$255,MATCH(ROWS($A$6:A158),Requirements_Register!$BC$6:$BC$255,0)),"")</f>
        <v/>
      </c>
      <c r="O158" s="22" t="str">
        <f aca="false">IFERROR(INDEX(Requirements_Register!$AR$6:$AR$255,MATCH(ROWS($A$6:A158),Requirements_Register!$BC$6:$BC$255,0))&amp;"","")</f>
        <v/>
      </c>
      <c r="P158" s="22" t="str">
        <f aca="false">IFERROR(INDEX(Requirements_Register!$AS$6:$AS$255,MATCH(ROWS($A$6:A158),Requirements_Register!$BC$6:$BC$255,0)),"")</f>
        <v/>
      </c>
      <c r="Q158" s="22" t="str">
        <f aca="false">IFERROR(INDEX(Requirements_Register!$AV$6:$AV$255,MATCH(ROWS($A$6:A158),Requirements_Register!$BC$6:$BC$255,0))&amp;"","")</f>
        <v/>
      </c>
    </row>
    <row r="159" customFormat="false" ht="15" hidden="false" customHeight="false" outlineLevel="0" collapsed="false">
      <c r="A159" s="22" t="str">
        <f aca="false">IFERROR(INDEX(Requirements_Register!$A$6:$A$255,MATCH(ROWS($A$6:A159),Requirements_Register!$BC$6:$BC$255,0))&amp;"","")</f>
        <v/>
      </c>
      <c r="B159" s="22" t="str">
        <f aca="false">IFERROR(INDEX(Requirements_Register!$B$6:$B$255,MATCH(ROWS($A$6:A159),Requirements_Register!$BC$6:$BC$255,0))&amp;"","")</f>
        <v/>
      </c>
      <c r="C159" s="22" t="str">
        <f aca="false">IFERROR(INDEX(Requirements_Register!$E$6:$E$255,MATCH(ROWS($A$6:A159),Requirements_Register!$BC$6:$BC$255,0))&amp;"","")</f>
        <v/>
      </c>
      <c r="D159" s="22" t="str">
        <f aca="false">IFERROR(INDEX(Requirements_Register!$F$6:$F$255,MATCH(ROWS($A$6:A159),Requirements_Register!$BC$6:$BC$255,0))&amp;"","")</f>
        <v/>
      </c>
      <c r="E159" s="22" t="str">
        <f aca="false">IFERROR(INDEX(Requirements_Register!$G$6:$G$255,MATCH(ROWS($A$6:A159),Requirements_Register!$BC$6:$BC$255,0))&amp;"","")</f>
        <v/>
      </c>
      <c r="F159" s="22" t="str">
        <f aca="false">IFERROR(INDEX(Requirements_Register!$H$6:$H$255,MATCH(ROWS($A$6:A159),Requirements_Register!$BC$6:$BC$255,0))&amp;"","")</f>
        <v/>
      </c>
      <c r="G159" s="22" t="str">
        <f aca="false">IFERROR(INDEX(Requirements_Register!$O$6:$O$255,MATCH(ROWS($A$6:A159),Requirements_Register!$BC$6:$BC$255,0))&amp;"","")</f>
        <v/>
      </c>
      <c r="H159" s="22" t="str">
        <f aca="false">IFERROR(INDEX(Requirements_Register!$P$6:$P$255,MATCH(ROWS($A$6:A159),Requirements_Register!$BC$6:$BC$255,0))&amp;"","")</f>
        <v/>
      </c>
      <c r="I159" s="22" t="str">
        <f aca="false">IFERROR(INDEX(Requirements_Register!$Q$6:$Q$255,MATCH(ROWS($A$6:A159),Requirements_Register!$BC$6:$BC$255,0))&amp;"","")</f>
        <v/>
      </c>
      <c r="J159" s="22" t="str">
        <f aca="false">IFERROR(INDEX(Requirements_Register!$AG$6:$AG$255,MATCH(ROWS($A$6:A159),Requirements_Register!$BC$6:$BC$255,0))&amp;"","")</f>
        <v/>
      </c>
      <c r="K159" s="22" t="str">
        <f aca="false">IFERROR(INDEX(Requirements_Register!$AH$6:$AH$255,MATCH(ROWS($A$6:A159),Requirements_Register!$BC$6:$BC$255,0))&amp;"","")</f>
        <v/>
      </c>
      <c r="L159" s="22" t="str">
        <f aca="false">IFERROR(INDEX(Requirements_Register!$AI$6:$AI$255,MATCH(ROWS($A$6:A159),Requirements_Register!$BC$6:$BC$255,0))&amp;"","")</f>
        <v/>
      </c>
      <c r="M159" s="22" t="str">
        <f aca="false">IFERROR(INDEX(Requirements_Register!$AM$6:$AM$255,MATCH(ROWS($A$6:A159),Requirements_Register!$BC$6:$BC$255,0)),"")</f>
        <v/>
      </c>
      <c r="N159" s="22" t="str">
        <f aca="false">IFERROR(INDEX(Requirements_Register!$AN$6:$AN$255,MATCH(ROWS($A$6:A159),Requirements_Register!$BC$6:$BC$255,0)),"")</f>
        <v/>
      </c>
      <c r="O159" s="22" t="str">
        <f aca="false">IFERROR(INDEX(Requirements_Register!$AR$6:$AR$255,MATCH(ROWS($A$6:A159),Requirements_Register!$BC$6:$BC$255,0))&amp;"","")</f>
        <v/>
      </c>
      <c r="P159" s="22" t="str">
        <f aca="false">IFERROR(INDEX(Requirements_Register!$AS$6:$AS$255,MATCH(ROWS($A$6:A159),Requirements_Register!$BC$6:$BC$255,0)),"")</f>
        <v/>
      </c>
      <c r="Q159" s="22" t="str">
        <f aca="false">IFERROR(INDEX(Requirements_Register!$AV$6:$AV$255,MATCH(ROWS($A$6:A159),Requirements_Register!$BC$6:$BC$255,0))&amp;"","")</f>
        <v/>
      </c>
    </row>
    <row r="160" customFormat="false" ht="15" hidden="false" customHeight="false" outlineLevel="0" collapsed="false">
      <c r="A160" s="22" t="str">
        <f aca="false">IFERROR(INDEX(Requirements_Register!$A$6:$A$255,MATCH(ROWS($A$6:A160),Requirements_Register!$BC$6:$BC$255,0))&amp;"","")</f>
        <v/>
      </c>
      <c r="B160" s="22" t="str">
        <f aca="false">IFERROR(INDEX(Requirements_Register!$B$6:$B$255,MATCH(ROWS($A$6:A160),Requirements_Register!$BC$6:$BC$255,0))&amp;"","")</f>
        <v/>
      </c>
      <c r="C160" s="22" t="str">
        <f aca="false">IFERROR(INDEX(Requirements_Register!$E$6:$E$255,MATCH(ROWS($A$6:A160),Requirements_Register!$BC$6:$BC$255,0))&amp;"","")</f>
        <v/>
      </c>
      <c r="D160" s="22" t="str">
        <f aca="false">IFERROR(INDEX(Requirements_Register!$F$6:$F$255,MATCH(ROWS($A$6:A160),Requirements_Register!$BC$6:$BC$255,0))&amp;"","")</f>
        <v/>
      </c>
      <c r="E160" s="22" t="str">
        <f aca="false">IFERROR(INDEX(Requirements_Register!$G$6:$G$255,MATCH(ROWS($A$6:A160),Requirements_Register!$BC$6:$BC$255,0))&amp;"","")</f>
        <v/>
      </c>
      <c r="F160" s="22" t="str">
        <f aca="false">IFERROR(INDEX(Requirements_Register!$H$6:$H$255,MATCH(ROWS($A$6:A160),Requirements_Register!$BC$6:$BC$255,0))&amp;"","")</f>
        <v/>
      </c>
      <c r="G160" s="22" t="str">
        <f aca="false">IFERROR(INDEX(Requirements_Register!$O$6:$O$255,MATCH(ROWS($A$6:A160),Requirements_Register!$BC$6:$BC$255,0))&amp;"","")</f>
        <v/>
      </c>
      <c r="H160" s="22" t="str">
        <f aca="false">IFERROR(INDEX(Requirements_Register!$P$6:$P$255,MATCH(ROWS($A$6:A160),Requirements_Register!$BC$6:$BC$255,0))&amp;"","")</f>
        <v/>
      </c>
      <c r="I160" s="22" t="str">
        <f aca="false">IFERROR(INDEX(Requirements_Register!$Q$6:$Q$255,MATCH(ROWS($A$6:A160),Requirements_Register!$BC$6:$BC$255,0))&amp;"","")</f>
        <v/>
      </c>
      <c r="J160" s="22" t="str">
        <f aca="false">IFERROR(INDEX(Requirements_Register!$AG$6:$AG$255,MATCH(ROWS($A$6:A160),Requirements_Register!$BC$6:$BC$255,0))&amp;"","")</f>
        <v/>
      </c>
      <c r="K160" s="22" t="str">
        <f aca="false">IFERROR(INDEX(Requirements_Register!$AH$6:$AH$255,MATCH(ROWS($A$6:A160),Requirements_Register!$BC$6:$BC$255,0))&amp;"","")</f>
        <v/>
      </c>
      <c r="L160" s="22" t="str">
        <f aca="false">IFERROR(INDEX(Requirements_Register!$AI$6:$AI$255,MATCH(ROWS($A$6:A160),Requirements_Register!$BC$6:$BC$255,0))&amp;"","")</f>
        <v/>
      </c>
      <c r="M160" s="22" t="str">
        <f aca="false">IFERROR(INDEX(Requirements_Register!$AM$6:$AM$255,MATCH(ROWS($A$6:A160),Requirements_Register!$BC$6:$BC$255,0)),"")</f>
        <v/>
      </c>
      <c r="N160" s="22" t="str">
        <f aca="false">IFERROR(INDEX(Requirements_Register!$AN$6:$AN$255,MATCH(ROWS($A$6:A160),Requirements_Register!$BC$6:$BC$255,0)),"")</f>
        <v/>
      </c>
      <c r="O160" s="22" t="str">
        <f aca="false">IFERROR(INDEX(Requirements_Register!$AR$6:$AR$255,MATCH(ROWS($A$6:A160),Requirements_Register!$BC$6:$BC$255,0))&amp;"","")</f>
        <v/>
      </c>
      <c r="P160" s="22" t="str">
        <f aca="false">IFERROR(INDEX(Requirements_Register!$AS$6:$AS$255,MATCH(ROWS($A$6:A160),Requirements_Register!$BC$6:$BC$255,0)),"")</f>
        <v/>
      </c>
      <c r="Q160" s="22" t="str">
        <f aca="false">IFERROR(INDEX(Requirements_Register!$AV$6:$AV$255,MATCH(ROWS($A$6:A160),Requirements_Register!$BC$6:$BC$255,0))&amp;"","")</f>
        <v/>
      </c>
    </row>
    <row r="161" customFormat="false" ht="15" hidden="false" customHeight="false" outlineLevel="0" collapsed="false">
      <c r="A161" s="22" t="str">
        <f aca="false">IFERROR(INDEX(Requirements_Register!$A$6:$A$255,MATCH(ROWS($A$6:A161),Requirements_Register!$BC$6:$BC$255,0))&amp;"","")</f>
        <v/>
      </c>
      <c r="B161" s="22" t="str">
        <f aca="false">IFERROR(INDEX(Requirements_Register!$B$6:$B$255,MATCH(ROWS($A$6:A161),Requirements_Register!$BC$6:$BC$255,0))&amp;"","")</f>
        <v/>
      </c>
      <c r="C161" s="22" t="str">
        <f aca="false">IFERROR(INDEX(Requirements_Register!$E$6:$E$255,MATCH(ROWS($A$6:A161),Requirements_Register!$BC$6:$BC$255,0))&amp;"","")</f>
        <v/>
      </c>
      <c r="D161" s="22" t="str">
        <f aca="false">IFERROR(INDEX(Requirements_Register!$F$6:$F$255,MATCH(ROWS($A$6:A161),Requirements_Register!$BC$6:$BC$255,0))&amp;"","")</f>
        <v/>
      </c>
      <c r="E161" s="22" t="str">
        <f aca="false">IFERROR(INDEX(Requirements_Register!$G$6:$G$255,MATCH(ROWS($A$6:A161),Requirements_Register!$BC$6:$BC$255,0))&amp;"","")</f>
        <v/>
      </c>
      <c r="F161" s="22" t="str">
        <f aca="false">IFERROR(INDEX(Requirements_Register!$H$6:$H$255,MATCH(ROWS($A$6:A161),Requirements_Register!$BC$6:$BC$255,0))&amp;"","")</f>
        <v/>
      </c>
      <c r="G161" s="22" t="str">
        <f aca="false">IFERROR(INDEX(Requirements_Register!$O$6:$O$255,MATCH(ROWS($A$6:A161),Requirements_Register!$BC$6:$BC$255,0))&amp;"","")</f>
        <v/>
      </c>
      <c r="H161" s="22" t="str">
        <f aca="false">IFERROR(INDEX(Requirements_Register!$P$6:$P$255,MATCH(ROWS($A$6:A161),Requirements_Register!$BC$6:$BC$255,0))&amp;"","")</f>
        <v/>
      </c>
      <c r="I161" s="22" t="str">
        <f aca="false">IFERROR(INDEX(Requirements_Register!$Q$6:$Q$255,MATCH(ROWS($A$6:A161),Requirements_Register!$BC$6:$BC$255,0))&amp;"","")</f>
        <v/>
      </c>
      <c r="J161" s="22" t="str">
        <f aca="false">IFERROR(INDEX(Requirements_Register!$AG$6:$AG$255,MATCH(ROWS($A$6:A161),Requirements_Register!$BC$6:$BC$255,0))&amp;"","")</f>
        <v/>
      </c>
      <c r="K161" s="22" t="str">
        <f aca="false">IFERROR(INDEX(Requirements_Register!$AH$6:$AH$255,MATCH(ROWS($A$6:A161),Requirements_Register!$BC$6:$BC$255,0))&amp;"","")</f>
        <v/>
      </c>
      <c r="L161" s="22" t="str">
        <f aca="false">IFERROR(INDEX(Requirements_Register!$AI$6:$AI$255,MATCH(ROWS($A$6:A161),Requirements_Register!$BC$6:$BC$255,0))&amp;"","")</f>
        <v/>
      </c>
      <c r="M161" s="22" t="str">
        <f aca="false">IFERROR(INDEX(Requirements_Register!$AM$6:$AM$255,MATCH(ROWS($A$6:A161),Requirements_Register!$BC$6:$BC$255,0)),"")</f>
        <v/>
      </c>
      <c r="N161" s="22" t="str">
        <f aca="false">IFERROR(INDEX(Requirements_Register!$AN$6:$AN$255,MATCH(ROWS($A$6:A161),Requirements_Register!$BC$6:$BC$255,0)),"")</f>
        <v/>
      </c>
      <c r="O161" s="22" t="str">
        <f aca="false">IFERROR(INDEX(Requirements_Register!$AR$6:$AR$255,MATCH(ROWS($A$6:A161),Requirements_Register!$BC$6:$BC$255,0))&amp;"","")</f>
        <v/>
      </c>
      <c r="P161" s="22" t="str">
        <f aca="false">IFERROR(INDEX(Requirements_Register!$AS$6:$AS$255,MATCH(ROWS($A$6:A161),Requirements_Register!$BC$6:$BC$255,0)),"")</f>
        <v/>
      </c>
      <c r="Q161" s="22" t="str">
        <f aca="false">IFERROR(INDEX(Requirements_Register!$AV$6:$AV$255,MATCH(ROWS($A$6:A161),Requirements_Register!$BC$6:$BC$255,0))&amp;"","")</f>
        <v/>
      </c>
    </row>
    <row r="162" customFormat="false" ht="15" hidden="false" customHeight="false" outlineLevel="0" collapsed="false">
      <c r="A162" s="22" t="str">
        <f aca="false">IFERROR(INDEX(Requirements_Register!$A$6:$A$255,MATCH(ROWS($A$6:A162),Requirements_Register!$BC$6:$BC$255,0))&amp;"","")</f>
        <v/>
      </c>
      <c r="B162" s="22" t="str">
        <f aca="false">IFERROR(INDEX(Requirements_Register!$B$6:$B$255,MATCH(ROWS($A$6:A162),Requirements_Register!$BC$6:$BC$255,0))&amp;"","")</f>
        <v/>
      </c>
      <c r="C162" s="22" t="str">
        <f aca="false">IFERROR(INDEX(Requirements_Register!$E$6:$E$255,MATCH(ROWS($A$6:A162),Requirements_Register!$BC$6:$BC$255,0))&amp;"","")</f>
        <v/>
      </c>
      <c r="D162" s="22" t="str">
        <f aca="false">IFERROR(INDEX(Requirements_Register!$F$6:$F$255,MATCH(ROWS($A$6:A162),Requirements_Register!$BC$6:$BC$255,0))&amp;"","")</f>
        <v/>
      </c>
      <c r="E162" s="22" t="str">
        <f aca="false">IFERROR(INDEX(Requirements_Register!$G$6:$G$255,MATCH(ROWS($A$6:A162),Requirements_Register!$BC$6:$BC$255,0))&amp;"","")</f>
        <v/>
      </c>
      <c r="F162" s="22" t="str">
        <f aca="false">IFERROR(INDEX(Requirements_Register!$H$6:$H$255,MATCH(ROWS($A$6:A162),Requirements_Register!$BC$6:$BC$255,0))&amp;"","")</f>
        <v/>
      </c>
      <c r="G162" s="22" t="str">
        <f aca="false">IFERROR(INDEX(Requirements_Register!$O$6:$O$255,MATCH(ROWS($A$6:A162),Requirements_Register!$BC$6:$BC$255,0))&amp;"","")</f>
        <v/>
      </c>
      <c r="H162" s="22" t="str">
        <f aca="false">IFERROR(INDEX(Requirements_Register!$P$6:$P$255,MATCH(ROWS($A$6:A162),Requirements_Register!$BC$6:$BC$255,0))&amp;"","")</f>
        <v/>
      </c>
      <c r="I162" s="22" t="str">
        <f aca="false">IFERROR(INDEX(Requirements_Register!$Q$6:$Q$255,MATCH(ROWS($A$6:A162),Requirements_Register!$BC$6:$BC$255,0))&amp;"","")</f>
        <v/>
      </c>
      <c r="J162" s="22" t="str">
        <f aca="false">IFERROR(INDEX(Requirements_Register!$AG$6:$AG$255,MATCH(ROWS($A$6:A162),Requirements_Register!$BC$6:$BC$255,0))&amp;"","")</f>
        <v/>
      </c>
      <c r="K162" s="22" t="str">
        <f aca="false">IFERROR(INDEX(Requirements_Register!$AH$6:$AH$255,MATCH(ROWS($A$6:A162),Requirements_Register!$BC$6:$BC$255,0))&amp;"","")</f>
        <v/>
      </c>
      <c r="L162" s="22" t="str">
        <f aca="false">IFERROR(INDEX(Requirements_Register!$AI$6:$AI$255,MATCH(ROWS($A$6:A162),Requirements_Register!$BC$6:$BC$255,0))&amp;"","")</f>
        <v/>
      </c>
      <c r="M162" s="22" t="str">
        <f aca="false">IFERROR(INDEX(Requirements_Register!$AM$6:$AM$255,MATCH(ROWS($A$6:A162),Requirements_Register!$BC$6:$BC$255,0)),"")</f>
        <v/>
      </c>
      <c r="N162" s="22" t="str">
        <f aca="false">IFERROR(INDEX(Requirements_Register!$AN$6:$AN$255,MATCH(ROWS($A$6:A162),Requirements_Register!$BC$6:$BC$255,0)),"")</f>
        <v/>
      </c>
      <c r="O162" s="22" t="str">
        <f aca="false">IFERROR(INDEX(Requirements_Register!$AR$6:$AR$255,MATCH(ROWS($A$6:A162),Requirements_Register!$BC$6:$BC$255,0))&amp;"","")</f>
        <v/>
      </c>
      <c r="P162" s="22" t="str">
        <f aca="false">IFERROR(INDEX(Requirements_Register!$AS$6:$AS$255,MATCH(ROWS($A$6:A162),Requirements_Register!$BC$6:$BC$255,0)),"")</f>
        <v/>
      </c>
      <c r="Q162" s="22" t="str">
        <f aca="false">IFERROR(INDEX(Requirements_Register!$AV$6:$AV$255,MATCH(ROWS($A$6:A162),Requirements_Register!$BC$6:$BC$255,0))&amp;"","")</f>
        <v/>
      </c>
    </row>
    <row r="163" customFormat="false" ht="15" hidden="false" customHeight="false" outlineLevel="0" collapsed="false">
      <c r="A163" s="22" t="str">
        <f aca="false">IFERROR(INDEX(Requirements_Register!$A$6:$A$255,MATCH(ROWS($A$6:A163),Requirements_Register!$BC$6:$BC$255,0))&amp;"","")</f>
        <v/>
      </c>
      <c r="B163" s="22" t="str">
        <f aca="false">IFERROR(INDEX(Requirements_Register!$B$6:$B$255,MATCH(ROWS($A$6:A163),Requirements_Register!$BC$6:$BC$255,0))&amp;"","")</f>
        <v/>
      </c>
      <c r="C163" s="22" t="str">
        <f aca="false">IFERROR(INDEX(Requirements_Register!$E$6:$E$255,MATCH(ROWS($A$6:A163),Requirements_Register!$BC$6:$BC$255,0))&amp;"","")</f>
        <v/>
      </c>
      <c r="D163" s="22" t="str">
        <f aca="false">IFERROR(INDEX(Requirements_Register!$F$6:$F$255,MATCH(ROWS($A$6:A163),Requirements_Register!$BC$6:$BC$255,0))&amp;"","")</f>
        <v/>
      </c>
      <c r="E163" s="22" t="str">
        <f aca="false">IFERROR(INDEX(Requirements_Register!$G$6:$G$255,MATCH(ROWS($A$6:A163),Requirements_Register!$BC$6:$BC$255,0))&amp;"","")</f>
        <v/>
      </c>
      <c r="F163" s="22" t="str">
        <f aca="false">IFERROR(INDEX(Requirements_Register!$H$6:$H$255,MATCH(ROWS($A$6:A163),Requirements_Register!$BC$6:$BC$255,0))&amp;"","")</f>
        <v/>
      </c>
      <c r="G163" s="22" t="str">
        <f aca="false">IFERROR(INDEX(Requirements_Register!$O$6:$O$255,MATCH(ROWS($A$6:A163),Requirements_Register!$BC$6:$BC$255,0))&amp;"","")</f>
        <v/>
      </c>
      <c r="H163" s="22" t="str">
        <f aca="false">IFERROR(INDEX(Requirements_Register!$P$6:$P$255,MATCH(ROWS($A$6:A163),Requirements_Register!$BC$6:$BC$255,0))&amp;"","")</f>
        <v/>
      </c>
      <c r="I163" s="22" t="str">
        <f aca="false">IFERROR(INDEX(Requirements_Register!$Q$6:$Q$255,MATCH(ROWS($A$6:A163),Requirements_Register!$BC$6:$BC$255,0))&amp;"","")</f>
        <v/>
      </c>
      <c r="J163" s="22" t="str">
        <f aca="false">IFERROR(INDEX(Requirements_Register!$AG$6:$AG$255,MATCH(ROWS($A$6:A163),Requirements_Register!$BC$6:$BC$255,0))&amp;"","")</f>
        <v/>
      </c>
      <c r="K163" s="22" t="str">
        <f aca="false">IFERROR(INDEX(Requirements_Register!$AH$6:$AH$255,MATCH(ROWS($A$6:A163),Requirements_Register!$BC$6:$BC$255,0))&amp;"","")</f>
        <v/>
      </c>
      <c r="L163" s="22" t="str">
        <f aca="false">IFERROR(INDEX(Requirements_Register!$AI$6:$AI$255,MATCH(ROWS($A$6:A163),Requirements_Register!$BC$6:$BC$255,0))&amp;"","")</f>
        <v/>
      </c>
      <c r="M163" s="22" t="str">
        <f aca="false">IFERROR(INDEX(Requirements_Register!$AM$6:$AM$255,MATCH(ROWS($A$6:A163),Requirements_Register!$BC$6:$BC$255,0)),"")</f>
        <v/>
      </c>
      <c r="N163" s="22" t="str">
        <f aca="false">IFERROR(INDEX(Requirements_Register!$AN$6:$AN$255,MATCH(ROWS($A$6:A163),Requirements_Register!$BC$6:$BC$255,0)),"")</f>
        <v/>
      </c>
      <c r="O163" s="22" t="str">
        <f aca="false">IFERROR(INDEX(Requirements_Register!$AR$6:$AR$255,MATCH(ROWS($A$6:A163),Requirements_Register!$BC$6:$BC$255,0))&amp;"","")</f>
        <v/>
      </c>
      <c r="P163" s="22" t="str">
        <f aca="false">IFERROR(INDEX(Requirements_Register!$AS$6:$AS$255,MATCH(ROWS($A$6:A163),Requirements_Register!$BC$6:$BC$255,0)),"")</f>
        <v/>
      </c>
      <c r="Q163" s="22" t="str">
        <f aca="false">IFERROR(INDEX(Requirements_Register!$AV$6:$AV$255,MATCH(ROWS($A$6:A163),Requirements_Register!$BC$6:$BC$255,0))&amp;"","")</f>
        <v/>
      </c>
    </row>
    <row r="164" customFormat="false" ht="15" hidden="false" customHeight="false" outlineLevel="0" collapsed="false">
      <c r="A164" s="22" t="str">
        <f aca="false">IFERROR(INDEX(Requirements_Register!$A$6:$A$255,MATCH(ROWS($A$6:A164),Requirements_Register!$BC$6:$BC$255,0))&amp;"","")</f>
        <v/>
      </c>
      <c r="B164" s="22" t="str">
        <f aca="false">IFERROR(INDEX(Requirements_Register!$B$6:$B$255,MATCH(ROWS($A$6:A164),Requirements_Register!$BC$6:$BC$255,0))&amp;"","")</f>
        <v/>
      </c>
      <c r="C164" s="22" t="str">
        <f aca="false">IFERROR(INDEX(Requirements_Register!$E$6:$E$255,MATCH(ROWS($A$6:A164),Requirements_Register!$BC$6:$BC$255,0))&amp;"","")</f>
        <v/>
      </c>
      <c r="D164" s="22" t="str">
        <f aca="false">IFERROR(INDEX(Requirements_Register!$F$6:$F$255,MATCH(ROWS($A$6:A164),Requirements_Register!$BC$6:$BC$255,0))&amp;"","")</f>
        <v/>
      </c>
      <c r="E164" s="22" t="str">
        <f aca="false">IFERROR(INDEX(Requirements_Register!$G$6:$G$255,MATCH(ROWS($A$6:A164),Requirements_Register!$BC$6:$BC$255,0))&amp;"","")</f>
        <v/>
      </c>
      <c r="F164" s="22" t="str">
        <f aca="false">IFERROR(INDEX(Requirements_Register!$H$6:$H$255,MATCH(ROWS($A$6:A164),Requirements_Register!$BC$6:$BC$255,0))&amp;"","")</f>
        <v/>
      </c>
      <c r="G164" s="22" t="str">
        <f aca="false">IFERROR(INDEX(Requirements_Register!$O$6:$O$255,MATCH(ROWS($A$6:A164),Requirements_Register!$BC$6:$BC$255,0))&amp;"","")</f>
        <v/>
      </c>
      <c r="H164" s="22" t="str">
        <f aca="false">IFERROR(INDEX(Requirements_Register!$P$6:$P$255,MATCH(ROWS($A$6:A164),Requirements_Register!$BC$6:$BC$255,0))&amp;"","")</f>
        <v/>
      </c>
      <c r="I164" s="22" t="str">
        <f aca="false">IFERROR(INDEX(Requirements_Register!$Q$6:$Q$255,MATCH(ROWS($A$6:A164),Requirements_Register!$BC$6:$BC$255,0))&amp;"","")</f>
        <v/>
      </c>
      <c r="J164" s="22" t="str">
        <f aca="false">IFERROR(INDEX(Requirements_Register!$AG$6:$AG$255,MATCH(ROWS($A$6:A164),Requirements_Register!$BC$6:$BC$255,0))&amp;"","")</f>
        <v/>
      </c>
      <c r="K164" s="22" t="str">
        <f aca="false">IFERROR(INDEX(Requirements_Register!$AH$6:$AH$255,MATCH(ROWS($A$6:A164),Requirements_Register!$BC$6:$BC$255,0))&amp;"","")</f>
        <v/>
      </c>
      <c r="L164" s="22" t="str">
        <f aca="false">IFERROR(INDEX(Requirements_Register!$AI$6:$AI$255,MATCH(ROWS($A$6:A164),Requirements_Register!$BC$6:$BC$255,0))&amp;"","")</f>
        <v/>
      </c>
      <c r="M164" s="22" t="str">
        <f aca="false">IFERROR(INDEX(Requirements_Register!$AM$6:$AM$255,MATCH(ROWS($A$6:A164),Requirements_Register!$BC$6:$BC$255,0)),"")</f>
        <v/>
      </c>
      <c r="N164" s="22" t="str">
        <f aca="false">IFERROR(INDEX(Requirements_Register!$AN$6:$AN$255,MATCH(ROWS($A$6:A164),Requirements_Register!$BC$6:$BC$255,0)),"")</f>
        <v/>
      </c>
      <c r="O164" s="22" t="str">
        <f aca="false">IFERROR(INDEX(Requirements_Register!$AR$6:$AR$255,MATCH(ROWS($A$6:A164),Requirements_Register!$BC$6:$BC$255,0))&amp;"","")</f>
        <v/>
      </c>
      <c r="P164" s="22" t="str">
        <f aca="false">IFERROR(INDEX(Requirements_Register!$AS$6:$AS$255,MATCH(ROWS($A$6:A164),Requirements_Register!$BC$6:$BC$255,0)),"")</f>
        <v/>
      </c>
      <c r="Q164" s="22" t="str">
        <f aca="false">IFERROR(INDEX(Requirements_Register!$AV$6:$AV$255,MATCH(ROWS($A$6:A164),Requirements_Register!$BC$6:$BC$255,0))&amp;"","")</f>
        <v/>
      </c>
    </row>
    <row r="165" customFormat="false" ht="15" hidden="false" customHeight="false" outlineLevel="0" collapsed="false">
      <c r="A165" s="22" t="str">
        <f aca="false">IFERROR(INDEX(Requirements_Register!$A$6:$A$255,MATCH(ROWS($A$6:A165),Requirements_Register!$BC$6:$BC$255,0))&amp;"","")</f>
        <v/>
      </c>
      <c r="B165" s="22" t="str">
        <f aca="false">IFERROR(INDEX(Requirements_Register!$B$6:$B$255,MATCH(ROWS($A$6:A165),Requirements_Register!$BC$6:$BC$255,0))&amp;"","")</f>
        <v/>
      </c>
      <c r="C165" s="22" t="str">
        <f aca="false">IFERROR(INDEX(Requirements_Register!$E$6:$E$255,MATCH(ROWS($A$6:A165),Requirements_Register!$BC$6:$BC$255,0))&amp;"","")</f>
        <v/>
      </c>
      <c r="D165" s="22" t="str">
        <f aca="false">IFERROR(INDEX(Requirements_Register!$F$6:$F$255,MATCH(ROWS($A$6:A165),Requirements_Register!$BC$6:$BC$255,0))&amp;"","")</f>
        <v/>
      </c>
      <c r="E165" s="22" t="str">
        <f aca="false">IFERROR(INDEX(Requirements_Register!$G$6:$G$255,MATCH(ROWS($A$6:A165),Requirements_Register!$BC$6:$BC$255,0))&amp;"","")</f>
        <v/>
      </c>
      <c r="F165" s="22" t="str">
        <f aca="false">IFERROR(INDEX(Requirements_Register!$H$6:$H$255,MATCH(ROWS($A$6:A165),Requirements_Register!$BC$6:$BC$255,0))&amp;"","")</f>
        <v/>
      </c>
      <c r="G165" s="22" t="str">
        <f aca="false">IFERROR(INDEX(Requirements_Register!$O$6:$O$255,MATCH(ROWS($A$6:A165),Requirements_Register!$BC$6:$BC$255,0))&amp;"","")</f>
        <v/>
      </c>
      <c r="H165" s="22" t="str">
        <f aca="false">IFERROR(INDEX(Requirements_Register!$P$6:$P$255,MATCH(ROWS($A$6:A165),Requirements_Register!$BC$6:$BC$255,0))&amp;"","")</f>
        <v/>
      </c>
      <c r="I165" s="22" t="str">
        <f aca="false">IFERROR(INDEX(Requirements_Register!$Q$6:$Q$255,MATCH(ROWS($A$6:A165),Requirements_Register!$BC$6:$BC$255,0))&amp;"","")</f>
        <v/>
      </c>
      <c r="J165" s="22" t="str">
        <f aca="false">IFERROR(INDEX(Requirements_Register!$AG$6:$AG$255,MATCH(ROWS($A$6:A165),Requirements_Register!$BC$6:$BC$255,0))&amp;"","")</f>
        <v/>
      </c>
      <c r="K165" s="22" t="str">
        <f aca="false">IFERROR(INDEX(Requirements_Register!$AH$6:$AH$255,MATCH(ROWS($A$6:A165),Requirements_Register!$BC$6:$BC$255,0))&amp;"","")</f>
        <v/>
      </c>
      <c r="L165" s="22" t="str">
        <f aca="false">IFERROR(INDEX(Requirements_Register!$AI$6:$AI$255,MATCH(ROWS($A$6:A165),Requirements_Register!$BC$6:$BC$255,0))&amp;"","")</f>
        <v/>
      </c>
      <c r="M165" s="22" t="str">
        <f aca="false">IFERROR(INDEX(Requirements_Register!$AM$6:$AM$255,MATCH(ROWS($A$6:A165),Requirements_Register!$BC$6:$BC$255,0)),"")</f>
        <v/>
      </c>
      <c r="N165" s="22" t="str">
        <f aca="false">IFERROR(INDEX(Requirements_Register!$AN$6:$AN$255,MATCH(ROWS($A$6:A165),Requirements_Register!$BC$6:$BC$255,0)),"")</f>
        <v/>
      </c>
      <c r="O165" s="22" t="str">
        <f aca="false">IFERROR(INDEX(Requirements_Register!$AR$6:$AR$255,MATCH(ROWS($A$6:A165),Requirements_Register!$BC$6:$BC$255,0))&amp;"","")</f>
        <v/>
      </c>
      <c r="P165" s="22" t="str">
        <f aca="false">IFERROR(INDEX(Requirements_Register!$AS$6:$AS$255,MATCH(ROWS($A$6:A165),Requirements_Register!$BC$6:$BC$255,0)),"")</f>
        <v/>
      </c>
      <c r="Q165" s="22" t="str">
        <f aca="false">IFERROR(INDEX(Requirements_Register!$AV$6:$AV$255,MATCH(ROWS($A$6:A165),Requirements_Register!$BC$6:$BC$255,0))&amp;"","")</f>
        <v/>
      </c>
    </row>
    <row r="166" customFormat="false" ht="15" hidden="false" customHeight="false" outlineLevel="0" collapsed="false">
      <c r="A166" s="22" t="str">
        <f aca="false">IFERROR(INDEX(Requirements_Register!$A$6:$A$255,MATCH(ROWS($A$6:A166),Requirements_Register!$BC$6:$BC$255,0))&amp;"","")</f>
        <v/>
      </c>
      <c r="B166" s="22" t="str">
        <f aca="false">IFERROR(INDEX(Requirements_Register!$B$6:$B$255,MATCH(ROWS($A$6:A166),Requirements_Register!$BC$6:$BC$255,0))&amp;"","")</f>
        <v/>
      </c>
      <c r="C166" s="22" t="str">
        <f aca="false">IFERROR(INDEX(Requirements_Register!$E$6:$E$255,MATCH(ROWS($A$6:A166),Requirements_Register!$BC$6:$BC$255,0))&amp;"","")</f>
        <v/>
      </c>
      <c r="D166" s="22" t="str">
        <f aca="false">IFERROR(INDEX(Requirements_Register!$F$6:$F$255,MATCH(ROWS($A$6:A166),Requirements_Register!$BC$6:$BC$255,0))&amp;"","")</f>
        <v/>
      </c>
      <c r="E166" s="22" t="str">
        <f aca="false">IFERROR(INDEX(Requirements_Register!$G$6:$G$255,MATCH(ROWS($A$6:A166),Requirements_Register!$BC$6:$BC$255,0))&amp;"","")</f>
        <v/>
      </c>
      <c r="F166" s="22" t="str">
        <f aca="false">IFERROR(INDEX(Requirements_Register!$H$6:$H$255,MATCH(ROWS($A$6:A166),Requirements_Register!$BC$6:$BC$255,0))&amp;"","")</f>
        <v/>
      </c>
      <c r="G166" s="22" t="str">
        <f aca="false">IFERROR(INDEX(Requirements_Register!$O$6:$O$255,MATCH(ROWS($A$6:A166),Requirements_Register!$BC$6:$BC$255,0))&amp;"","")</f>
        <v/>
      </c>
      <c r="H166" s="22" t="str">
        <f aca="false">IFERROR(INDEX(Requirements_Register!$P$6:$P$255,MATCH(ROWS($A$6:A166),Requirements_Register!$BC$6:$BC$255,0))&amp;"","")</f>
        <v/>
      </c>
      <c r="I166" s="22" t="str">
        <f aca="false">IFERROR(INDEX(Requirements_Register!$Q$6:$Q$255,MATCH(ROWS($A$6:A166),Requirements_Register!$BC$6:$BC$255,0))&amp;"","")</f>
        <v/>
      </c>
      <c r="J166" s="22" t="str">
        <f aca="false">IFERROR(INDEX(Requirements_Register!$AG$6:$AG$255,MATCH(ROWS($A$6:A166),Requirements_Register!$BC$6:$BC$255,0))&amp;"","")</f>
        <v/>
      </c>
      <c r="K166" s="22" t="str">
        <f aca="false">IFERROR(INDEX(Requirements_Register!$AH$6:$AH$255,MATCH(ROWS($A$6:A166),Requirements_Register!$BC$6:$BC$255,0))&amp;"","")</f>
        <v/>
      </c>
      <c r="L166" s="22" t="str">
        <f aca="false">IFERROR(INDEX(Requirements_Register!$AI$6:$AI$255,MATCH(ROWS($A$6:A166),Requirements_Register!$BC$6:$BC$255,0))&amp;"","")</f>
        <v/>
      </c>
      <c r="M166" s="22" t="str">
        <f aca="false">IFERROR(INDEX(Requirements_Register!$AM$6:$AM$255,MATCH(ROWS($A$6:A166),Requirements_Register!$BC$6:$BC$255,0)),"")</f>
        <v/>
      </c>
      <c r="N166" s="22" t="str">
        <f aca="false">IFERROR(INDEX(Requirements_Register!$AN$6:$AN$255,MATCH(ROWS($A$6:A166),Requirements_Register!$BC$6:$BC$255,0)),"")</f>
        <v/>
      </c>
      <c r="O166" s="22" t="str">
        <f aca="false">IFERROR(INDEX(Requirements_Register!$AR$6:$AR$255,MATCH(ROWS($A$6:A166),Requirements_Register!$BC$6:$BC$255,0))&amp;"","")</f>
        <v/>
      </c>
      <c r="P166" s="22" t="str">
        <f aca="false">IFERROR(INDEX(Requirements_Register!$AS$6:$AS$255,MATCH(ROWS($A$6:A166),Requirements_Register!$BC$6:$BC$255,0)),"")</f>
        <v/>
      </c>
      <c r="Q166" s="22" t="str">
        <f aca="false">IFERROR(INDEX(Requirements_Register!$AV$6:$AV$255,MATCH(ROWS($A$6:A166),Requirements_Register!$BC$6:$BC$255,0))&amp;"","")</f>
        <v/>
      </c>
    </row>
    <row r="167" customFormat="false" ht="15" hidden="false" customHeight="false" outlineLevel="0" collapsed="false">
      <c r="A167" s="22" t="str">
        <f aca="false">IFERROR(INDEX(Requirements_Register!$A$6:$A$255,MATCH(ROWS($A$6:A167),Requirements_Register!$BC$6:$BC$255,0))&amp;"","")</f>
        <v/>
      </c>
      <c r="B167" s="22" t="str">
        <f aca="false">IFERROR(INDEX(Requirements_Register!$B$6:$B$255,MATCH(ROWS($A$6:A167),Requirements_Register!$BC$6:$BC$255,0))&amp;"","")</f>
        <v/>
      </c>
      <c r="C167" s="22" t="str">
        <f aca="false">IFERROR(INDEX(Requirements_Register!$E$6:$E$255,MATCH(ROWS($A$6:A167),Requirements_Register!$BC$6:$BC$255,0))&amp;"","")</f>
        <v/>
      </c>
      <c r="D167" s="22" t="str">
        <f aca="false">IFERROR(INDEX(Requirements_Register!$F$6:$F$255,MATCH(ROWS($A$6:A167),Requirements_Register!$BC$6:$BC$255,0))&amp;"","")</f>
        <v/>
      </c>
      <c r="E167" s="22" t="str">
        <f aca="false">IFERROR(INDEX(Requirements_Register!$G$6:$G$255,MATCH(ROWS($A$6:A167),Requirements_Register!$BC$6:$BC$255,0))&amp;"","")</f>
        <v/>
      </c>
      <c r="F167" s="22" t="str">
        <f aca="false">IFERROR(INDEX(Requirements_Register!$H$6:$H$255,MATCH(ROWS($A$6:A167),Requirements_Register!$BC$6:$BC$255,0))&amp;"","")</f>
        <v/>
      </c>
      <c r="G167" s="22" t="str">
        <f aca="false">IFERROR(INDEX(Requirements_Register!$O$6:$O$255,MATCH(ROWS($A$6:A167),Requirements_Register!$BC$6:$BC$255,0))&amp;"","")</f>
        <v/>
      </c>
      <c r="H167" s="22" t="str">
        <f aca="false">IFERROR(INDEX(Requirements_Register!$P$6:$P$255,MATCH(ROWS($A$6:A167),Requirements_Register!$BC$6:$BC$255,0))&amp;"","")</f>
        <v/>
      </c>
      <c r="I167" s="22" t="str">
        <f aca="false">IFERROR(INDEX(Requirements_Register!$Q$6:$Q$255,MATCH(ROWS($A$6:A167),Requirements_Register!$BC$6:$BC$255,0))&amp;"","")</f>
        <v/>
      </c>
      <c r="J167" s="22" t="str">
        <f aca="false">IFERROR(INDEX(Requirements_Register!$AG$6:$AG$255,MATCH(ROWS($A$6:A167),Requirements_Register!$BC$6:$BC$255,0))&amp;"","")</f>
        <v/>
      </c>
      <c r="K167" s="22" t="str">
        <f aca="false">IFERROR(INDEX(Requirements_Register!$AH$6:$AH$255,MATCH(ROWS($A$6:A167),Requirements_Register!$BC$6:$BC$255,0))&amp;"","")</f>
        <v/>
      </c>
      <c r="L167" s="22" t="str">
        <f aca="false">IFERROR(INDEX(Requirements_Register!$AI$6:$AI$255,MATCH(ROWS($A$6:A167),Requirements_Register!$BC$6:$BC$255,0))&amp;"","")</f>
        <v/>
      </c>
      <c r="M167" s="22" t="str">
        <f aca="false">IFERROR(INDEX(Requirements_Register!$AM$6:$AM$255,MATCH(ROWS($A$6:A167),Requirements_Register!$BC$6:$BC$255,0)),"")</f>
        <v/>
      </c>
      <c r="N167" s="22" t="str">
        <f aca="false">IFERROR(INDEX(Requirements_Register!$AN$6:$AN$255,MATCH(ROWS($A$6:A167),Requirements_Register!$BC$6:$BC$255,0)),"")</f>
        <v/>
      </c>
      <c r="O167" s="22" t="str">
        <f aca="false">IFERROR(INDEX(Requirements_Register!$AR$6:$AR$255,MATCH(ROWS($A$6:A167),Requirements_Register!$BC$6:$BC$255,0))&amp;"","")</f>
        <v/>
      </c>
      <c r="P167" s="22" t="str">
        <f aca="false">IFERROR(INDEX(Requirements_Register!$AS$6:$AS$255,MATCH(ROWS($A$6:A167),Requirements_Register!$BC$6:$BC$255,0)),"")</f>
        <v/>
      </c>
      <c r="Q167" s="22" t="str">
        <f aca="false">IFERROR(INDEX(Requirements_Register!$AV$6:$AV$255,MATCH(ROWS($A$6:A167),Requirements_Register!$BC$6:$BC$255,0))&amp;"","")</f>
        <v/>
      </c>
    </row>
    <row r="168" customFormat="false" ht="15" hidden="false" customHeight="false" outlineLevel="0" collapsed="false">
      <c r="A168" s="22" t="str">
        <f aca="false">IFERROR(INDEX(Requirements_Register!$A$6:$A$255,MATCH(ROWS($A$6:A168),Requirements_Register!$BC$6:$BC$255,0))&amp;"","")</f>
        <v/>
      </c>
      <c r="B168" s="22" t="str">
        <f aca="false">IFERROR(INDEX(Requirements_Register!$B$6:$B$255,MATCH(ROWS($A$6:A168),Requirements_Register!$BC$6:$BC$255,0))&amp;"","")</f>
        <v/>
      </c>
      <c r="C168" s="22" t="str">
        <f aca="false">IFERROR(INDEX(Requirements_Register!$E$6:$E$255,MATCH(ROWS($A$6:A168),Requirements_Register!$BC$6:$BC$255,0))&amp;"","")</f>
        <v/>
      </c>
      <c r="D168" s="22" t="str">
        <f aca="false">IFERROR(INDEX(Requirements_Register!$F$6:$F$255,MATCH(ROWS($A$6:A168),Requirements_Register!$BC$6:$BC$255,0))&amp;"","")</f>
        <v/>
      </c>
      <c r="E168" s="22" t="str">
        <f aca="false">IFERROR(INDEX(Requirements_Register!$G$6:$G$255,MATCH(ROWS($A$6:A168),Requirements_Register!$BC$6:$BC$255,0))&amp;"","")</f>
        <v/>
      </c>
      <c r="F168" s="22" t="str">
        <f aca="false">IFERROR(INDEX(Requirements_Register!$H$6:$H$255,MATCH(ROWS($A$6:A168),Requirements_Register!$BC$6:$BC$255,0))&amp;"","")</f>
        <v/>
      </c>
      <c r="G168" s="22" t="str">
        <f aca="false">IFERROR(INDEX(Requirements_Register!$O$6:$O$255,MATCH(ROWS($A$6:A168),Requirements_Register!$BC$6:$BC$255,0))&amp;"","")</f>
        <v/>
      </c>
      <c r="H168" s="22" t="str">
        <f aca="false">IFERROR(INDEX(Requirements_Register!$P$6:$P$255,MATCH(ROWS($A$6:A168),Requirements_Register!$BC$6:$BC$255,0))&amp;"","")</f>
        <v/>
      </c>
      <c r="I168" s="22" t="str">
        <f aca="false">IFERROR(INDEX(Requirements_Register!$Q$6:$Q$255,MATCH(ROWS($A$6:A168),Requirements_Register!$BC$6:$BC$255,0))&amp;"","")</f>
        <v/>
      </c>
      <c r="J168" s="22" t="str">
        <f aca="false">IFERROR(INDEX(Requirements_Register!$AG$6:$AG$255,MATCH(ROWS($A$6:A168),Requirements_Register!$BC$6:$BC$255,0))&amp;"","")</f>
        <v/>
      </c>
      <c r="K168" s="22" t="str">
        <f aca="false">IFERROR(INDEX(Requirements_Register!$AH$6:$AH$255,MATCH(ROWS($A$6:A168),Requirements_Register!$BC$6:$BC$255,0))&amp;"","")</f>
        <v/>
      </c>
      <c r="L168" s="22" t="str">
        <f aca="false">IFERROR(INDEX(Requirements_Register!$AI$6:$AI$255,MATCH(ROWS($A$6:A168),Requirements_Register!$BC$6:$BC$255,0))&amp;"","")</f>
        <v/>
      </c>
      <c r="M168" s="22" t="str">
        <f aca="false">IFERROR(INDEX(Requirements_Register!$AM$6:$AM$255,MATCH(ROWS($A$6:A168),Requirements_Register!$BC$6:$BC$255,0)),"")</f>
        <v/>
      </c>
      <c r="N168" s="22" t="str">
        <f aca="false">IFERROR(INDEX(Requirements_Register!$AN$6:$AN$255,MATCH(ROWS($A$6:A168),Requirements_Register!$BC$6:$BC$255,0)),"")</f>
        <v/>
      </c>
      <c r="O168" s="22" t="str">
        <f aca="false">IFERROR(INDEX(Requirements_Register!$AR$6:$AR$255,MATCH(ROWS($A$6:A168),Requirements_Register!$BC$6:$BC$255,0))&amp;"","")</f>
        <v/>
      </c>
      <c r="P168" s="22" t="str">
        <f aca="false">IFERROR(INDEX(Requirements_Register!$AS$6:$AS$255,MATCH(ROWS($A$6:A168),Requirements_Register!$BC$6:$BC$255,0)),"")</f>
        <v/>
      </c>
      <c r="Q168" s="22" t="str">
        <f aca="false">IFERROR(INDEX(Requirements_Register!$AV$6:$AV$255,MATCH(ROWS($A$6:A168),Requirements_Register!$BC$6:$BC$255,0))&amp;"","")</f>
        <v/>
      </c>
    </row>
    <row r="169" customFormat="false" ht="15" hidden="false" customHeight="false" outlineLevel="0" collapsed="false">
      <c r="A169" s="22" t="str">
        <f aca="false">IFERROR(INDEX(Requirements_Register!$A$6:$A$255,MATCH(ROWS($A$6:A169),Requirements_Register!$BC$6:$BC$255,0))&amp;"","")</f>
        <v/>
      </c>
      <c r="B169" s="22" t="str">
        <f aca="false">IFERROR(INDEX(Requirements_Register!$B$6:$B$255,MATCH(ROWS($A$6:A169),Requirements_Register!$BC$6:$BC$255,0))&amp;"","")</f>
        <v/>
      </c>
      <c r="C169" s="22" t="str">
        <f aca="false">IFERROR(INDEX(Requirements_Register!$E$6:$E$255,MATCH(ROWS($A$6:A169),Requirements_Register!$BC$6:$BC$255,0))&amp;"","")</f>
        <v/>
      </c>
      <c r="D169" s="22" t="str">
        <f aca="false">IFERROR(INDEX(Requirements_Register!$F$6:$F$255,MATCH(ROWS($A$6:A169),Requirements_Register!$BC$6:$BC$255,0))&amp;"","")</f>
        <v/>
      </c>
      <c r="E169" s="22" t="str">
        <f aca="false">IFERROR(INDEX(Requirements_Register!$G$6:$G$255,MATCH(ROWS($A$6:A169),Requirements_Register!$BC$6:$BC$255,0))&amp;"","")</f>
        <v/>
      </c>
      <c r="F169" s="22" t="str">
        <f aca="false">IFERROR(INDEX(Requirements_Register!$H$6:$H$255,MATCH(ROWS($A$6:A169),Requirements_Register!$BC$6:$BC$255,0))&amp;"","")</f>
        <v/>
      </c>
      <c r="G169" s="22" t="str">
        <f aca="false">IFERROR(INDEX(Requirements_Register!$O$6:$O$255,MATCH(ROWS($A$6:A169),Requirements_Register!$BC$6:$BC$255,0))&amp;"","")</f>
        <v/>
      </c>
      <c r="H169" s="22" t="str">
        <f aca="false">IFERROR(INDEX(Requirements_Register!$P$6:$P$255,MATCH(ROWS($A$6:A169),Requirements_Register!$BC$6:$BC$255,0))&amp;"","")</f>
        <v/>
      </c>
      <c r="I169" s="22" t="str">
        <f aca="false">IFERROR(INDEX(Requirements_Register!$Q$6:$Q$255,MATCH(ROWS($A$6:A169),Requirements_Register!$BC$6:$BC$255,0))&amp;"","")</f>
        <v/>
      </c>
      <c r="J169" s="22" t="str">
        <f aca="false">IFERROR(INDEX(Requirements_Register!$AG$6:$AG$255,MATCH(ROWS($A$6:A169),Requirements_Register!$BC$6:$BC$255,0))&amp;"","")</f>
        <v/>
      </c>
      <c r="K169" s="22" t="str">
        <f aca="false">IFERROR(INDEX(Requirements_Register!$AH$6:$AH$255,MATCH(ROWS($A$6:A169),Requirements_Register!$BC$6:$BC$255,0))&amp;"","")</f>
        <v/>
      </c>
      <c r="L169" s="22" t="str">
        <f aca="false">IFERROR(INDEX(Requirements_Register!$AI$6:$AI$255,MATCH(ROWS($A$6:A169),Requirements_Register!$BC$6:$BC$255,0))&amp;"","")</f>
        <v/>
      </c>
      <c r="M169" s="22" t="str">
        <f aca="false">IFERROR(INDEX(Requirements_Register!$AM$6:$AM$255,MATCH(ROWS($A$6:A169),Requirements_Register!$BC$6:$BC$255,0)),"")</f>
        <v/>
      </c>
      <c r="N169" s="22" t="str">
        <f aca="false">IFERROR(INDEX(Requirements_Register!$AN$6:$AN$255,MATCH(ROWS($A$6:A169),Requirements_Register!$BC$6:$BC$255,0)),"")</f>
        <v/>
      </c>
      <c r="O169" s="22" t="str">
        <f aca="false">IFERROR(INDEX(Requirements_Register!$AR$6:$AR$255,MATCH(ROWS($A$6:A169),Requirements_Register!$BC$6:$BC$255,0))&amp;"","")</f>
        <v/>
      </c>
      <c r="P169" s="22" t="str">
        <f aca="false">IFERROR(INDEX(Requirements_Register!$AS$6:$AS$255,MATCH(ROWS($A$6:A169),Requirements_Register!$BC$6:$BC$255,0)),"")</f>
        <v/>
      </c>
      <c r="Q169" s="22" t="str">
        <f aca="false">IFERROR(INDEX(Requirements_Register!$AV$6:$AV$255,MATCH(ROWS($A$6:A169),Requirements_Register!$BC$6:$BC$255,0))&amp;"","")</f>
        <v/>
      </c>
    </row>
    <row r="170" customFormat="false" ht="15" hidden="false" customHeight="false" outlineLevel="0" collapsed="false">
      <c r="A170" s="22" t="str">
        <f aca="false">IFERROR(INDEX(Requirements_Register!$A$6:$A$255,MATCH(ROWS($A$6:A170),Requirements_Register!$BC$6:$BC$255,0))&amp;"","")</f>
        <v/>
      </c>
      <c r="B170" s="22" t="str">
        <f aca="false">IFERROR(INDEX(Requirements_Register!$B$6:$B$255,MATCH(ROWS($A$6:A170),Requirements_Register!$BC$6:$BC$255,0))&amp;"","")</f>
        <v/>
      </c>
      <c r="C170" s="22" t="str">
        <f aca="false">IFERROR(INDEX(Requirements_Register!$E$6:$E$255,MATCH(ROWS($A$6:A170),Requirements_Register!$BC$6:$BC$255,0))&amp;"","")</f>
        <v/>
      </c>
      <c r="D170" s="22" t="str">
        <f aca="false">IFERROR(INDEX(Requirements_Register!$F$6:$F$255,MATCH(ROWS($A$6:A170),Requirements_Register!$BC$6:$BC$255,0))&amp;"","")</f>
        <v/>
      </c>
      <c r="E170" s="22" t="str">
        <f aca="false">IFERROR(INDEX(Requirements_Register!$G$6:$G$255,MATCH(ROWS($A$6:A170),Requirements_Register!$BC$6:$BC$255,0))&amp;"","")</f>
        <v/>
      </c>
      <c r="F170" s="22" t="str">
        <f aca="false">IFERROR(INDEX(Requirements_Register!$H$6:$H$255,MATCH(ROWS($A$6:A170),Requirements_Register!$BC$6:$BC$255,0))&amp;"","")</f>
        <v/>
      </c>
      <c r="G170" s="22" t="str">
        <f aca="false">IFERROR(INDEX(Requirements_Register!$O$6:$O$255,MATCH(ROWS($A$6:A170),Requirements_Register!$BC$6:$BC$255,0))&amp;"","")</f>
        <v/>
      </c>
      <c r="H170" s="22" t="str">
        <f aca="false">IFERROR(INDEX(Requirements_Register!$P$6:$P$255,MATCH(ROWS($A$6:A170),Requirements_Register!$BC$6:$BC$255,0))&amp;"","")</f>
        <v/>
      </c>
      <c r="I170" s="22" t="str">
        <f aca="false">IFERROR(INDEX(Requirements_Register!$Q$6:$Q$255,MATCH(ROWS($A$6:A170),Requirements_Register!$BC$6:$BC$255,0))&amp;"","")</f>
        <v/>
      </c>
      <c r="J170" s="22" t="str">
        <f aca="false">IFERROR(INDEX(Requirements_Register!$AG$6:$AG$255,MATCH(ROWS($A$6:A170),Requirements_Register!$BC$6:$BC$255,0))&amp;"","")</f>
        <v/>
      </c>
      <c r="K170" s="22" t="str">
        <f aca="false">IFERROR(INDEX(Requirements_Register!$AH$6:$AH$255,MATCH(ROWS($A$6:A170),Requirements_Register!$BC$6:$BC$255,0))&amp;"","")</f>
        <v/>
      </c>
      <c r="L170" s="22" t="str">
        <f aca="false">IFERROR(INDEX(Requirements_Register!$AI$6:$AI$255,MATCH(ROWS($A$6:A170),Requirements_Register!$BC$6:$BC$255,0))&amp;"","")</f>
        <v/>
      </c>
      <c r="M170" s="22" t="str">
        <f aca="false">IFERROR(INDEX(Requirements_Register!$AM$6:$AM$255,MATCH(ROWS($A$6:A170),Requirements_Register!$BC$6:$BC$255,0)),"")</f>
        <v/>
      </c>
      <c r="N170" s="22" t="str">
        <f aca="false">IFERROR(INDEX(Requirements_Register!$AN$6:$AN$255,MATCH(ROWS($A$6:A170),Requirements_Register!$BC$6:$BC$255,0)),"")</f>
        <v/>
      </c>
      <c r="O170" s="22" t="str">
        <f aca="false">IFERROR(INDEX(Requirements_Register!$AR$6:$AR$255,MATCH(ROWS($A$6:A170),Requirements_Register!$BC$6:$BC$255,0))&amp;"","")</f>
        <v/>
      </c>
      <c r="P170" s="22" t="str">
        <f aca="false">IFERROR(INDEX(Requirements_Register!$AS$6:$AS$255,MATCH(ROWS($A$6:A170),Requirements_Register!$BC$6:$BC$255,0)),"")</f>
        <v/>
      </c>
      <c r="Q170" s="22" t="str">
        <f aca="false">IFERROR(INDEX(Requirements_Register!$AV$6:$AV$255,MATCH(ROWS($A$6:A170),Requirements_Register!$BC$6:$BC$255,0))&amp;"","")</f>
        <v/>
      </c>
    </row>
    <row r="171" customFormat="false" ht="15" hidden="false" customHeight="false" outlineLevel="0" collapsed="false">
      <c r="A171" s="22" t="str">
        <f aca="false">IFERROR(INDEX(Requirements_Register!$A$6:$A$255,MATCH(ROWS($A$6:A171),Requirements_Register!$BC$6:$BC$255,0))&amp;"","")</f>
        <v/>
      </c>
      <c r="B171" s="22" t="str">
        <f aca="false">IFERROR(INDEX(Requirements_Register!$B$6:$B$255,MATCH(ROWS($A$6:A171),Requirements_Register!$BC$6:$BC$255,0))&amp;"","")</f>
        <v/>
      </c>
      <c r="C171" s="22" t="str">
        <f aca="false">IFERROR(INDEX(Requirements_Register!$E$6:$E$255,MATCH(ROWS($A$6:A171),Requirements_Register!$BC$6:$BC$255,0))&amp;"","")</f>
        <v/>
      </c>
      <c r="D171" s="22" t="str">
        <f aca="false">IFERROR(INDEX(Requirements_Register!$F$6:$F$255,MATCH(ROWS($A$6:A171),Requirements_Register!$BC$6:$BC$255,0))&amp;"","")</f>
        <v/>
      </c>
      <c r="E171" s="22" t="str">
        <f aca="false">IFERROR(INDEX(Requirements_Register!$G$6:$G$255,MATCH(ROWS($A$6:A171),Requirements_Register!$BC$6:$BC$255,0))&amp;"","")</f>
        <v/>
      </c>
      <c r="F171" s="22" t="str">
        <f aca="false">IFERROR(INDEX(Requirements_Register!$H$6:$H$255,MATCH(ROWS($A$6:A171),Requirements_Register!$BC$6:$BC$255,0))&amp;"","")</f>
        <v/>
      </c>
      <c r="G171" s="22" t="str">
        <f aca="false">IFERROR(INDEX(Requirements_Register!$O$6:$O$255,MATCH(ROWS($A$6:A171),Requirements_Register!$BC$6:$BC$255,0))&amp;"","")</f>
        <v/>
      </c>
      <c r="H171" s="22" t="str">
        <f aca="false">IFERROR(INDEX(Requirements_Register!$P$6:$P$255,MATCH(ROWS($A$6:A171),Requirements_Register!$BC$6:$BC$255,0))&amp;"","")</f>
        <v/>
      </c>
      <c r="I171" s="22" t="str">
        <f aca="false">IFERROR(INDEX(Requirements_Register!$Q$6:$Q$255,MATCH(ROWS($A$6:A171),Requirements_Register!$BC$6:$BC$255,0))&amp;"","")</f>
        <v/>
      </c>
      <c r="J171" s="22" t="str">
        <f aca="false">IFERROR(INDEX(Requirements_Register!$AG$6:$AG$255,MATCH(ROWS($A$6:A171),Requirements_Register!$BC$6:$BC$255,0))&amp;"","")</f>
        <v/>
      </c>
      <c r="K171" s="22" t="str">
        <f aca="false">IFERROR(INDEX(Requirements_Register!$AH$6:$AH$255,MATCH(ROWS($A$6:A171),Requirements_Register!$BC$6:$BC$255,0))&amp;"","")</f>
        <v/>
      </c>
      <c r="L171" s="22" t="str">
        <f aca="false">IFERROR(INDEX(Requirements_Register!$AI$6:$AI$255,MATCH(ROWS($A$6:A171),Requirements_Register!$BC$6:$BC$255,0))&amp;"","")</f>
        <v/>
      </c>
      <c r="M171" s="22" t="str">
        <f aca="false">IFERROR(INDEX(Requirements_Register!$AM$6:$AM$255,MATCH(ROWS($A$6:A171),Requirements_Register!$BC$6:$BC$255,0)),"")</f>
        <v/>
      </c>
      <c r="N171" s="22" t="str">
        <f aca="false">IFERROR(INDEX(Requirements_Register!$AN$6:$AN$255,MATCH(ROWS($A$6:A171),Requirements_Register!$BC$6:$BC$255,0)),"")</f>
        <v/>
      </c>
      <c r="O171" s="22" t="str">
        <f aca="false">IFERROR(INDEX(Requirements_Register!$AR$6:$AR$255,MATCH(ROWS($A$6:A171),Requirements_Register!$BC$6:$BC$255,0))&amp;"","")</f>
        <v/>
      </c>
      <c r="P171" s="22" t="str">
        <f aca="false">IFERROR(INDEX(Requirements_Register!$AS$6:$AS$255,MATCH(ROWS($A$6:A171),Requirements_Register!$BC$6:$BC$255,0)),"")</f>
        <v/>
      </c>
      <c r="Q171" s="22" t="str">
        <f aca="false">IFERROR(INDEX(Requirements_Register!$AV$6:$AV$255,MATCH(ROWS($A$6:A171),Requirements_Register!$BC$6:$BC$255,0))&amp;"","")</f>
        <v/>
      </c>
    </row>
    <row r="172" customFormat="false" ht="15" hidden="false" customHeight="false" outlineLevel="0" collapsed="false">
      <c r="A172" s="22" t="str">
        <f aca="false">IFERROR(INDEX(Requirements_Register!$A$6:$A$255,MATCH(ROWS($A$6:A172),Requirements_Register!$BC$6:$BC$255,0))&amp;"","")</f>
        <v/>
      </c>
      <c r="B172" s="22" t="str">
        <f aca="false">IFERROR(INDEX(Requirements_Register!$B$6:$B$255,MATCH(ROWS($A$6:A172),Requirements_Register!$BC$6:$BC$255,0))&amp;"","")</f>
        <v/>
      </c>
      <c r="C172" s="22" t="str">
        <f aca="false">IFERROR(INDEX(Requirements_Register!$E$6:$E$255,MATCH(ROWS($A$6:A172),Requirements_Register!$BC$6:$BC$255,0))&amp;"","")</f>
        <v/>
      </c>
      <c r="D172" s="22" t="str">
        <f aca="false">IFERROR(INDEX(Requirements_Register!$F$6:$F$255,MATCH(ROWS($A$6:A172),Requirements_Register!$BC$6:$BC$255,0))&amp;"","")</f>
        <v/>
      </c>
      <c r="E172" s="22" t="str">
        <f aca="false">IFERROR(INDEX(Requirements_Register!$G$6:$G$255,MATCH(ROWS($A$6:A172),Requirements_Register!$BC$6:$BC$255,0))&amp;"","")</f>
        <v/>
      </c>
      <c r="F172" s="22" t="str">
        <f aca="false">IFERROR(INDEX(Requirements_Register!$H$6:$H$255,MATCH(ROWS($A$6:A172),Requirements_Register!$BC$6:$BC$255,0))&amp;"","")</f>
        <v/>
      </c>
      <c r="G172" s="22" t="str">
        <f aca="false">IFERROR(INDEX(Requirements_Register!$O$6:$O$255,MATCH(ROWS($A$6:A172),Requirements_Register!$BC$6:$BC$255,0))&amp;"","")</f>
        <v/>
      </c>
      <c r="H172" s="22" t="str">
        <f aca="false">IFERROR(INDEX(Requirements_Register!$P$6:$P$255,MATCH(ROWS($A$6:A172),Requirements_Register!$BC$6:$BC$255,0))&amp;"","")</f>
        <v/>
      </c>
      <c r="I172" s="22" t="str">
        <f aca="false">IFERROR(INDEX(Requirements_Register!$Q$6:$Q$255,MATCH(ROWS($A$6:A172),Requirements_Register!$BC$6:$BC$255,0))&amp;"","")</f>
        <v/>
      </c>
      <c r="J172" s="22" t="str">
        <f aca="false">IFERROR(INDEX(Requirements_Register!$AG$6:$AG$255,MATCH(ROWS($A$6:A172),Requirements_Register!$BC$6:$BC$255,0))&amp;"","")</f>
        <v/>
      </c>
      <c r="K172" s="22" t="str">
        <f aca="false">IFERROR(INDEX(Requirements_Register!$AH$6:$AH$255,MATCH(ROWS($A$6:A172),Requirements_Register!$BC$6:$BC$255,0))&amp;"","")</f>
        <v/>
      </c>
      <c r="L172" s="22" t="str">
        <f aca="false">IFERROR(INDEX(Requirements_Register!$AI$6:$AI$255,MATCH(ROWS($A$6:A172),Requirements_Register!$BC$6:$BC$255,0))&amp;"","")</f>
        <v/>
      </c>
      <c r="M172" s="22" t="str">
        <f aca="false">IFERROR(INDEX(Requirements_Register!$AM$6:$AM$255,MATCH(ROWS($A$6:A172),Requirements_Register!$BC$6:$BC$255,0)),"")</f>
        <v/>
      </c>
      <c r="N172" s="22" t="str">
        <f aca="false">IFERROR(INDEX(Requirements_Register!$AN$6:$AN$255,MATCH(ROWS($A$6:A172),Requirements_Register!$BC$6:$BC$255,0)),"")</f>
        <v/>
      </c>
      <c r="O172" s="22" t="str">
        <f aca="false">IFERROR(INDEX(Requirements_Register!$AR$6:$AR$255,MATCH(ROWS($A$6:A172),Requirements_Register!$BC$6:$BC$255,0))&amp;"","")</f>
        <v/>
      </c>
      <c r="P172" s="22" t="str">
        <f aca="false">IFERROR(INDEX(Requirements_Register!$AS$6:$AS$255,MATCH(ROWS($A$6:A172),Requirements_Register!$BC$6:$BC$255,0)),"")</f>
        <v/>
      </c>
      <c r="Q172" s="22" t="str">
        <f aca="false">IFERROR(INDEX(Requirements_Register!$AV$6:$AV$255,MATCH(ROWS($A$6:A172),Requirements_Register!$BC$6:$BC$255,0))&amp;"","")</f>
        <v/>
      </c>
    </row>
    <row r="173" customFormat="false" ht="15" hidden="false" customHeight="false" outlineLevel="0" collapsed="false">
      <c r="A173" s="22" t="str">
        <f aca="false">IFERROR(INDEX(Requirements_Register!$A$6:$A$255,MATCH(ROWS($A$6:A173),Requirements_Register!$BC$6:$BC$255,0))&amp;"","")</f>
        <v/>
      </c>
      <c r="B173" s="22" t="str">
        <f aca="false">IFERROR(INDEX(Requirements_Register!$B$6:$B$255,MATCH(ROWS($A$6:A173),Requirements_Register!$BC$6:$BC$255,0))&amp;"","")</f>
        <v/>
      </c>
      <c r="C173" s="22" t="str">
        <f aca="false">IFERROR(INDEX(Requirements_Register!$E$6:$E$255,MATCH(ROWS($A$6:A173),Requirements_Register!$BC$6:$BC$255,0))&amp;"","")</f>
        <v/>
      </c>
      <c r="D173" s="22" t="str">
        <f aca="false">IFERROR(INDEX(Requirements_Register!$F$6:$F$255,MATCH(ROWS($A$6:A173),Requirements_Register!$BC$6:$BC$255,0))&amp;"","")</f>
        <v/>
      </c>
      <c r="E173" s="22" t="str">
        <f aca="false">IFERROR(INDEX(Requirements_Register!$G$6:$G$255,MATCH(ROWS($A$6:A173),Requirements_Register!$BC$6:$BC$255,0))&amp;"","")</f>
        <v/>
      </c>
      <c r="F173" s="22" t="str">
        <f aca="false">IFERROR(INDEX(Requirements_Register!$H$6:$H$255,MATCH(ROWS($A$6:A173),Requirements_Register!$BC$6:$BC$255,0))&amp;"","")</f>
        <v/>
      </c>
      <c r="G173" s="22" t="str">
        <f aca="false">IFERROR(INDEX(Requirements_Register!$O$6:$O$255,MATCH(ROWS($A$6:A173),Requirements_Register!$BC$6:$BC$255,0))&amp;"","")</f>
        <v/>
      </c>
      <c r="H173" s="22" t="str">
        <f aca="false">IFERROR(INDEX(Requirements_Register!$P$6:$P$255,MATCH(ROWS($A$6:A173),Requirements_Register!$BC$6:$BC$255,0))&amp;"","")</f>
        <v/>
      </c>
      <c r="I173" s="22" t="str">
        <f aca="false">IFERROR(INDEX(Requirements_Register!$Q$6:$Q$255,MATCH(ROWS($A$6:A173),Requirements_Register!$BC$6:$BC$255,0))&amp;"","")</f>
        <v/>
      </c>
      <c r="J173" s="22" t="str">
        <f aca="false">IFERROR(INDEX(Requirements_Register!$AG$6:$AG$255,MATCH(ROWS($A$6:A173),Requirements_Register!$BC$6:$BC$255,0))&amp;"","")</f>
        <v/>
      </c>
      <c r="K173" s="22" t="str">
        <f aca="false">IFERROR(INDEX(Requirements_Register!$AH$6:$AH$255,MATCH(ROWS($A$6:A173),Requirements_Register!$BC$6:$BC$255,0))&amp;"","")</f>
        <v/>
      </c>
      <c r="L173" s="22" t="str">
        <f aca="false">IFERROR(INDEX(Requirements_Register!$AI$6:$AI$255,MATCH(ROWS($A$6:A173),Requirements_Register!$BC$6:$BC$255,0))&amp;"","")</f>
        <v/>
      </c>
      <c r="M173" s="22" t="str">
        <f aca="false">IFERROR(INDEX(Requirements_Register!$AM$6:$AM$255,MATCH(ROWS($A$6:A173),Requirements_Register!$BC$6:$BC$255,0)),"")</f>
        <v/>
      </c>
      <c r="N173" s="22" t="str">
        <f aca="false">IFERROR(INDEX(Requirements_Register!$AN$6:$AN$255,MATCH(ROWS($A$6:A173),Requirements_Register!$BC$6:$BC$255,0)),"")</f>
        <v/>
      </c>
      <c r="O173" s="22" t="str">
        <f aca="false">IFERROR(INDEX(Requirements_Register!$AR$6:$AR$255,MATCH(ROWS($A$6:A173),Requirements_Register!$BC$6:$BC$255,0))&amp;"","")</f>
        <v/>
      </c>
      <c r="P173" s="22" t="str">
        <f aca="false">IFERROR(INDEX(Requirements_Register!$AS$6:$AS$255,MATCH(ROWS($A$6:A173),Requirements_Register!$BC$6:$BC$255,0)),"")</f>
        <v/>
      </c>
      <c r="Q173" s="22" t="str">
        <f aca="false">IFERROR(INDEX(Requirements_Register!$AV$6:$AV$255,MATCH(ROWS($A$6:A173),Requirements_Register!$BC$6:$BC$255,0))&amp;"","")</f>
        <v/>
      </c>
    </row>
    <row r="174" customFormat="false" ht="15" hidden="false" customHeight="false" outlineLevel="0" collapsed="false">
      <c r="A174" s="22" t="str">
        <f aca="false">IFERROR(INDEX(Requirements_Register!$A$6:$A$255,MATCH(ROWS($A$6:A174),Requirements_Register!$BC$6:$BC$255,0))&amp;"","")</f>
        <v/>
      </c>
      <c r="B174" s="22" t="str">
        <f aca="false">IFERROR(INDEX(Requirements_Register!$B$6:$B$255,MATCH(ROWS($A$6:A174),Requirements_Register!$BC$6:$BC$255,0))&amp;"","")</f>
        <v/>
      </c>
      <c r="C174" s="22" t="str">
        <f aca="false">IFERROR(INDEX(Requirements_Register!$E$6:$E$255,MATCH(ROWS($A$6:A174),Requirements_Register!$BC$6:$BC$255,0))&amp;"","")</f>
        <v/>
      </c>
      <c r="D174" s="22" t="str">
        <f aca="false">IFERROR(INDEX(Requirements_Register!$F$6:$F$255,MATCH(ROWS($A$6:A174),Requirements_Register!$BC$6:$BC$255,0))&amp;"","")</f>
        <v/>
      </c>
      <c r="E174" s="22" t="str">
        <f aca="false">IFERROR(INDEX(Requirements_Register!$G$6:$G$255,MATCH(ROWS($A$6:A174),Requirements_Register!$BC$6:$BC$255,0))&amp;"","")</f>
        <v/>
      </c>
      <c r="F174" s="22" t="str">
        <f aca="false">IFERROR(INDEX(Requirements_Register!$H$6:$H$255,MATCH(ROWS($A$6:A174),Requirements_Register!$BC$6:$BC$255,0))&amp;"","")</f>
        <v/>
      </c>
      <c r="G174" s="22" t="str">
        <f aca="false">IFERROR(INDEX(Requirements_Register!$O$6:$O$255,MATCH(ROWS($A$6:A174),Requirements_Register!$BC$6:$BC$255,0))&amp;"","")</f>
        <v/>
      </c>
      <c r="H174" s="22" t="str">
        <f aca="false">IFERROR(INDEX(Requirements_Register!$P$6:$P$255,MATCH(ROWS($A$6:A174),Requirements_Register!$BC$6:$BC$255,0))&amp;"","")</f>
        <v/>
      </c>
      <c r="I174" s="22" t="str">
        <f aca="false">IFERROR(INDEX(Requirements_Register!$Q$6:$Q$255,MATCH(ROWS($A$6:A174),Requirements_Register!$BC$6:$BC$255,0))&amp;"","")</f>
        <v/>
      </c>
      <c r="J174" s="22" t="str">
        <f aca="false">IFERROR(INDEX(Requirements_Register!$AG$6:$AG$255,MATCH(ROWS($A$6:A174),Requirements_Register!$BC$6:$BC$255,0))&amp;"","")</f>
        <v/>
      </c>
      <c r="K174" s="22" t="str">
        <f aca="false">IFERROR(INDEX(Requirements_Register!$AH$6:$AH$255,MATCH(ROWS($A$6:A174),Requirements_Register!$BC$6:$BC$255,0))&amp;"","")</f>
        <v/>
      </c>
      <c r="L174" s="22" t="str">
        <f aca="false">IFERROR(INDEX(Requirements_Register!$AI$6:$AI$255,MATCH(ROWS($A$6:A174),Requirements_Register!$BC$6:$BC$255,0))&amp;"","")</f>
        <v/>
      </c>
      <c r="M174" s="22" t="str">
        <f aca="false">IFERROR(INDEX(Requirements_Register!$AM$6:$AM$255,MATCH(ROWS($A$6:A174),Requirements_Register!$BC$6:$BC$255,0)),"")</f>
        <v/>
      </c>
      <c r="N174" s="22" t="str">
        <f aca="false">IFERROR(INDEX(Requirements_Register!$AN$6:$AN$255,MATCH(ROWS($A$6:A174),Requirements_Register!$BC$6:$BC$255,0)),"")</f>
        <v/>
      </c>
      <c r="O174" s="22" t="str">
        <f aca="false">IFERROR(INDEX(Requirements_Register!$AR$6:$AR$255,MATCH(ROWS($A$6:A174),Requirements_Register!$BC$6:$BC$255,0))&amp;"","")</f>
        <v/>
      </c>
      <c r="P174" s="22" t="str">
        <f aca="false">IFERROR(INDEX(Requirements_Register!$AS$6:$AS$255,MATCH(ROWS($A$6:A174),Requirements_Register!$BC$6:$BC$255,0)),"")</f>
        <v/>
      </c>
      <c r="Q174" s="22" t="str">
        <f aca="false">IFERROR(INDEX(Requirements_Register!$AV$6:$AV$255,MATCH(ROWS($A$6:A174),Requirements_Register!$BC$6:$BC$255,0))&amp;"","")</f>
        <v/>
      </c>
    </row>
    <row r="175" customFormat="false" ht="15" hidden="false" customHeight="false" outlineLevel="0" collapsed="false">
      <c r="A175" s="22" t="str">
        <f aca="false">IFERROR(INDEX(Requirements_Register!$A$6:$A$255,MATCH(ROWS($A$6:A175),Requirements_Register!$BC$6:$BC$255,0))&amp;"","")</f>
        <v/>
      </c>
      <c r="B175" s="22" t="str">
        <f aca="false">IFERROR(INDEX(Requirements_Register!$B$6:$B$255,MATCH(ROWS($A$6:A175),Requirements_Register!$BC$6:$BC$255,0))&amp;"","")</f>
        <v/>
      </c>
      <c r="C175" s="22" t="str">
        <f aca="false">IFERROR(INDEX(Requirements_Register!$E$6:$E$255,MATCH(ROWS($A$6:A175),Requirements_Register!$BC$6:$BC$255,0))&amp;"","")</f>
        <v/>
      </c>
      <c r="D175" s="22" t="str">
        <f aca="false">IFERROR(INDEX(Requirements_Register!$F$6:$F$255,MATCH(ROWS($A$6:A175),Requirements_Register!$BC$6:$BC$255,0))&amp;"","")</f>
        <v/>
      </c>
      <c r="E175" s="22" t="str">
        <f aca="false">IFERROR(INDEX(Requirements_Register!$G$6:$G$255,MATCH(ROWS($A$6:A175),Requirements_Register!$BC$6:$BC$255,0))&amp;"","")</f>
        <v/>
      </c>
      <c r="F175" s="22" t="str">
        <f aca="false">IFERROR(INDEX(Requirements_Register!$H$6:$H$255,MATCH(ROWS($A$6:A175),Requirements_Register!$BC$6:$BC$255,0))&amp;"","")</f>
        <v/>
      </c>
      <c r="G175" s="22" t="str">
        <f aca="false">IFERROR(INDEX(Requirements_Register!$O$6:$O$255,MATCH(ROWS($A$6:A175),Requirements_Register!$BC$6:$BC$255,0))&amp;"","")</f>
        <v/>
      </c>
      <c r="H175" s="22" t="str">
        <f aca="false">IFERROR(INDEX(Requirements_Register!$P$6:$P$255,MATCH(ROWS($A$6:A175),Requirements_Register!$BC$6:$BC$255,0))&amp;"","")</f>
        <v/>
      </c>
      <c r="I175" s="22" t="str">
        <f aca="false">IFERROR(INDEX(Requirements_Register!$Q$6:$Q$255,MATCH(ROWS($A$6:A175),Requirements_Register!$BC$6:$BC$255,0))&amp;"","")</f>
        <v/>
      </c>
      <c r="J175" s="22" t="str">
        <f aca="false">IFERROR(INDEX(Requirements_Register!$AG$6:$AG$255,MATCH(ROWS($A$6:A175),Requirements_Register!$BC$6:$BC$255,0))&amp;"","")</f>
        <v/>
      </c>
      <c r="K175" s="22" t="str">
        <f aca="false">IFERROR(INDEX(Requirements_Register!$AH$6:$AH$255,MATCH(ROWS($A$6:A175),Requirements_Register!$BC$6:$BC$255,0))&amp;"","")</f>
        <v/>
      </c>
      <c r="L175" s="22" t="str">
        <f aca="false">IFERROR(INDEX(Requirements_Register!$AI$6:$AI$255,MATCH(ROWS($A$6:A175),Requirements_Register!$BC$6:$BC$255,0))&amp;"","")</f>
        <v/>
      </c>
      <c r="M175" s="22" t="str">
        <f aca="false">IFERROR(INDEX(Requirements_Register!$AM$6:$AM$255,MATCH(ROWS($A$6:A175),Requirements_Register!$BC$6:$BC$255,0)),"")</f>
        <v/>
      </c>
      <c r="N175" s="22" t="str">
        <f aca="false">IFERROR(INDEX(Requirements_Register!$AN$6:$AN$255,MATCH(ROWS($A$6:A175),Requirements_Register!$BC$6:$BC$255,0)),"")</f>
        <v/>
      </c>
      <c r="O175" s="22" t="str">
        <f aca="false">IFERROR(INDEX(Requirements_Register!$AR$6:$AR$255,MATCH(ROWS($A$6:A175),Requirements_Register!$BC$6:$BC$255,0))&amp;"","")</f>
        <v/>
      </c>
      <c r="P175" s="22" t="str">
        <f aca="false">IFERROR(INDEX(Requirements_Register!$AS$6:$AS$255,MATCH(ROWS($A$6:A175),Requirements_Register!$BC$6:$BC$255,0)),"")</f>
        <v/>
      </c>
      <c r="Q175" s="22" t="str">
        <f aca="false">IFERROR(INDEX(Requirements_Register!$AV$6:$AV$255,MATCH(ROWS($A$6:A175),Requirements_Register!$BC$6:$BC$255,0))&amp;"","")</f>
        <v/>
      </c>
    </row>
    <row r="176" customFormat="false" ht="15" hidden="false" customHeight="false" outlineLevel="0" collapsed="false">
      <c r="A176" s="22" t="str">
        <f aca="false">IFERROR(INDEX(Requirements_Register!$A$6:$A$255,MATCH(ROWS($A$6:A176),Requirements_Register!$BC$6:$BC$255,0))&amp;"","")</f>
        <v/>
      </c>
      <c r="B176" s="22" t="str">
        <f aca="false">IFERROR(INDEX(Requirements_Register!$B$6:$B$255,MATCH(ROWS($A$6:A176),Requirements_Register!$BC$6:$BC$255,0))&amp;"","")</f>
        <v/>
      </c>
      <c r="C176" s="22" t="str">
        <f aca="false">IFERROR(INDEX(Requirements_Register!$E$6:$E$255,MATCH(ROWS($A$6:A176),Requirements_Register!$BC$6:$BC$255,0))&amp;"","")</f>
        <v/>
      </c>
      <c r="D176" s="22" t="str">
        <f aca="false">IFERROR(INDEX(Requirements_Register!$F$6:$F$255,MATCH(ROWS($A$6:A176),Requirements_Register!$BC$6:$BC$255,0))&amp;"","")</f>
        <v/>
      </c>
      <c r="E176" s="22" t="str">
        <f aca="false">IFERROR(INDEX(Requirements_Register!$G$6:$G$255,MATCH(ROWS($A$6:A176),Requirements_Register!$BC$6:$BC$255,0))&amp;"","")</f>
        <v/>
      </c>
      <c r="F176" s="22" t="str">
        <f aca="false">IFERROR(INDEX(Requirements_Register!$H$6:$H$255,MATCH(ROWS($A$6:A176),Requirements_Register!$BC$6:$BC$255,0))&amp;"","")</f>
        <v/>
      </c>
      <c r="G176" s="22" t="str">
        <f aca="false">IFERROR(INDEX(Requirements_Register!$O$6:$O$255,MATCH(ROWS($A$6:A176),Requirements_Register!$BC$6:$BC$255,0))&amp;"","")</f>
        <v/>
      </c>
      <c r="H176" s="22" t="str">
        <f aca="false">IFERROR(INDEX(Requirements_Register!$P$6:$P$255,MATCH(ROWS($A$6:A176),Requirements_Register!$BC$6:$BC$255,0))&amp;"","")</f>
        <v/>
      </c>
      <c r="I176" s="22" t="str">
        <f aca="false">IFERROR(INDEX(Requirements_Register!$Q$6:$Q$255,MATCH(ROWS($A$6:A176),Requirements_Register!$BC$6:$BC$255,0))&amp;"","")</f>
        <v/>
      </c>
      <c r="J176" s="22" t="str">
        <f aca="false">IFERROR(INDEX(Requirements_Register!$AG$6:$AG$255,MATCH(ROWS($A$6:A176),Requirements_Register!$BC$6:$BC$255,0))&amp;"","")</f>
        <v/>
      </c>
      <c r="K176" s="22" t="str">
        <f aca="false">IFERROR(INDEX(Requirements_Register!$AH$6:$AH$255,MATCH(ROWS($A$6:A176),Requirements_Register!$BC$6:$BC$255,0))&amp;"","")</f>
        <v/>
      </c>
      <c r="L176" s="22" t="str">
        <f aca="false">IFERROR(INDEX(Requirements_Register!$AI$6:$AI$255,MATCH(ROWS($A$6:A176),Requirements_Register!$BC$6:$BC$255,0))&amp;"","")</f>
        <v/>
      </c>
      <c r="M176" s="22" t="str">
        <f aca="false">IFERROR(INDEX(Requirements_Register!$AM$6:$AM$255,MATCH(ROWS($A$6:A176),Requirements_Register!$BC$6:$BC$255,0)),"")</f>
        <v/>
      </c>
      <c r="N176" s="22" t="str">
        <f aca="false">IFERROR(INDEX(Requirements_Register!$AN$6:$AN$255,MATCH(ROWS($A$6:A176),Requirements_Register!$BC$6:$BC$255,0)),"")</f>
        <v/>
      </c>
      <c r="O176" s="22" t="str">
        <f aca="false">IFERROR(INDEX(Requirements_Register!$AR$6:$AR$255,MATCH(ROWS($A$6:A176),Requirements_Register!$BC$6:$BC$255,0))&amp;"","")</f>
        <v/>
      </c>
      <c r="P176" s="22" t="str">
        <f aca="false">IFERROR(INDEX(Requirements_Register!$AS$6:$AS$255,MATCH(ROWS($A$6:A176),Requirements_Register!$BC$6:$BC$255,0)),"")</f>
        <v/>
      </c>
      <c r="Q176" s="22" t="str">
        <f aca="false">IFERROR(INDEX(Requirements_Register!$AV$6:$AV$255,MATCH(ROWS($A$6:A176),Requirements_Register!$BC$6:$BC$255,0))&amp;"","")</f>
        <v/>
      </c>
    </row>
    <row r="177" customFormat="false" ht="15" hidden="false" customHeight="false" outlineLevel="0" collapsed="false">
      <c r="A177" s="22" t="str">
        <f aca="false">IFERROR(INDEX(Requirements_Register!$A$6:$A$255,MATCH(ROWS($A$6:A177),Requirements_Register!$BC$6:$BC$255,0))&amp;"","")</f>
        <v/>
      </c>
      <c r="B177" s="22" t="str">
        <f aca="false">IFERROR(INDEX(Requirements_Register!$B$6:$B$255,MATCH(ROWS($A$6:A177),Requirements_Register!$BC$6:$BC$255,0))&amp;"","")</f>
        <v/>
      </c>
      <c r="C177" s="22" t="str">
        <f aca="false">IFERROR(INDEX(Requirements_Register!$E$6:$E$255,MATCH(ROWS($A$6:A177),Requirements_Register!$BC$6:$BC$255,0))&amp;"","")</f>
        <v/>
      </c>
      <c r="D177" s="22" t="str">
        <f aca="false">IFERROR(INDEX(Requirements_Register!$F$6:$F$255,MATCH(ROWS($A$6:A177),Requirements_Register!$BC$6:$BC$255,0))&amp;"","")</f>
        <v/>
      </c>
      <c r="E177" s="22" t="str">
        <f aca="false">IFERROR(INDEX(Requirements_Register!$G$6:$G$255,MATCH(ROWS($A$6:A177),Requirements_Register!$BC$6:$BC$255,0))&amp;"","")</f>
        <v/>
      </c>
      <c r="F177" s="22" t="str">
        <f aca="false">IFERROR(INDEX(Requirements_Register!$H$6:$H$255,MATCH(ROWS($A$6:A177),Requirements_Register!$BC$6:$BC$255,0))&amp;"","")</f>
        <v/>
      </c>
      <c r="G177" s="22" t="str">
        <f aca="false">IFERROR(INDEX(Requirements_Register!$O$6:$O$255,MATCH(ROWS($A$6:A177),Requirements_Register!$BC$6:$BC$255,0))&amp;"","")</f>
        <v/>
      </c>
      <c r="H177" s="22" t="str">
        <f aca="false">IFERROR(INDEX(Requirements_Register!$P$6:$P$255,MATCH(ROWS($A$6:A177),Requirements_Register!$BC$6:$BC$255,0))&amp;"","")</f>
        <v/>
      </c>
      <c r="I177" s="22" t="str">
        <f aca="false">IFERROR(INDEX(Requirements_Register!$Q$6:$Q$255,MATCH(ROWS($A$6:A177),Requirements_Register!$BC$6:$BC$255,0))&amp;"","")</f>
        <v/>
      </c>
      <c r="J177" s="22" t="str">
        <f aca="false">IFERROR(INDEX(Requirements_Register!$AG$6:$AG$255,MATCH(ROWS($A$6:A177),Requirements_Register!$BC$6:$BC$255,0))&amp;"","")</f>
        <v/>
      </c>
      <c r="K177" s="22" t="str">
        <f aca="false">IFERROR(INDEX(Requirements_Register!$AH$6:$AH$255,MATCH(ROWS($A$6:A177),Requirements_Register!$BC$6:$BC$255,0))&amp;"","")</f>
        <v/>
      </c>
      <c r="L177" s="22" t="str">
        <f aca="false">IFERROR(INDEX(Requirements_Register!$AI$6:$AI$255,MATCH(ROWS($A$6:A177),Requirements_Register!$BC$6:$BC$255,0))&amp;"","")</f>
        <v/>
      </c>
      <c r="M177" s="22" t="str">
        <f aca="false">IFERROR(INDEX(Requirements_Register!$AM$6:$AM$255,MATCH(ROWS($A$6:A177),Requirements_Register!$BC$6:$BC$255,0)),"")</f>
        <v/>
      </c>
      <c r="N177" s="22" t="str">
        <f aca="false">IFERROR(INDEX(Requirements_Register!$AN$6:$AN$255,MATCH(ROWS($A$6:A177),Requirements_Register!$BC$6:$BC$255,0)),"")</f>
        <v/>
      </c>
      <c r="O177" s="22" t="str">
        <f aca="false">IFERROR(INDEX(Requirements_Register!$AR$6:$AR$255,MATCH(ROWS($A$6:A177),Requirements_Register!$BC$6:$BC$255,0))&amp;"","")</f>
        <v/>
      </c>
      <c r="P177" s="22" t="str">
        <f aca="false">IFERROR(INDEX(Requirements_Register!$AS$6:$AS$255,MATCH(ROWS($A$6:A177),Requirements_Register!$BC$6:$BC$255,0)),"")</f>
        <v/>
      </c>
      <c r="Q177" s="22" t="str">
        <f aca="false">IFERROR(INDEX(Requirements_Register!$AV$6:$AV$255,MATCH(ROWS($A$6:A177),Requirements_Register!$BC$6:$BC$255,0))&amp;"","")</f>
        <v/>
      </c>
    </row>
    <row r="178" customFormat="false" ht="15" hidden="false" customHeight="false" outlineLevel="0" collapsed="false">
      <c r="A178" s="22" t="str">
        <f aca="false">IFERROR(INDEX(Requirements_Register!$A$6:$A$255,MATCH(ROWS($A$6:A178),Requirements_Register!$BC$6:$BC$255,0))&amp;"","")</f>
        <v/>
      </c>
      <c r="B178" s="22" t="str">
        <f aca="false">IFERROR(INDEX(Requirements_Register!$B$6:$B$255,MATCH(ROWS($A$6:A178),Requirements_Register!$BC$6:$BC$255,0))&amp;"","")</f>
        <v/>
      </c>
      <c r="C178" s="22" t="str">
        <f aca="false">IFERROR(INDEX(Requirements_Register!$E$6:$E$255,MATCH(ROWS($A$6:A178),Requirements_Register!$BC$6:$BC$255,0))&amp;"","")</f>
        <v/>
      </c>
      <c r="D178" s="22" t="str">
        <f aca="false">IFERROR(INDEX(Requirements_Register!$F$6:$F$255,MATCH(ROWS($A$6:A178),Requirements_Register!$BC$6:$BC$255,0))&amp;"","")</f>
        <v/>
      </c>
      <c r="E178" s="22" t="str">
        <f aca="false">IFERROR(INDEX(Requirements_Register!$G$6:$G$255,MATCH(ROWS($A$6:A178),Requirements_Register!$BC$6:$BC$255,0))&amp;"","")</f>
        <v/>
      </c>
      <c r="F178" s="22" t="str">
        <f aca="false">IFERROR(INDEX(Requirements_Register!$H$6:$H$255,MATCH(ROWS($A$6:A178),Requirements_Register!$BC$6:$BC$255,0))&amp;"","")</f>
        <v/>
      </c>
      <c r="G178" s="22" t="str">
        <f aca="false">IFERROR(INDEX(Requirements_Register!$O$6:$O$255,MATCH(ROWS($A$6:A178),Requirements_Register!$BC$6:$BC$255,0))&amp;"","")</f>
        <v/>
      </c>
      <c r="H178" s="22" t="str">
        <f aca="false">IFERROR(INDEX(Requirements_Register!$P$6:$P$255,MATCH(ROWS($A$6:A178),Requirements_Register!$BC$6:$BC$255,0))&amp;"","")</f>
        <v/>
      </c>
      <c r="I178" s="22" t="str">
        <f aca="false">IFERROR(INDEX(Requirements_Register!$Q$6:$Q$255,MATCH(ROWS($A$6:A178),Requirements_Register!$BC$6:$BC$255,0))&amp;"","")</f>
        <v/>
      </c>
      <c r="J178" s="22" t="str">
        <f aca="false">IFERROR(INDEX(Requirements_Register!$AG$6:$AG$255,MATCH(ROWS($A$6:A178),Requirements_Register!$BC$6:$BC$255,0))&amp;"","")</f>
        <v/>
      </c>
      <c r="K178" s="22" t="str">
        <f aca="false">IFERROR(INDEX(Requirements_Register!$AH$6:$AH$255,MATCH(ROWS($A$6:A178),Requirements_Register!$BC$6:$BC$255,0))&amp;"","")</f>
        <v/>
      </c>
      <c r="L178" s="22" t="str">
        <f aca="false">IFERROR(INDEX(Requirements_Register!$AI$6:$AI$255,MATCH(ROWS($A$6:A178),Requirements_Register!$BC$6:$BC$255,0))&amp;"","")</f>
        <v/>
      </c>
      <c r="M178" s="22" t="str">
        <f aca="false">IFERROR(INDEX(Requirements_Register!$AM$6:$AM$255,MATCH(ROWS($A$6:A178),Requirements_Register!$BC$6:$BC$255,0)),"")</f>
        <v/>
      </c>
      <c r="N178" s="22" t="str">
        <f aca="false">IFERROR(INDEX(Requirements_Register!$AN$6:$AN$255,MATCH(ROWS($A$6:A178),Requirements_Register!$BC$6:$BC$255,0)),"")</f>
        <v/>
      </c>
      <c r="O178" s="22" t="str">
        <f aca="false">IFERROR(INDEX(Requirements_Register!$AR$6:$AR$255,MATCH(ROWS($A$6:A178),Requirements_Register!$BC$6:$BC$255,0))&amp;"","")</f>
        <v/>
      </c>
      <c r="P178" s="22" t="str">
        <f aca="false">IFERROR(INDEX(Requirements_Register!$AS$6:$AS$255,MATCH(ROWS($A$6:A178),Requirements_Register!$BC$6:$BC$255,0)),"")</f>
        <v/>
      </c>
      <c r="Q178" s="22" t="str">
        <f aca="false">IFERROR(INDEX(Requirements_Register!$AV$6:$AV$255,MATCH(ROWS($A$6:A178),Requirements_Register!$BC$6:$BC$255,0))&amp;"","")</f>
        <v/>
      </c>
    </row>
    <row r="179" customFormat="false" ht="15" hidden="false" customHeight="false" outlineLevel="0" collapsed="false">
      <c r="A179" s="22" t="str">
        <f aca="false">IFERROR(INDEX(Requirements_Register!$A$6:$A$255,MATCH(ROWS($A$6:A179),Requirements_Register!$BC$6:$BC$255,0))&amp;"","")</f>
        <v/>
      </c>
      <c r="B179" s="22" t="str">
        <f aca="false">IFERROR(INDEX(Requirements_Register!$B$6:$B$255,MATCH(ROWS($A$6:A179),Requirements_Register!$BC$6:$BC$255,0))&amp;"","")</f>
        <v/>
      </c>
      <c r="C179" s="22" t="str">
        <f aca="false">IFERROR(INDEX(Requirements_Register!$E$6:$E$255,MATCH(ROWS($A$6:A179),Requirements_Register!$BC$6:$BC$255,0))&amp;"","")</f>
        <v/>
      </c>
      <c r="D179" s="22" t="str">
        <f aca="false">IFERROR(INDEX(Requirements_Register!$F$6:$F$255,MATCH(ROWS($A$6:A179),Requirements_Register!$BC$6:$BC$255,0))&amp;"","")</f>
        <v/>
      </c>
      <c r="E179" s="22" t="str">
        <f aca="false">IFERROR(INDEX(Requirements_Register!$G$6:$G$255,MATCH(ROWS($A$6:A179),Requirements_Register!$BC$6:$BC$255,0))&amp;"","")</f>
        <v/>
      </c>
      <c r="F179" s="22" t="str">
        <f aca="false">IFERROR(INDEX(Requirements_Register!$H$6:$H$255,MATCH(ROWS($A$6:A179),Requirements_Register!$BC$6:$BC$255,0))&amp;"","")</f>
        <v/>
      </c>
      <c r="G179" s="22" t="str">
        <f aca="false">IFERROR(INDEX(Requirements_Register!$O$6:$O$255,MATCH(ROWS($A$6:A179),Requirements_Register!$BC$6:$BC$255,0))&amp;"","")</f>
        <v/>
      </c>
      <c r="H179" s="22" t="str">
        <f aca="false">IFERROR(INDEX(Requirements_Register!$P$6:$P$255,MATCH(ROWS($A$6:A179),Requirements_Register!$BC$6:$BC$255,0))&amp;"","")</f>
        <v/>
      </c>
      <c r="I179" s="22" t="str">
        <f aca="false">IFERROR(INDEX(Requirements_Register!$Q$6:$Q$255,MATCH(ROWS($A$6:A179),Requirements_Register!$BC$6:$BC$255,0))&amp;"","")</f>
        <v/>
      </c>
      <c r="J179" s="22" t="str">
        <f aca="false">IFERROR(INDEX(Requirements_Register!$AG$6:$AG$255,MATCH(ROWS($A$6:A179),Requirements_Register!$BC$6:$BC$255,0))&amp;"","")</f>
        <v/>
      </c>
      <c r="K179" s="22" t="str">
        <f aca="false">IFERROR(INDEX(Requirements_Register!$AH$6:$AH$255,MATCH(ROWS($A$6:A179),Requirements_Register!$BC$6:$BC$255,0))&amp;"","")</f>
        <v/>
      </c>
      <c r="L179" s="22" t="str">
        <f aca="false">IFERROR(INDEX(Requirements_Register!$AI$6:$AI$255,MATCH(ROWS($A$6:A179),Requirements_Register!$BC$6:$BC$255,0))&amp;"","")</f>
        <v/>
      </c>
      <c r="M179" s="22" t="str">
        <f aca="false">IFERROR(INDEX(Requirements_Register!$AM$6:$AM$255,MATCH(ROWS($A$6:A179),Requirements_Register!$BC$6:$BC$255,0)),"")</f>
        <v/>
      </c>
      <c r="N179" s="22" t="str">
        <f aca="false">IFERROR(INDEX(Requirements_Register!$AN$6:$AN$255,MATCH(ROWS($A$6:A179),Requirements_Register!$BC$6:$BC$255,0)),"")</f>
        <v/>
      </c>
      <c r="O179" s="22" t="str">
        <f aca="false">IFERROR(INDEX(Requirements_Register!$AR$6:$AR$255,MATCH(ROWS($A$6:A179),Requirements_Register!$BC$6:$BC$255,0))&amp;"","")</f>
        <v/>
      </c>
      <c r="P179" s="22" t="str">
        <f aca="false">IFERROR(INDEX(Requirements_Register!$AS$6:$AS$255,MATCH(ROWS($A$6:A179),Requirements_Register!$BC$6:$BC$255,0)),"")</f>
        <v/>
      </c>
      <c r="Q179" s="22" t="str">
        <f aca="false">IFERROR(INDEX(Requirements_Register!$AV$6:$AV$255,MATCH(ROWS($A$6:A179),Requirements_Register!$BC$6:$BC$255,0))&amp;"","")</f>
        <v/>
      </c>
    </row>
    <row r="180" customFormat="false" ht="15" hidden="false" customHeight="false" outlineLevel="0" collapsed="false">
      <c r="A180" s="22" t="str">
        <f aca="false">IFERROR(INDEX(Requirements_Register!$A$6:$A$255,MATCH(ROWS($A$6:A180),Requirements_Register!$BC$6:$BC$255,0))&amp;"","")</f>
        <v/>
      </c>
      <c r="B180" s="22" t="str">
        <f aca="false">IFERROR(INDEX(Requirements_Register!$B$6:$B$255,MATCH(ROWS($A$6:A180),Requirements_Register!$BC$6:$BC$255,0))&amp;"","")</f>
        <v/>
      </c>
      <c r="C180" s="22" t="str">
        <f aca="false">IFERROR(INDEX(Requirements_Register!$E$6:$E$255,MATCH(ROWS($A$6:A180),Requirements_Register!$BC$6:$BC$255,0))&amp;"","")</f>
        <v/>
      </c>
      <c r="D180" s="22" t="str">
        <f aca="false">IFERROR(INDEX(Requirements_Register!$F$6:$F$255,MATCH(ROWS($A$6:A180),Requirements_Register!$BC$6:$BC$255,0))&amp;"","")</f>
        <v/>
      </c>
      <c r="E180" s="22" t="str">
        <f aca="false">IFERROR(INDEX(Requirements_Register!$G$6:$G$255,MATCH(ROWS($A$6:A180),Requirements_Register!$BC$6:$BC$255,0))&amp;"","")</f>
        <v/>
      </c>
      <c r="F180" s="22" t="str">
        <f aca="false">IFERROR(INDEX(Requirements_Register!$H$6:$H$255,MATCH(ROWS($A$6:A180),Requirements_Register!$BC$6:$BC$255,0))&amp;"","")</f>
        <v/>
      </c>
      <c r="G180" s="22" t="str">
        <f aca="false">IFERROR(INDEX(Requirements_Register!$O$6:$O$255,MATCH(ROWS($A$6:A180),Requirements_Register!$BC$6:$BC$255,0))&amp;"","")</f>
        <v/>
      </c>
      <c r="H180" s="22" t="str">
        <f aca="false">IFERROR(INDEX(Requirements_Register!$P$6:$P$255,MATCH(ROWS($A$6:A180),Requirements_Register!$BC$6:$BC$255,0))&amp;"","")</f>
        <v/>
      </c>
      <c r="I180" s="22" t="str">
        <f aca="false">IFERROR(INDEX(Requirements_Register!$Q$6:$Q$255,MATCH(ROWS($A$6:A180),Requirements_Register!$BC$6:$BC$255,0))&amp;"","")</f>
        <v/>
      </c>
      <c r="J180" s="22" t="str">
        <f aca="false">IFERROR(INDEX(Requirements_Register!$AG$6:$AG$255,MATCH(ROWS($A$6:A180),Requirements_Register!$BC$6:$BC$255,0))&amp;"","")</f>
        <v/>
      </c>
      <c r="K180" s="22" t="str">
        <f aca="false">IFERROR(INDEX(Requirements_Register!$AH$6:$AH$255,MATCH(ROWS($A$6:A180),Requirements_Register!$BC$6:$BC$255,0))&amp;"","")</f>
        <v/>
      </c>
      <c r="L180" s="22" t="str">
        <f aca="false">IFERROR(INDEX(Requirements_Register!$AI$6:$AI$255,MATCH(ROWS($A$6:A180),Requirements_Register!$BC$6:$BC$255,0))&amp;"","")</f>
        <v/>
      </c>
      <c r="M180" s="22" t="str">
        <f aca="false">IFERROR(INDEX(Requirements_Register!$AM$6:$AM$255,MATCH(ROWS($A$6:A180),Requirements_Register!$BC$6:$BC$255,0)),"")</f>
        <v/>
      </c>
      <c r="N180" s="22" t="str">
        <f aca="false">IFERROR(INDEX(Requirements_Register!$AN$6:$AN$255,MATCH(ROWS($A$6:A180),Requirements_Register!$BC$6:$BC$255,0)),"")</f>
        <v/>
      </c>
      <c r="O180" s="22" t="str">
        <f aca="false">IFERROR(INDEX(Requirements_Register!$AR$6:$AR$255,MATCH(ROWS($A$6:A180),Requirements_Register!$BC$6:$BC$255,0))&amp;"","")</f>
        <v/>
      </c>
      <c r="P180" s="22" t="str">
        <f aca="false">IFERROR(INDEX(Requirements_Register!$AS$6:$AS$255,MATCH(ROWS($A$6:A180),Requirements_Register!$BC$6:$BC$255,0)),"")</f>
        <v/>
      </c>
      <c r="Q180" s="22" t="str">
        <f aca="false">IFERROR(INDEX(Requirements_Register!$AV$6:$AV$255,MATCH(ROWS($A$6:A180),Requirements_Register!$BC$6:$BC$255,0))&amp;"","")</f>
        <v/>
      </c>
    </row>
    <row r="181" customFormat="false" ht="15" hidden="false" customHeight="false" outlineLevel="0" collapsed="false">
      <c r="A181" s="22" t="str">
        <f aca="false">IFERROR(INDEX(Requirements_Register!$A$6:$A$255,MATCH(ROWS($A$6:A181),Requirements_Register!$BC$6:$BC$255,0))&amp;"","")</f>
        <v/>
      </c>
      <c r="B181" s="22" t="str">
        <f aca="false">IFERROR(INDEX(Requirements_Register!$B$6:$B$255,MATCH(ROWS($A$6:A181),Requirements_Register!$BC$6:$BC$255,0))&amp;"","")</f>
        <v/>
      </c>
      <c r="C181" s="22" t="str">
        <f aca="false">IFERROR(INDEX(Requirements_Register!$E$6:$E$255,MATCH(ROWS($A$6:A181),Requirements_Register!$BC$6:$BC$255,0))&amp;"","")</f>
        <v/>
      </c>
      <c r="D181" s="22" t="str">
        <f aca="false">IFERROR(INDEX(Requirements_Register!$F$6:$F$255,MATCH(ROWS($A$6:A181),Requirements_Register!$BC$6:$BC$255,0))&amp;"","")</f>
        <v/>
      </c>
      <c r="E181" s="22" t="str">
        <f aca="false">IFERROR(INDEX(Requirements_Register!$G$6:$G$255,MATCH(ROWS($A$6:A181),Requirements_Register!$BC$6:$BC$255,0))&amp;"","")</f>
        <v/>
      </c>
      <c r="F181" s="22" t="str">
        <f aca="false">IFERROR(INDEX(Requirements_Register!$H$6:$H$255,MATCH(ROWS($A$6:A181),Requirements_Register!$BC$6:$BC$255,0))&amp;"","")</f>
        <v/>
      </c>
      <c r="G181" s="22" t="str">
        <f aca="false">IFERROR(INDEX(Requirements_Register!$O$6:$O$255,MATCH(ROWS($A$6:A181),Requirements_Register!$BC$6:$BC$255,0))&amp;"","")</f>
        <v/>
      </c>
      <c r="H181" s="22" t="str">
        <f aca="false">IFERROR(INDEX(Requirements_Register!$P$6:$P$255,MATCH(ROWS($A$6:A181),Requirements_Register!$BC$6:$BC$255,0))&amp;"","")</f>
        <v/>
      </c>
      <c r="I181" s="22" t="str">
        <f aca="false">IFERROR(INDEX(Requirements_Register!$Q$6:$Q$255,MATCH(ROWS($A$6:A181),Requirements_Register!$BC$6:$BC$255,0))&amp;"","")</f>
        <v/>
      </c>
      <c r="J181" s="22" t="str">
        <f aca="false">IFERROR(INDEX(Requirements_Register!$AG$6:$AG$255,MATCH(ROWS($A$6:A181),Requirements_Register!$BC$6:$BC$255,0))&amp;"","")</f>
        <v/>
      </c>
      <c r="K181" s="22" t="str">
        <f aca="false">IFERROR(INDEX(Requirements_Register!$AH$6:$AH$255,MATCH(ROWS($A$6:A181),Requirements_Register!$BC$6:$BC$255,0))&amp;"","")</f>
        <v/>
      </c>
      <c r="L181" s="22" t="str">
        <f aca="false">IFERROR(INDEX(Requirements_Register!$AI$6:$AI$255,MATCH(ROWS($A$6:A181),Requirements_Register!$BC$6:$BC$255,0))&amp;"","")</f>
        <v/>
      </c>
      <c r="M181" s="22" t="str">
        <f aca="false">IFERROR(INDEX(Requirements_Register!$AM$6:$AM$255,MATCH(ROWS($A$6:A181),Requirements_Register!$BC$6:$BC$255,0)),"")</f>
        <v/>
      </c>
      <c r="N181" s="22" t="str">
        <f aca="false">IFERROR(INDEX(Requirements_Register!$AN$6:$AN$255,MATCH(ROWS($A$6:A181),Requirements_Register!$BC$6:$BC$255,0)),"")</f>
        <v/>
      </c>
      <c r="O181" s="22" t="str">
        <f aca="false">IFERROR(INDEX(Requirements_Register!$AR$6:$AR$255,MATCH(ROWS($A$6:A181),Requirements_Register!$BC$6:$BC$255,0))&amp;"","")</f>
        <v/>
      </c>
      <c r="P181" s="22" t="str">
        <f aca="false">IFERROR(INDEX(Requirements_Register!$AS$6:$AS$255,MATCH(ROWS($A$6:A181),Requirements_Register!$BC$6:$BC$255,0)),"")</f>
        <v/>
      </c>
      <c r="Q181" s="22" t="str">
        <f aca="false">IFERROR(INDEX(Requirements_Register!$AV$6:$AV$255,MATCH(ROWS($A$6:A181),Requirements_Register!$BC$6:$BC$255,0))&amp;"","")</f>
        <v/>
      </c>
    </row>
    <row r="182" customFormat="false" ht="15" hidden="false" customHeight="false" outlineLevel="0" collapsed="false">
      <c r="A182" s="22" t="str">
        <f aca="false">IFERROR(INDEX(Requirements_Register!$A$6:$A$255,MATCH(ROWS($A$6:A182),Requirements_Register!$BC$6:$BC$255,0))&amp;"","")</f>
        <v/>
      </c>
      <c r="B182" s="22" t="str">
        <f aca="false">IFERROR(INDEX(Requirements_Register!$B$6:$B$255,MATCH(ROWS($A$6:A182),Requirements_Register!$BC$6:$BC$255,0))&amp;"","")</f>
        <v/>
      </c>
      <c r="C182" s="22" t="str">
        <f aca="false">IFERROR(INDEX(Requirements_Register!$E$6:$E$255,MATCH(ROWS($A$6:A182),Requirements_Register!$BC$6:$BC$255,0))&amp;"","")</f>
        <v/>
      </c>
      <c r="D182" s="22" t="str">
        <f aca="false">IFERROR(INDEX(Requirements_Register!$F$6:$F$255,MATCH(ROWS($A$6:A182),Requirements_Register!$BC$6:$BC$255,0))&amp;"","")</f>
        <v/>
      </c>
      <c r="E182" s="22" t="str">
        <f aca="false">IFERROR(INDEX(Requirements_Register!$G$6:$G$255,MATCH(ROWS($A$6:A182),Requirements_Register!$BC$6:$BC$255,0))&amp;"","")</f>
        <v/>
      </c>
      <c r="F182" s="22" t="str">
        <f aca="false">IFERROR(INDEX(Requirements_Register!$H$6:$H$255,MATCH(ROWS($A$6:A182),Requirements_Register!$BC$6:$BC$255,0))&amp;"","")</f>
        <v/>
      </c>
      <c r="G182" s="22" t="str">
        <f aca="false">IFERROR(INDEX(Requirements_Register!$O$6:$O$255,MATCH(ROWS($A$6:A182),Requirements_Register!$BC$6:$BC$255,0))&amp;"","")</f>
        <v/>
      </c>
      <c r="H182" s="22" t="str">
        <f aca="false">IFERROR(INDEX(Requirements_Register!$P$6:$P$255,MATCH(ROWS($A$6:A182),Requirements_Register!$BC$6:$BC$255,0))&amp;"","")</f>
        <v/>
      </c>
      <c r="I182" s="22" t="str">
        <f aca="false">IFERROR(INDEX(Requirements_Register!$Q$6:$Q$255,MATCH(ROWS($A$6:A182),Requirements_Register!$BC$6:$BC$255,0))&amp;"","")</f>
        <v/>
      </c>
      <c r="J182" s="22" t="str">
        <f aca="false">IFERROR(INDEX(Requirements_Register!$AG$6:$AG$255,MATCH(ROWS($A$6:A182),Requirements_Register!$BC$6:$BC$255,0))&amp;"","")</f>
        <v/>
      </c>
      <c r="K182" s="22" t="str">
        <f aca="false">IFERROR(INDEX(Requirements_Register!$AH$6:$AH$255,MATCH(ROWS($A$6:A182),Requirements_Register!$BC$6:$BC$255,0))&amp;"","")</f>
        <v/>
      </c>
      <c r="L182" s="22" t="str">
        <f aca="false">IFERROR(INDEX(Requirements_Register!$AI$6:$AI$255,MATCH(ROWS($A$6:A182),Requirements_Register!$BC$6:$BC$255,0))&amp;"","")</f>
        <v/>
      </c>
      <c r="M182" s="22" t="str">
        <f aca="false">IFERROR(INDEX(Requirements_Register!$AM$6:$AM$255,MATCH(ROWS($A$6:A182),Requirements_Register!$BC$6:$BC$255,0)),"")</f>
        <v/>
      </c>
      <c r="N182" s="22" t="str">
        <f aca="false">IFERROR(INDEX(Requirements_Register!$AN$6:$AN$255,MATCH(ROWS($A$6:A182),Requirements_Register!$BC$6:$BC$255,0)),"")</f>
        <v/>
      </c>
      <c r="O182" s="22" t="str">
        <f aca="false">IFERROR(INDEX(Requirements_Register!$AR$6:$AR$255,MATCH(ROWS($A$6:A182),Requirements_Register!$BC$6:$BC$255,0))&amp;"","")</f>
        <v/>
      </c>
      <c r="P182" s="22" t="str">
        <f aca="false">IFERROR(INDEX(Requirements_Register!$AS$6:$AS$255,MATCH(ROWS($A$6:A182),Requirements_Register!$BC$6:$BC$255,0)),"")</f>
        <v/>
      </c>
      <c r="Q182" s="22" t="str">
        <f aca="false">IFERROR(INDEX(Requirements_Register!$AV$6:$AV$255,MATCH(ROWS($A$6:A182),Requirements_Register!$BC$6:$BC$255,0))&amp;"","")</f>
        <v/>
      </c>
    </row>
    <row r="183" customFormat="false" ht="15" hidden="false" customHeight="false" outlineLevel="0" collapsed="false">
      <c r="A183" s="22" t="str">
        <f aca="false">IFERROR(INDEX(Requirements_Register!$A$6:$A$255,MATCH(ROWS($A$6:A183),Requirements_Register!$BC$6:$BC$255,0))&amp;"","")</f>
        <v/>
      </c>
      <c r="B183" s="22" t="str">
        <f aca="false">IFERROR(INDEX(Requirements_Register!$B$6:$B$255,MATCH(ROWS($A$6:A183),Requirements_Register!$BC$6:$BC$255,0))&amp;"","")</f>
        <v/>
      </c>
      <c r="C183" s="22" t="str">
        <f aca="false">IFERROR(INDEX(Requirements_Register!$E$6:$E$255,MATCH(ROWS($A$6:A183),Requirements_Register!$BC$6:$BC$255,0))&amp;"","")</f>
        <v/>
      </c>
      <c r="D183" s="22" t="str">
        <f aca="false">IFERROR(INDEX(Requirements_Register!$F$6:$F$255,MATCH(ROWS($A$6:A183),Requirements_Register!$BC$6:$BC$255,0))&amp;"","")</f>
        <v/>
      </c>
      <c r="E183" s="22" t="str">
        <f aca="false">IFERROR(INDEX(Requirements_Register!$G$6:$G$255,MATCH(ROWS($A$6:A183),Requirements_Register!$BC$6:$BC$255,0))&amp;"","")</f>
        <v/>
      </c>
      <c r="F183" s="22" t="str">
        <f aca="false">IFERROR(INDEX(Requirements_Register!$H$6:$H$255,MATCH(ROWS($A$6:A183),Requirements_Register!$BC$6:$BC$255,0))&amp;"","")</f>
        <v/>
      </c>
      <c r="G183" s="22" t="str">
        <f aca="false">IFERROR(INDEX(Requirements_Register!$O$6:$O$255,MATCH(ROWS($A$6:A183),Requirements_Register!$BC$6:$BC$255,0))&amp;"","")</f>
        <v/>
      </c>
      <c r="H183" s="22" t="str">
        <f aca="false">IFERROR(INDEX(Requirements_Register!$P$6:$P$255,MATCH(ROWS($A$6:A183),Requirements_Register!$BC$6:$BC$255,0))&amp;"","")</f>
        <v/>
      </c>
      <c r="I183" s="22" t="str">
        <f aca="false">IFERROR(INDEX(Requirements_Register!$Q$6:$Q$255,MATCH(ROWS($A$6:A183),Requirements_Register!$BC$6:$BC$255,0))&amp;"","")</f>
        <v/>
      </c>
      <c r="J183" s="22" t="str">
        <f aca="false">IFERROR(INDEX(Requirements_Register!$AG$6:$AG$255,MATCH(ROWS($A$6:A183),Requirements_Register!$BC$6:$BC$255,0))&amp;"","")</f>
        <v/>
      </c>
      <c r="K183" s="22" t="str">
        <f aca="false">IFERROR(INDEX(Requirements_Register!$AH$6:$AH$255,MATCH(ROWS($A$6:A183),Requirements_Register!$BC$6:$BC$255,0))&amp;"","")</f>
        <v/>
      </c>
      <c r="L183" s="22" t="str">
        <f aca="false">IFERROR(INDEX(Requirements_Register!$AI$6:$AI$255,MATCH(ROWS($A$6:A183),Requirements_Register!$BC$6:$BC$255,0))&amp;"","")</f>
        <v/>
      </c>
      <c r="M183" s="22" t="str">
        <f aca="false">IFERROR(INDEX(Requirements_Register!$AM$6:$AM$255,MATCH(ROWS($A$6:A183),Requirements_Register!$BC$6:$BC$255,0)),"")</f>
        <v/>
      </c>
      <c r="N183" s="22" t="str">
        <f aca="false">IFERROR(INDEX(Requirements_Register!$AN$6:$AN$255,MATCH(ROWS($A$6:A183),Requirements_Register!$BC$6:$BC$255,0)),"")</f>
        <v/>
      </c>
      <c r="O183" s="22" t="str">
        <f aca="false">IFERROR(INDEX(Requirements_Register!$AR$6:$AR$255,MATCH(ROWS($A$6:A183),Requirements_Register!$BC$6:$BC$255,0))&amp;"","")</f>
        <v/>
      </c>
      <c r="P183" s="22" t="str">
        <f aca="false">IFERROR(INDEX(Requirements_Register!$AS$6:$AS$255,MATCH(ROWS($A$6:A183),Requirements_Register!$BC$6:$BC$255,0)),"")</f>
        <v/>
      </c>
      <c r="Q183" s="22" t="str">
        <f aca="false">IFERROR(INDEX(Requirements_Register!$AV$6:$AV$255,MATCH(ROWS($A$6:A183),Requirements_Register!$BC$6:$BC$255,0))&amp;"","")</f>
        <v/>
      </c>
    </row>
    <row r="184" customFormat="false" ht="15" hidden="false" customHeight="false" outlineLevel="0" collapsed="false">
      <c r="A184" s="22" t="str">
        <f aca="false">IFERROR(INDEX(Requirements_Register!$A$6:$A$255,MATCH(ROWS($A$6:A184),Requirements_Register!$BC$6:$BC$255,0))&amp;"","")</f>
        <v/>
      </c>
      <c r="B184" s="22" t="str">
        <f aca="false">IFERROR(INDEX(Requirements_Register!$B$6:$B$255,MATCH(ROWS($A$6:A184),Requirements_Register!$BC$6:$BC$255,0))&amp;"","")</f>
        <v/>
      </c>
      <c r="C184" s="22" t="str">
        <f aca="false">IFERROR(INDEX(Requirements_Register!$E$6:$E$255,MATCH(ROWS($A$6:A184),Requirements_Register!$BC$6:$BC$255,0))&amp;"","")</f>
        <v/>
      </c>
      <c r="D184" s="22" t="str">
        <f aca="false">IFERROR(INDEX(Requirements_Register!$F$6:$F$255,MATCH(ROWS($A$6:A184),Requirements_Register!$BC$6:$BC$255,0))&amp;"","")</f>
        <v/>
      </c>
      <c r="E184" s="22" t="str">
        <f aca="false">IFERROR(INDEX(Requirements_Register!$G$6:$G$255,MATCH(ROWS($A$6:A184),Requirements_Register!$BC$6:$BC$255,0))&amp;"","")</f>
        <v/>
      </c>
      <c r="F184" s="22" t="str">
        <f aca="false">IFERROR(INDEX(Requirements_Register!$H$6:$H$255,MATCH(ROWS($A$6:A184),Requirements_Register!$BC$6:$BC$255,0))&amp;"","")</f>
        <v/>
      </c>
      <c r="G184" s="22" t="str">
        <f aca="false">IFERROR(INDEX(Requirements_Register!$O$6:$O$255,MATCH(ROWS($A$6:A184),Requirements_Register!$BC$6:$BC$255,0))&amp;"","")</f>
        <v/>
      </c>
      <c r="H184" s="22" t="str">
        <f aca="false">IFERROR(INDEX(Requirements_Register!$P$6:$P$255,MATCH(ROWS($A$6:A184),Requirements_Register!$BC$6:$BC$255,0))&amp;"","")</f>
        <v/>
      </c>
      <c r="I184" s="22" t="str">
        <f aca="false">IFERROR(INDEX(Requirements_Register!$Q$6:$Q$255,MATCH(ROWS($A$6:A184),Requirements_Register!$BC$6:$BC$255,0))&amp;"","")</f>
        <v/>
      </c>
      <c r="J184" s="22" t="str">
        <f aca="false">IFERROR(INDEX(Requirements_Register!$AG$6:$AG$255,MATCH(ROWS($A$6:A184),Requirements_Register!$BC$6:$BC$255,0))&amp;"","")</f>
        <v/>
      </c>
      <c r="K184" s="22" t="str">
        <f aca="false">IFERROR(INDEX(Requirements_Register!$AH$6:$AH$255,MATCH(ROWS($A$6:A184),Requirements_Register!$BC$6:$BC$255,0))&amp;"","")</f>
        <v/>
      </c>
      <c r="L184" s="22" t="str">
        <f aca="false">IFERROR(INDEX(Requirements_Register!$AI$6:$AI$255,MATCH(ROWS($A$6:A184),Requirements_Register!$BC$6:$BC$255,0))&amp;"","")</f>
        <v/>
      </c>
      <c r="M184" s="22" t="str">
        <f aca="false">IFERROR(INDEX(Requirements_Register!$AM$6:$AM$255,MATCH(ROWS($A$6:A184),Requirements_Register!$BC$6:$BC$255,0)),"")</f>
        <v/>
      </c>
      <c r="N184" s="22" t="str">
        <f aca="false">IFERROR(INDEX(Requirements_Register!$AN$6:$AN$255,MATCH(ROWS($A$6:A184),Requirements_Register!$BC$6:$BC$255,0)),"")</f>
        <v/>
      </c>
      <c r="O184" s="22" t="str">
        <f aca="false">IFERROR(INDEX(Requirements_Register!$AR$6:$AR$255,MATCH(ROWS($A$6:A184),Requirements_Register!$BC$6:$BC$255,0))&amp;"","")</f>
        <v/>
      </c>
      <c r="P184" s="22" t="str">
        <f aca="false">IFERROR(INDEX(Requirements_Register!$AS$6:$AS$255,MATCH(ROWS($A$6:A184),Requirements_Register!$BC$6:$BC$255,0)),"")</f>
        <v/>
      </c>
      <c r="Q184" s="22" t="str">
        <f aca="false">IFERROR(INDEX(Requirements_Register!$AV$6:$AV$255,MATCH(ROWS($A$6:A184),Requirements_Register!$BC$6:$BC$255,0))&amp;"","")</f>
        <v/>
      </c>
    </row>
    <row r="185" customFormat="false" ht="15" hidden="false" customHeight="false" outlineLevel="0" collapsed="false">
      <c r="A185" s="22" t="str">
        <f aca="false">IFERROR(INDEX(Requirements_Register!$A$6:$A$255,MATCH(ROWS($A$6:A185),Requirements_Register!$BC$6:$BC$255,0))&amp;"","")</f>
        <v/>
      </c>
      <c r="B185" s="22" t="str">
        <f aca="false">IFERROR(INDEX(Requirements_Register!$B$6:$B$255,MATCH(ROWS($A$6:A185),Requirements_Register!$BC$6:$BC$255,0))&amp;"","")</f>
        <v/>
      </c>
      <c r="C185" s="22" t="str">
        <f aca="false">IFERROR(INDEX(Requirements_Register!$E$6:$E$255,MATCH(ROWS($A$6:A185),Requirements_Register!$BC$6:$BC$255,0))&amp;"","")</f>
        <v/>
      </c>
      <c r="D185" s="22" t="str">
        <f aca="false">IFERROR(INDEX(Requirements_Register!$F$6:$F$255,MATCH(ROWS($A$6:A185),Requirements_Register!$BC$6:$BC$255,0))&amp;"","")</f>
        <v/>
      </c>
      <c r="E185" s="22" t="str">
        <f aca="false">IFERROR(INDEX(Requirements_Register!$G$6:$G$255,MATCH(ROWS($A$6:A185),Requirements_Register!$BC$6:$BC$255,0))&amp;"","")</f>
        <v/>
      </c>
      <c r="F185" s="22" t="str">
        <f aca="false">IFERROR(INDEX(Requirements_Register!$H$6:$H$255,MATCH(ROWS($A$6:A185),Requirements_Register!$BC$6:$BC$255,0))&amp;"","")</f>
        <v/>
      </c>
      <c r="G185" s="22" t="str">
        <f aca="false">IFERROR(INDEX(Requirements_Register!$O$6:$O$255,MATCH(ROWS($A$6:A185),Requirements_Register!$BC$6:$BC$255,0))&amp;"","")</f>
        <v/>
      </c>
      <c r="H185" s="22" t="str">
        <f aca="false">IFERROR(INDEX(Requirements_Register!$P$6:$P$255,MATCH(ROWS($A$6:A185),Requirements_Register!$BC$6:$BC$255,0))&amp;"","")</f>
        <v/>
      </c>
      <c r="I185" s="22" t="str">
        <f aca="false">IFERROR(INDEX(Requirements_Register!$Q$6:$Q$255,MATCH(ROWS($A$6:A185),Requirements_Register!$BC$6:$BC$255,0))&amp;"","")</f>
        <v/>
      </c>
      <c r="J185" s="22" t="str">
        <f aca="false">IFERROR(INDEX(Requirements_Register!$AG$6:$AG$255,MATCH(ROWS($A$6:A185),Requirements_Register!$BC$6:$BC$255,0))&amp;"","")</f>
        <v/>
      </c>
      <c r="K185" s="22" t="str">
        <f aca="false">IFERROR(INDEX(Requirements_Register!$AH$6:$AH$255,MATCH(ROWS($A$6:A185),Requirements_Register!$BC$6:$BC$255,0))&amp;"","")</f>
        <v/>
      </c>
      <c r="L185" s="22" t="str">
        <f aca="false">IFERROR(INDEX(Requirements_Register!$AI$6:$AI$255,MATCH(ROWS($A$6:A185),Requirements_Register!$BC$6:$BC$255,0))&amp;"","")</f>
        <v/>
      </c>
      <c r="M185" s="22" t="str">
        <f aca="false">IFERROR(INDEX(Requirements_Register!$AM$6:$AM$255,MATCH(ROWS($A$6:A185),Requirements_Register!$BC$6:$BC$255,0)),"")</f>
        <v/>
      </c>
      <c r="N185" s="22" t="str">
        <f aca="false">IFERROR(INDEX(Requirements_Register!$AN$6:$AN$255,MATCH(ROWS($A$6:A185),Requirements_Register!$BC$6:$BC$255,0)),"")</f>
        <v/>
      </c>
      <c r="O185" s="22" t="str">
        <f aca="false">IFERROR(INDEX(Requirements_Register!$AR$6:$AR$255,MATCH(ROWS($A$6:A185),Requirements_Register!$BC$6:$BC$255,0))&amp;"","")</f>
        <v/>
      </c>
      <c r="P185" s="22" t="str">
        <f aca="false">IFERROR(INDEX(Requirements_Register!$AS$6:$AS$255,MATCH(ROWS($A$6:A185),Requirements_Register!$BC$6:$BC$255,0)),"")</f>
        <v/>
      </c>
      <c r="Q185" s="22" t="str">
        <f aca="false">IFERROR(INDEX(Requirements_Register!$AV$6:$AV$255,MATCH(ROWS($A$6:A185),Requirements_Register!$BC$6:$BC$255,0))&amp;"","")</f>
        <v/>
      </c>
    </row>
    <row r="186" customFormat="false" ht="15" hidden="false" customHeight="false" outlineLevel="0" collapsed="false">
      <c r="A186" s="22" t="str">
        <f aca="false">IFERROR(INDEX(Requirements_Register!$A$6:$A$255,MATCH(ROWS($A$6:A186),Requirements_Register!$BC$6:$BC$255,0))&amp;"","")</f>
        <v/>
      </c>
      <c r="B186" s="22" t="str">
        <f aca="false">IFERROR(INDEX(Requirements_Register!$B$6:$B$255,MATCH(ROWS($A$6:A186),Requirements_Register!$BC$6:$BC$255,0))&amp;"","")</f>
        <v/>
      </c>
      <c r="C186" s="22" t="str">
        <f aca="false">IFERROR(INDEX(Requirements_Register!$E$6:$E$255,MATCH(ROWS($A$6:A186),Requirements_Register!$BC$6:$BC$255,0))&amp;"","")</f>
        <v/>
      </c>
      <c r="D186" s="22" t="str">
        <f aca="false">IFERROR(INDEX(Requirements_Register!$F$6:$F$255,MATCH(ROWS($A$6:A186),Requirements_Register!$BC$6:$BC$255,0))&amp;"","")</f>
        <v/>
      </c>
      <c r="E186" s="22" t="str">
        <f aca="false">IFERROR(INDEX(Requirements_Register!$G$6:$G$255,MATCH(ROWS($A$6:A186),Requirements_Register!$BC$6:$BC$255,0))&amp;"","")</f>
        <v/>
      </c>
      <c r="F186" s="22" t="str">
        <f aca="false">IFERROR(INDEX(Requirements_Register!$H$6:$H$255,MATCH(ROWS($A$6:A186),Requirements_Register!$BC$6:$BC$255,0))&amp;"","")</f>
        <v/>
      </c>
      <c r="G186" s="22" t="str">
        <f aca="false">IFERROR(INDEX(Requirements_Register!$O$6:$O$255,MATCH(ROWS($A$6:A186),Requirements_Register!$BC$6:$BC$255,0))&amp;"","")</f>
        <v/>
      </c>
      <c r="H186" s="22" t="str">
        <f aca="false">IFERROR(INDEX(Requirements_Register!$P$6:$P$255,MATCH(ROWS($A$6:A186),Requirements_Register!$BC$6:$BC$255,0))&amp;"","")</f>
        <v/>
      </c>
      <c r="I186" s="22" t="str">
        <f aca="false">IFERROR(INDEX(Requirements_Register!$Q$6:$Q$255,MATCH(ROWS($A$6:A186),Requirements_Register!$BC$6:$BC$255,0))&amp;"","")</f>
        <v/>
      </c>
      <c r="J186" s="22" t="str">
        <f aca="false">IFERROR(INDEX(Requirements_Register!$AG$6:$AG$255,MATCH(ROWS($A$6:A186),Requirements_Register!$BC$6:$BC$255,0))&amp;"","")</f>
        <v/>
      </c>
      <c r="K186" s="22" t="str">
        <f aca="false">IFERROR(INDEX(Requirements_Register!$AH$6:$AH$255,MATCH(ROWS($A$6:A186),Requirements_Register!$BC$6:$BC$255,0))&amp;"","")</f>
        <v/>
      </c>
      <c r="L186" s="22" t="str">
        <f aca="false">IFERROR(INDEX(Requirements_Register!$AI$6:$AI$255,MATCH(ROWS($A$6:A186),Requirements_Register!$BC$6:$BC$255,0))&amp;"","")</f>
        <v/>
      </c>
      <c r="M186" s="22" t="str">
        <f aca="false">IFERROR(INDEX(Requirements_Register!$AM$6:$AM$255,MATCH(ROWS($A$6:A186),Requirements_Register!$BC$6:$BC$255,0)),"")</f>
        <v/>
      </c>
      <c r="N186" s="22" t="str">
        <f aca="false">IFERROR(INDEX(Requirements_Register!$AN$6:$AN$255,MATCH(ROWS($A$6:A186),Requirements_Register!$BC$6:$BC$255,0)),"")</f>
        <v/>
      </c>
      <c r="O186" s="22" t="str">
        <f aca="false">IFERROR(INDEX(Requirements_Register!$AR$6:$AR$255,MATCH(ROWS($A$6:A186),Requirements_Register!$BC$6:$BC$255,0))&amp;"","")</f>
        <v/>
      </c>
      <c r="P186" s="22" t="str">
        <f aca="false">IFERROR(INDEX(Requirements_Register!$AS$6:$AS$255,MATCH(ROWS($A$6:A186),Requirements_Register!$BC$6:$BC$255,0)),"")</f>
        <v/>
      </c>
      <c r="Q186" s="22" t="str">
        <f aca="false">IFERROR(INDEX(Requirements_Register!$AV$6:$AV$255,MATCH(ROWS($A$6:A186),Requirements_Register!$BC$6:$BC$255,0))&amp;"","")</f>
        <v/>
      </c>
    </row>
    <row r="187" customFormat="false" ht="15" hidden="false" customHeight="false" outlineLevel="0" collapsed="false">
      <c r="A187" s="22" t="str">
        <f aca="false">IFERROR(INDEX(Requirements_Register!$A$6:$A$255,MATCH(ROWS($A$6:A187),Requirements_Register!$BC$6:$BC$255,0))&amp;"","")</f>
        <v/>
      </c>
      <c r="B187" s="22" t="str">
        <f aca="false">IFERROR(INDEX(Requirements_Register!$B$6:$B$255,MATCH(ROWS($A$6:A187),Requirements_Register!$BC$6:$BC$255,0))&amp;"","")</f>
        <v/>
      </c>
      <c r="C187" s="22" t="str">
        <f aca="false">IFERROR(INDEX(Requirements_Register!$E$6:$E$255,MATCH(ROWS($A$6:A187),Requirements_Register!$BC$6:$BC$255,0))&amp;"","")</f>
        <v/>
      </c>
      <c r="D187" s="22" t="str">
        <f aca="false">IFERROR(INDEX(Requirements_Register!$F$6:$F$255,MATCH(ROWS($A$6:A187),Requirements_Register!$BC$6:$BC$255,0))&amp;"","")</f>
        <v/>
      </c>
      <c r="E187" s="22" t="str">
        <f aca="false">IFERROR(INDEX(Requirements_Register!$G$6:$G$255,MATCH(ROWS($A$6:A187),Requirements_Register!$BC$6:$BC$255,0))&amp;"","")</f>
        <v/>
      </c>
      <c r="F187" s="22" t="str">
        <f aca="false">IFERROR(INDEX(Requirements_Register!$H$6:$H$255,MATCH(ROWS($A$6:A187),Requirements_Register!$BC$6:$BC$255,0))&amp;"","")</f>
        <v/>
      </c>
      <c r="G187" s="22" t="str">
        <f aca="false">IFERROR(INDEX(Requirements_Register!$O$6:$O$255,MATCH(ROWS($A$6:A187),Requirements_Register!$BC$6:$BC$255,0))&amp;"","")</f>
        <v/>
      </c>
      <c r="H187" s="22" t="str">
        <f aca="false">IFERROR(INDEX(Requirements_Register!$P$6:$P$255,MATCH(ROWS($A$6:A187),Requirements_Register!$BC$6:$BC$255,0))&amp;"","")</f>
        <v/>
      </c>
      <c r="I187" s="22" t="str">
        <f aca="false">IFERROR(INDEX(Requirements_Register!$Q$6:$Q$255,MATCH(ROWS($A$6:A187),Requirements_Register!$BC$6:$BC$255,0))&amp;"","")</f>
        <v/>
      </c>
      <c r="J187" s="22" t="str">
        <f aca="false">IFERROR(INDEX(Requirements_Register!$AG$6:$AG$255,MATCH(ROWS($A$6:A187),Requirements_Register!$BC$6:$BC$255,0))&amp;"","")</f>
        <v/>
      </c>
      <c r="K187" s="22" t="str">
        <f aca="false">IFERROR(INDEX(Requirements_Register!$AH$6:$AH$255,MATCH(ROWS($A$6:A187),Requirements_Register!$BC$6:$BC$255,0))&amp;"","")</f>
        <v/>
      </c>
      <c r="L187" s="22" t="str">
        <f aca="false">IFERROR(INDEX(Requirements_Register!$AI$6:$AI$255,MATCH(ROWS($A$6:A187),Requirements_Register!$BC$6:$BC$255,0))&amp;"","")</f>
        <v/>
      </c>
      <c r="M187" s="22" t="str">
        <f aca="false">IFERROR(INDEX(Requirements_Register!$AM$6:$AM$255,MATCH(ROWS($A$6:A187),Requirements_Register!$BC$6:$BC$255,0)),"")</f>
        <v/>
      </c>
      <c r="N187" s="22" t="str">
        <f aca="false">IFERROR(INDEX(Requirements_Register!$AN$6:$AN$255,MATCH(ROWS($A$6:A187),Requirements_Register!$BC$6:$BC$255,0)),"")</f>
        <v/>
      </c>
      <c r="O187" s="22" t="str">
        <f aca="false">IFERROR(INDEX(Requirements_Register!$AR$6:$AR$255,MATCH(ROWS($A$6:A187),Requirements_Register!$BC$6:$BC$255,0))&amp;"","")</f>
        <v/>
      </c>
      <c r="P187" s="22" t="str">
        <f aca="false">IFERROR(INDEX(Requirements_Register!$AS$6:$AS$255,MATCH(ROWS($A$6:A187),Requirements_Register!$BC$6:$BC$255,0)),"")</f>
        <v/>
      </c>
      <c r="Q187" s="22" t="str">
        <f aca="false">IFERROR(INDEX(Requirements_Register!$AV$6:$AV$255,MATCH(ROWS($A$6:A187),Requirements_Register!$BC$6:$BC$255,0))&amp;"","")</f>
        <v/>
      </c>
    </row>
    <row r="188" customFormat="false" ht="15" hidden="false" customHeight="false" outlineLevel="0" collapsed="false">
      <c r="A188" s="22" t="str">
        <f aca="false">IFERROR(INDEX(Requirements_Register!$A$6:$A$255,MATCH(ROWS($A$6:A188),Requirements_Register!$BC$6:$BC$255,0))&amp;"","")</f>
        <v/>
      </c>
      <c r="B188" s="22" t="str">
        <f aca="false">IFERROR(INDEX(Requirements_Register!$B$6:$B$255,MATCH(ROWS($A$6:A188),Requirements_Register!$BC$6:$BC$255,0))&amp;"","")</f>
        <v/>
      </c>
      <c r="C188" s="22" t="str">
        <f aca="false">IFERROR(INDEX(Requirements_Register!$E$6:$E$255,MATCH(ROWS($A$6:A188),Requirements_Register!$BC$6:$BC$255,0))&amp;"","")</f>
        <v/>
      </c>
      <c r="D188" s="22" t="str">
        <f aca="false">IFERROR(INDEX(Requirements_Register!$F$6:$F$255,MATCH(ROWS($A$6:A188),Requirements_Register!$BC$6:$BC$255,0))&amp;"","")</f>
        <v/>
      </c>
      <c r="E188" s="22" t="str">
        <f aca="false">IFERROR(INDEX(Requirements_Register!$G$6:$G$255,MATCH(ROWS($A$6:A188),Requirements_Register!$BC$6:$BC$255,0))&amp;"","")</f>
        <v/>
      </c>
      <c r="F188" s="22" t="str">
        <f aca="false">IFERROR(INDEX(Requirements_Register!$H$6:$H$255,MATCH(ROWS($A$6:A188),Requirements_Register!$BC$6:$BC$255,0))&amp;"","")</f>
        <v/>
      </c>
      <c r="G188" s="22" t="str">
        <f aca="false">IFERROR(INDEX(Requirements_Register!$O$6:$O$255,MATCH(ROWS($A$6:A188),Requirements_Register!$BC$6:$BC$255,0))&amp;"","")</f>
        <v/>
      </c>
      <c r="H188" s="22" t="str">
        <f aca="false">IFERROR(INDEX(Requirements_Register!$P$6:$P$255,MATCH(ROWS($A$6:A188),Requirements_Register!$BC$6:$BC$255,0))&amp;"","")</f>
        <v/>
      </c>
      <c r="I188" s="22" t="str">
        <f aca="false">IFERROR(INDEX(Requirements_Register!$Q$6:$Q$255,MATCH(ROWS($A$6:A188),Requirements_Register!$BC$6:$BC$255,0))&amp;"","")</f>
        <v/>
      </c>
      <c r="J188" s="22" t="str">
        <f aca="false">IFERROR(INDEX(Requirements_Register!$AG$6:$AG$255,MATCH(ROWS($A$6:A188),Requirements_Register!$BC$6:$BC$255,0))&amp;"","")</f>
        <v/>
      </c>
      <c r="K188" s="22" t="str">
        <f aca="false">IFERROR(INDEX(Requirements_Register!$AH$6:$AH$255,MATCH(ROWS($A$6:A188),Requirements_Register!$BC$6:$BC$255,0))&amp;"","")</f>
        <v/>
      </c>
      <c r="L188" s="22" t="str">
        <f aca="false">IFERROR(INDEX(Requirements_Register!$AI$6:$AI$255,MATCH(ROWS($A$6:A188),Requirements_Register!$BC$6:$BC$255,0))&amp;"","")</f>
        <v/>
      </c>
      <c r="M188" s="22" t="str">
        <f aca="false">IFERROR(INDEX(Requirements_Register!$AM$6:$AM$255,MATCH(ROWS($A$6:A188),Requirements_Register!$BC$6:$BC$255,0)),"")</f>
        <v/>
      </c>
      <c r="N188" s="22" t="str">
        <f aca="false">IFERROR(INDEX(Requirements_Register!$AN$6:$AN$255,MATCH(ROWS($A$6:A188),Requirements_Register!$BC$6:$BC$255,0)),"")</f>
        <v/>
      </c>
      <c r="O188" s="22" t="str">
        <f aca="false">IFERROR(INDEX(Requirements_Register!$AR$6:$AR$255,MATCH(ROWS($A$6:A188),Requirements_Register!$BC$6:$BC$255,0))&amp;"","")</f>
        <v/>
      </c>
      <c r="P188" s="22" t="str">
        <f aca="false">IFERROR(INDEX(Requirements_Register!$AS$6:$AS$255,MATCH(ROWS($A$6:A188),Requirements_Register!$BC$6:$BC$255,0)),"")</f>
        <v/>
      </c>
      <c r="Q188" s="22" t="str">
        <f aca="false">IFERROR(INDEX(Requirements_Register!$AV$6:$AV$255,MATCH(ROWS($A$6:A188),Requirements_Register!$BC$6:$BC$255,0))&amp;"","")</f>
        <v/>
      </c>
    </row>
    <row r="189" customFormat="false" ht="15" hidden="false" customHeight="false" outlineLevel="0" collapsed="false">
      <c r="A189" s="22" t="str">
        <f aca="false">IFERROR(INDEX(Requirements_Register!$A$6:$A$255,MATCH(ROWS($A$6:A189),Requirements_Register!$BC$6:$BC$255,0))&amp;"","")</f>
        <v/>
      </c>
      <c r="B189" s="22" t="str">
        <f aca="false">IFERROR(INDEX(Requirements_Register!$B$6:$B$255,MATCH(ROWS($A$6:A189),Requirements_Register!$BC$6:$BC$255,0))&amp;"","")</f>
        <v/>
      </c>
      <c r="C189" s="22" t="str">
        <f aca="false">IFERROR(INDEX(Requirements_Register!$E$6:$E$255,MATCH(ROWS($A$6:A189),Requirements_Register!$BC$6:$BC$255,0))&amp;"","")</f>
        <v/>
      </c>
      <c r="D189" s="22" t="str">
        <f aca="false">IFERROR(INDEX(Requirements_Register!$F$6:$F$255,MATCH(ROWS($A$6:A189),Requirements_Register!$BC$6:$BC$255,0))&amp;"","")</f>
        <v/>
      </c>
      <c r="E189" s="22" t="str">
        <f aca="false">IFERROR(INDEX(Requirements_Register!$G$6:$G$255,MATCH(ROWS($A$6:A189),Requirements_Register!$BC$6:$BC$255,0))&amp;"","")</f>
        <v/>
      </c>
      <c r="F189" s="22" t="str">
        <f aca="false">IFERROR(INDEX(Requirements_Register!$H$6:$H$255,MATCH(ROWS($A$6:A189),Requirements_Register!$BC$6:$BC$255,0))&amp;"","")</f>
        <v/>
      </c>
      <c r="G189" s="22" t="str">
        <f aca="false">IFERROR(INDEX(Requirements_Register!$O$6:$O$255,MATCH(ROWS($A$6:A189),Requirements_Register!$BC$6:$BC$255,0))&amp;"","")</f>
        <v/>
      </c>
      <c r="H189" s="22" t="str">
        <f aca="false">IFERROR(INDEX(Requirements_Register!$P$6:$P$255,MATCH(ROWS($A$6:A189),Requirements_Register!$BC$6:$BC$255,0))&amp;"","")</f>
        <v/>
      </c>
      <c r="I189" s="22" t="str">
        <f aca="false">IFERROR(INDEX(Requirements_Register!$Q$6:$Q$255,MATCH(ROWS($A$6:A189),Requirements_Register!$BC$6:$BC$255,0))&amp;"","")</f>
        <v/>
      </c>
      <c r="J189" s="22" t="str">
        <f aca="false">IFERROR(INDEX(Requirements_Register!$AG$6:$AG$255,MATCH(ROWS($A$6:A189),Requirements_Register!$BC$6:$BC$255,0))&amp;"","")</f>
        <v/>
      </c>
      <c r="K189" s="22" t="str">
        <f aca="false">IFERROR(INDEX(Requirements_Register!$AH$6:$AH$255,MATCH(ROWS($A$6:A189),Requirements_Register!$BC$6:$BC$255,0))&amp;"","")</f>
        <v/>
      </c>
      <c r="L189" s="22" t="str">
        <f aca="false">IFERROR(INDEX(Requirements_Register!$AI$6:$AI$255,MATCH(ROWS($A$6:A189),Requirements_Register!$BC$6:$BC$255,0))&amp;"","")</f>
        <v/>
      </c>
      <c r="M189" s="22" t="str">
        <f aca="false">IFERROR(INDEX(Requirements_Register!$AM$6:$AM$255,MATCH(ROWS($A$6:A189),Requirements_Register!$BC$6:$BC$255,0)),"")</f>
        <v/>
      </c>
      <c r="N189" s="22" t="str">
        <f aca="false">IFERROR(INDEX(Requirements_Register!$AN$6:$AN$255,MATCH(ROWS($A$6:A189),Requirements_Register!$BC$6:$BC$255,0)),"")</f>
        <v/>
      </c>
      <c r="O189" s="22" t="str">
        <f aca="false">IFERROR(INDEX(Requirements_Register!$AR$6:$AR$255,MATCH(ROWS($A$6:A189),Requirements_Register!$BC$6:$BC$255,0))&amp;"","")</f>
        <v/>
      </c>
      <c r="P189" s="22" t="str">
        <f aca="false">IFERROR(INDEX(Requirements_Register!$AS$6:$AS$255,MATCH(ROWS($A$6:A189),Requirements_Register!$BC$6:$BC$255,0)),"")</f>
        <v/>
      </c>
      <c r="Q189" s="22" t="str">
        <f aca="false">IFERROR(INDEX(Requirements_Register!$AV$6:$AV$255,MATCH(ROWS($A$6:A189),Requirements_Register!$BC$6:$BC$255,0))&amp;"","")</f>
        <v/>
      </c>
    </row>
    <row r="190" customFormat="false" ht="15" hidden="false" customHeight="false" outlineLevel="0" collapsed="false">
      <c r="A190" s="22" t="str">
        <f aca="false">IFERROR(INDEX(Requirements_Register!$A$6:$A$255,MATCH(ROWS($A$6:A190),Requirements_Register!$BC$6:$BC$255,0))&amp;"","")</f>
        <v/>
      </c>
      <c r="B190" s="22" t="str">
        <f aca="false">IFERROR(INDEX(Requirements_Register!$B$6:$B$255,MATCH(ROWS($A$6:A190),Requirements_Register!$BC$6:$BC$255,0))&amp;"","")</f>
        <v/>
      </c>
      <c r="C190" s="22" t="str">
        <f aca="false">IFERROR(INDEX(Requirements_Register!$E$6:$E$255,MATCH(ROWS($A$6:A190),Requirements_Register!$BC$6:$BC$255,0))&amp;"","")</f>
        <v/>
      </c>
      <c r="D190" s="22" t="str">
        <f aca="false">IFERROR(INDEX(Requirements_Register!$F$6:$F$255,MATCH(ROWS($A$6:A190),Requirements_Register!$BC$6:$BC$255,0))&amp;"","")</f>
        <v/>
      </c>
      <c r="E190" s="22" t="str">
        <f aca="false">IFERROR(INDEX(Requirements_Register!$G$6:$G$255,MATCH(ROWS($A$6:A190),Requirements_Register!$BC$6:$BC$255,0))&amp;"","")</f>
        <v/>
      </c>
      <c r="F190" s="22" t="str">
        <f aca="false">IFERROR(INDEX(Requirements_Register!$H$6:$H$255,MATCH(ROWS($A$6:A190),Requirements_Register!$BC$6:$BC$255,0))&amp;"","")</f>
        <v/>
      </c>
      <c r="G190" s="22" t="str">
        <f aca="false">IFERROR(INDEX(Requirements_Register!$O$6:$O$255,MATCH(ROWS($A$6:A190),Requirements_Register!$BC$6:$BC$255,0))&amp;"","")</f>
        <v/>
      </c>
      <c r="H190" s="22" t="str">
        <f aca="false">IFERROR(INDEX(Requirements_Register!$P$6:$P$255,MATCH(ROWS($A$6:A190),Requirements_Register!$BC$6:$BC$255,0))&amp;"","")</f>
        <v/>
      </c>
      <c r="I190" s="22" t="str">
        <f aca="false">IFERROR(INDEX(Requirements_Register!$Q$6:$Q$255,MATCH(ROWS($A$6:A190),Requirements_Register!$BC$6:$BC$255,0))&amp;"","")</f>
        <v/>
      </c>
      <c r="J190" s="22" t="str">
        <f aca="false">IFERROR(INDEX(Requirements_Register!$AG$6:$AG$255,MATCH(ROWS($A$6:A190),Requirements_Register!$BC$6:$BC$255,0))&amp;"","")</f>
        <v/>
      </c>
      <c r="K190" s="22" t="str">
        <f aca="false">IFERROR(INDEX(Requirements_Register!$AH$6:$AH$255,MATCH(ROWS($A$6:A190),Requirements_Register!$BC$6:$BC$255,0))&amp;"","")</f>
        <v/>
      </c>
      <c r="L190" s="22" t="str">
        <f aca="false">IFERROR(INDEX(Requirements_Register!$AI$6:$AI$255,MATCH(ROWS($A$6:A190),Requirements_Register!$BC$6:$BC$255,0))&amp;"","")</f>
        <v/>
      </c>
      <c r="M190" s="22" t="str">
        <f aca="false">IFERROR(INDEX(Requirements_Register!$AM$6:$AM$255,MATCH(ROWS($A$6:A190),Requirements_Register!$BC$6:$BC$255,0)),"")</f>
        <v/>
      </c>
      <c r="N190" s="22" t="str">
        <f aca="false">IFERROR(INDEX(Requirements_Register!$AN$6:$AN$255,MATCH(ROWS($A$6:A190),Requirements_Register!$BC$6:$BC$255,0)),"")</f>
        <v/>
      </c>
      <c r="O190" s="22" t="str">
        <f aca="false">IFERROR(INDEX(Requirements_Register!$AR$6:$AR$255,MATCH(ROWS($A$6:A190),Requirements_Register!$BC$6:$BC$255,0))&amp;"","")</f>
        <v/>
      </c>
      <c r="P190" s="22" t="str">
        <f aca="false">IFERROR(INDEX(Requirements_Register!$AS$6:$AS$255,MATCH(ROWS($A$6:A190),Requirements_Register!$BC$6:$BC$255,0)),"")</f>
        <v/>
      </c>
      <c r="Q190" s="22" t="str">
        <f aca="false">IFERROR(INDEX(Requirements_Register!$AV$6:$AV$255,MATCH(ROWS($A$6:A190),Requirements_Register!$BC$6:$BC$255,0))&amp;"","")</f>
        <v/>
      </c>
    </row>
    <row r="191" customFormat="false" ht="15" hidden="false" customHeight="false" outlineLevel="0" collapsed="false">
      <c r="A191" s="22" t="str">
        <f aca="false">IFERROR(INDEX(Requirements_Register!$A$6:$A$255,MATCH(ROWS($A$6:A191),Requirements_Register!$BC$6:$BC$255,0))&amp;"","")</f>
        <v/>
      </c>
      <c r="B191" s="22" t="str">
        <f aca="false">IFERROR(INDEX(Requirements_Register!$B$6:$B$255,MATCH(ROWS($A$6:A191),Requirements_Register!$BC$6:$BC$255,0))&amp;"","")</f>
        <v/>
      </c>
      <c r="C191" s="22" t="str">
        <f aca="false">IFERROR(INDEX(Requirements_Register!$E$6:$E$255,MATCH(ROWS($A$6:A191),Requirements_Register!$BC$6:$BC$255,0))&amp;"","")</f>
        <v/>
      </c>
      <c r="D191" s="22" t="str">
        <f aca="false">IFERROR(INDEX(Requirements_Register!$F$6:$F$255,MATCH(ROWS($A$6:A191),Requirements_Register!$BC$6:$BC$255,0))&amp;"","")</f>
        <v/>
      </c>
      <c r="E191" s="22" t="str">
        <f aca="false">IFERROR(INDEX(Requirements_Register!$G$6:$G$255,MATCH(ROWS($A$6:A191),Requirements_Register!$BC$6:$BC$255,0))&amp;"","")</f>
        <v/>
      </c>
      <c r="F191" s="22" t="str">
        <f aca="false">IFERROR(INDEX(Requirements_Register!$H$6:$H$255,MATCH(ROWS($A$6:A191),Requirements_Register!$BC$6:$BC$255,0))&amp;"","")</f>
        <v/>
      </c>
      <c r="G191" s="22" t="str">
        <f aca="false">IFERROR(INDEX(Requirements_Register!$O$6:$O$255,MATCH(ROWS($A$6:A191),Requirements_Register!$BC$6:$BC$255,0))&amp;"","")</f>
        <v/>
      </c>
      <c r="H191" s="22" t="str">
        <f aca="false">IFERROR(INDEX(Requirements_Register!$P$6:$P$255,MATCH(ROWS($A$6:A191),Requirements_Register!$BC$6:$BC$255,0))&amp;"","")</f>
        <v/>
      </c>
      <c r="I191" s="22" t="str">
        <f aca="false">IFERROR(INDEX(Requirements_Register!$Q$6:$Q$255,MATCH(ROWS($A$6:A191),Requirements_Register!$BC$6:$BC$255,0))&amp;"","")</f>
        <v/>
      </c>
      <c r="J191" s="22" t="str">
        <f aca="false">IFERROR(INDEX(Requirements_Register!$AG$6:$AG$255,MATCH(ROWS($A$6:A191),Requirements_Register!$BC$6:$BC$255,0))&amp;"","")</f>
        <v/>
      </c>
      <c r="K191" s="22" t="str">
        <f aca="false">IFERROR(INDEX(Requirements_Register!$AH$6:$AH$255,MATCH(ROWS($A$6:A191),Requirements_Register!$BC$6:$BC$255,0))&amp;"","")</f>
        <v/>
      </c>
      <c r="L191" s="22" t="str">
        <f aca="false">IFERROR(INDEX(Requirements_Register!$AI$6:$AI$255,MATCH(ROWS($A$6:A191),Requirements_Register!$BC$6:$BC$255,0))&amp;"","")</f>
        <v/>
      </c>
      <c r="M191" s="22" t="str">
        <f aca="false">IFERROR(INDEX(Requirements_Register!$AM$6:$AM$255,MATCH(ROWS($A$6:A191),Requirements_Register!$BC$6:$BC$255,0)),"")</f>
        <v/>
      </c>
      <c r="N191" s="22" t="str">
        <f aca="false">IFERROR(INDEX(Requirements_Register!$AN$6:$AN$255,MATCH(ROWS($A$6:A191),Requirements_Register!$BC$6:$BC$255,0)),"")</f>
        <v/>
      </c>
      <c r="O191" s="22" t="str">
        <f aca="false">IFERROR(INDEX(Requirements_Register!$AR$6:$AR$255,MATCH(ROWS($A$6:A191),Requirements_Register!$BC$6:$BC$255,0))&amp;"","")</f>
        <v/>
      </c>
      <c r="P191" s="22" t="str">
        <f aca="false">IFERROR(INDEX(Requirements_Register!$AS$6:$AS$255,MATCH(ROWS($A$6:A191),Requirements_Register!$BC$6:$BC$255,0)),"")</f>
        <v/>
      </c>
      <c r="Q191" s="22" t="str">
        <f aca="false">IFERROR(INDEX(Requirements_Register!$AV$6:$AV$255,MATCH(ROWS($A$6:A191),Requirements_Register!$BC$6:$BC$255,0))&amp;"","")</f>
        <v/>
      </c>
    </row>
    <row r="192" customFormat="false" ht="15" hidden="false" customHeight="false" outlineLevel="0" collapsed="false">
      <c r="A192" s="22" t="str">
        <f aca="false">IFERROR(INDEX(Requirements_Register!$A$6:$A$255,MATCH(ROWS($A$6:A192),Requirements_Register!$BC$6:$BC$255,0))&amp;"","")</f>
        <v/>
      </c>
      <c r="B192" s="22" t="str">
        <f aca="false">IFERROR(INDEX(Requirements_Register!$B$6:$B$255,MATCH(ROWS($A$6:A192),Requirements_Register!$BC$6:$BC$255,0))&amp;"","")</f>
        <v/>
      </c>
      <c r="C192" s="22" t="str">
        <f aca="false">IFERROR(INDEX(Requirements_Register!$E$6:$E$255,MATCH(ROWS($A$6:A192),Requirements_Register!$BC$6:$BC$255,0))&amp;"","")</f>
        <v/>
      </c>
      <c r="D192" s="22" t="str">
        <f aca="false">IFERROR(INDEX(Requirements_Register!$F$6:$F$255,MATCH(ROWS($A$6:A192),Requirements_Register!$BC$6:$BC$255,0))&amp;"","")</f>
        <v/>
      </c>
      <c r="E192" s="22" t="str">
        <f aca="false">IFERROR(INDEX(Requirements_Register!$G$6:$G$255,MATCH(ROWS($A$6:A192),Requirements_Register!$BC$6:$BC$255,0))&amp;"","")</f>
        <v/>
      </c>
      <c r="F192" s="22" t="str">
        <f aca="false">IFERROR(INDEX(Requirements_Register!$H$6:$H$255,MATCH(ROWS($A$6:A192),Requirements_Register!$BC$6:$BC$255,0))&amp;"","")</f>
        <v/>
      </c>
      <c r="G192" s="22" t="str">
        <f aca="false">IFERROR(INDEX(Requirements_Register!$O$6:$O$255,MATCH(ROWS($A$6:A192),Requirements_Register!$BC$6:$BC$255,0))&amp;"","")</f>
        <v/>
      </c>
      <c r="H192" s="22" t="str">
        <f aca="false">IFERROR(INDEX(Requirements_Register!$P$6:$P$255,MATCH(ROWS($A$6:A192),Requirements_Register!$BC$6:$BC$255,0))&amp;"","")</f>
        <v/>
      </c>
      <c r="I192" s="22" t="str">
        <f aca="false">IFERROR(INDEX(Requirements_Register!$Q$6:$Q$255,MATCH(ROWS($A$6:A192),Requirements_Register!$BC$6:$BC$255,0))&amp;"","")</f>
        <v/>
      </c>
      <c r="J192" s="22" t="str">
        <f aca="false">IFERROR(INDEX(Requirements_Register!$AG$6:$AG$255,MATCH(ROWS($A$6:A192),Requirements_Register!$BC$6:$BC$255,0))&amp;"","")</f>
        <v/>
      </c>
      <c r="K192" s="22" t="str">
        <f aca="false">IFERROR(INDEX(Requirements_Register!$AH$6:$AH$255,MATCH(ROWS($A$6:A192),Requirements_Register!$BC$6:$BC$255,0))&amp;"","")</f>
        <v/>
      </c>
      <c r="L192" s="22" t="str">
        <f aca="false">IFERROR(INDEX(Requirements_Register!$AI$6:$AI$255,MATCH(ROWS($A$6:A192),Requirements_Register!$BC$6:$BC$255,0))&amp;"","")</f>
        <v/>
      </c>
      <c r="M192" s="22" t="str">
        <f aca="false">IFERROR(INDEX(Requirements_Register!$AM$6:$AM$255,MATCH(ROWS($A$6:A192),Requirements_Register!$BC$6:$BC$255,0)),"")</f>
        <v/>
      </c>
      <c r="N192" s="22" t="str">
        <f aca="false">IFERROR(INDEX(Requirements_Register!$AN$6:$AN$255,MATCH(ROWS($A$6:A192),Requirements_Register!$BC$6:$BC$255,0)),"")</f>
        <v/>
      </c>
      <c r="O192" s="22" t="str">
        <f aca="false">IFERROR(INDEX(Requirements_Register!$AR$6:$AR$255,MATCH(ROWS($A$6:A192),Requirements_Register!$BC$6:$BC$255,0))&amp;"","")</f>
        <v/>
      </c>
      <c r="P192" s="22" t="str">
        <f aca="false">IFERROR(INDEX(Requirements_Register!$AS$6:$AS$255,MATCH(ROWS($A$6:A192),Requirements_Register!$BC$6:$BC$255,0)),"")</f>
        <v/>
      </c>
      <c r="Q192" s="22" t="str">
        <f aca="false">IFERROR(INDEX(Requirements_Register!$AV$6:$AV$255,MATCH(ROWS($A$6:A192),Requirements_Register!$BC$6:$BC$255,0))&amp;"","")</f>
        <v/>
      </c>
    </row>
    <row r="193" customFormat="false" ht="15" hidden="false" customHeight="false" outlineLevel="0" collapsed="false">
      <c r="A193" s="22" t="str">
        <f aca="false">IFERROR(INDEX(Requirements_Register!$A$6:$A$255,MATCH(ROWS($A$6:A193),Requirements_Register!$BC$6:$BC$255,0))&amp;"","")</f>
        <v/>
      </c>
      <c r="B193" s="22" t="str">
        <f aca="false">IFERROR(INDEX(Requirements_Register!$B$6:$B$255,MATCH(ROWS($A$6:A193),Requirements_Register!$BC$6:$BC$255,0))&amp;"","")</f>
        <v/>
      </c>
      <c r="C193" s="22" t="str">
        <f aca="false">IFERROR(INDEX(Requirements_Register!$E$6:$E$255,MATCH(ROWS($A$6:A193),Requirements_Register!$BC$6:$BC$255,0))&amp;"","")</f>
        <v/>
      </c>
      <c r="D193" s="22" t="str">
        <f aca="false">IFERROR(INDEX(Requirements_Register!$F$6:$F$255,MATCH(ROWS($A$6:A193),Requirements_Register!$BC$6:$BC$255,0))&amp;"","")</f>
        <v/>
      </c>
      <c r="E193" s="22" t="str">
        <f aca="false">IFERROR(INDEX(Requirements_Register!$G$6:$G$255,MATCH(ROWS($A$6:A193),Requirements_Register!$BC$6:$BC$255,0))&amp;"","")</f>
        <v/>
      </c>
      <c r="F193" s="22" t="str">
        <f aca="false">IFERROR(INDEX(Requirements_Register!$H$6:$H$255,MATCH(ROWS($A$6:A193),Requirements_Register!$BC$6:$BC$255,0))&amp;"","")</f>
        <v/>
      </c>
      <c r="G193" s="22" t="str">
        <f aca="false">IFERROR(INDEX(Requirements_Register!$O$6:$O$255,MATCH(ROWS($A$6:A193),Requirements_Register!$BC$6:$BC$255,0))&amp;"","")</f>
        <v/>
      </c>
      <c r="H193" s="22" t="str">
        <f aca="false">IFERROR(INDEX(Requirements_Register!$P$6:$P$255,MATCH(ROWS($A$6:A193),Requirements_Register!$BC$6:$BC$255,0))&amp;"","")</f>
        <v/>
      </c>
      <c r="I193" s="22" t="str">
        <f aca="false">IFERROR(INDEX(Requirements_Register!$Q$6:$Q$255,MATCH(ROWS($A$6:A193),Requirements_Register!$BC$6:$BC$255,0))&amp;"","")</f>
        <v/>
      </c>
      <c r="J193" s="22" t="str">
        <f aca="false">IFERROR(INDEX(Requirements_Register!$AG$6:$AG$255,MATCH(ROWS($A$6:A193),Requirements_Register!$BC$6:$BC$255,0))&amp;"","")</f>
        <v/>
      </c>
      <c r="K193" s="22" t="str">
        <f aca="false">IFERROR(INDEX(Requirements_Register!$AH$6:$AH$255,MATCH(ROWS($A$6:A193),Requirements_Register!$BC$6:$BC$255,0))&amp;"","")</f>
        <v/>
      </c>
      <c r="L193" s="22" t="str">
        <f aca="false">IFERROR(INDEX(Requirements_Register!$AI$6:$AI$255,MATCH(ROWS($A$6:A193),Requirements_Register!$BC$6:$BC$255,0))&amp;"","")</f>
        <v/>
      </c>
      <c r="M193" s="22" t="str">
        <f aca="false">IFERROR(INDEX(Requirements_Register!$AM$6:$AM$255,MATCH(ROWS($A$6:A193),Requirements_Register!$BC$6:$BC$255,0)),"")</f>
        <v/>
      </c>
      <c r="N193" s="22" t="str">
        <f aca="false">IFERROR(INDEX(Requirements_Register!$AN$6:$AN$255,MATCH(ROWS($A$6:A193),Requirements_Register!$BC$6:$BC$255,0)),"")</f>
        <v/>
      </c>
      <c r="O193" s="22" t="str">
        <f aca="false">IFERROR(INDEX(Requirements_Register!$AR$6:$AR$255,MATCH(ROWS($A$6:A193),Requirements_Register!$BC$6:$BC$255,0))&amp;"","")</f>
        <v/>
      </c>
      <c r="P193" s="22" t="str">
        <f aca="false">IFERROR(INDEX(Requirements_Register!$AS$6:$AS$255,MATCH(ROWS($A$6:A193),Requirements_Register!$BC$6:$BC$255,0)),"")</f>
        <v/>
      </c>
      <c r="Q193" s="22" t="str">
        <f aca="false">IFERROR(INDEX(Requirements_Register!$AV$6:$AV$255,MATCH(ROWS($A$6:A193),Requirements_Register!$BC$6:$BC$255,0))&amp;"","")</f>
        <v/>
      </c>
    </row>
    <row r="194" customFormat="false" ht="15" hidden="false" customHeight="false" outlineLevel="0" collapsed="false">
      <c r="A194" s="22" t="str">
        <f aca="false">IFERROR(INDEX(Requirements_Register!$A$6:$A$255,MATCH(ROWS($A$6:A194),Requirements_Register!$BC$6:$BC$255,0))&amp;"","")</f>
        <v/>
      </c>
      <c r="B194" s="22" t="str">
        <f aca="false">IFERROR(INDEX(Requirements_Register!$B$6:$B$255,MATCH(ROWS($A$6:A194),Requirements_Register!$BC$6:$BC$255,0))&amp;"","")</f>
        <v/>
      </c>
      <c r="C194" s="22" t="str">
        <f aca="false">IFERROR(INDEX(Requirements_Register!$E$6:$E$255,MATCH(ROWS($A$6:A194),Requirements_Register!$BC$6:$BC$255,0))&amp;"","")</f>
        <v/>
      </c>
      <c r="D194" s="22" t="str">
        <f aca="false">IFERROR(INDEX(Requirements_Register!$F$6:$F$255,MATCH(ROWS($A$6:A194),Requirements_Register!$BC$6:$BC$255,0))&amp;"","")</f>
        <v/>
      </c>
      <c r="E194" s="22" t="str">
        <f aca="false">IFERROR(INDEX(Requirements_Register!$G$6:$G$255,MATCH(ROWS($A$6:A194),Requirements_Register!$BC$6:$BC$255,0))&amp;"","")</f>
        <v/>
      </c>
      <c r="F194" s="22" t="str">
        <f aca="false">IFERROR(INDEX(Requirements_Register!$H$6:$H$255,MATCH(ROWS($A$6:A194),Requirements_Register!$BC$6:$BC$255,0))&amp;"","")</f>
        <v/>
      </c>
      <c r="G194" s="22" t="str">
        <f aca="false">IFERROR(INDEX(Requirements_Register!$O$6:$O$255,MATCH(ROWS($A$6:A194),Requirements_Register!$BC$6:$BC$255,0))&amp;"","")</f>
        <v/>
      </c>
      <c r="H194" s="22" t="str">
        <f aca="false">IFERROR(INDEX(Requirements_Register!$P$6:$P$255,MATCH(ROWS($A$6:A194),Requirements_Register!$BC$6:$BC$255,0))&amp;"","")</f>
        <v/>
      </c>
      <c r="I194" s="22" t="str">
        <f aca="false">IFERROR(INDEX(Requirements_Register!$Q$6:$Q$255,MATCH(ROWS($A$6:A194),Requirements_Register!$BC$6:$BC$255,0))&amp;"","")</f>
        <v/>
      </c>
      <c r="J194" s="22" t="str">
        <f aca="false">IFERROR(INDEX(Requirements_Register!$AG$6:$AG$255,MATCH(ROWS($A$6:A194),Requirements_Register!$BC$6:$BC$255,0))&amp;"","")</f>
        <v/>
      </c>
      <c r="K194" s="22" t="str">
        <f aca="false">IFERROR(INDEX(Requirements_Register!$AH$6:$AH$255,MATCH(ROWS($A$6:A194),Requirements_Register!$BC$6:$BC$255,0))&amp;"","")</f>
        <v/>
      </c>
      <c r="L194" s="22" t="str">
        <f aca="false">IFERROR(INDEX(Requirements_Register!$AI$6:$AI$255,MATCH(ROWS($A$6:A194),Requirements_Register!$BC$6:$BC$255,0))&amp;"","")</f>
        <v/>
      </c>
      <c r="M194" s="22" t="str">
        <f aca="false">IFERROR(INDEX(Requirements_Register!$AM$6:$AM$255,MATCH(ROWS($A$6:A194),Requirements_Register!$BC$6:$BC$255,0)),"")</f>
        <v/>
      </c>
      <c r="N194" s="22" t="str">
        <f aca="false">IFERROR(INDEX(Requirements_Register!$AN$6:$AN$255,MATCH(ROWS($A$6:A194),Requirements_Register!$BC$6:$BC$255,0)),"")</f>
        <v/>
      </c>
      <c r="O194" s="22" t="str">
        <f aca="false">IFERROR(INDEX(Requirements_Register!$AR$6:$AR$255,MATCH(ROWS($A$6:A194),Requirements_Register!$BC$6:$BC$255,0))&amp;"","")</f>
        <v/>
      </c>
      <c r="P194" s="22" t="str">
        <f aca="false">IFERROR(INDEX(Requirements_Register!$AS$6:$AS$255,MATCH(ROWS($A$6:A194),Requirements_Register!$BC$6:$BC$255,0)),"")</f>
        <v/>
      </c>
      <c r="Q194" s="22" t="str">
        <f aca="false">IFERROR(INDEX(Requirements_Register!$AV$6:$AV$255,MATCH(ROWS($A$6:A194),Requirements_Register!$BC$6:$BC$255,0))&amp;"","")</f>
        <v/>
      </c>
    </row>
    <row r="195" customFormat="false" ht="15" hidden="false" customHeight="false" outlineLevel="0" collapsed="false">
      <c r="A195" s="22" t="str">
        <f aca="false">IFERROR(INDEX(Requirements_Register!$A$6:$A$255,MATCH(ROWS($A$6:A195),Requirements_Register!$BC$6:$BC$255,0))&amp;"","")</f>
        <v/>
      </c>
      <c r="B195" s="22" t="str">
        <f aca="false">IFERROR(INDEX(Requirements_Register!$B$6:$B$255,MATCH(ROWS($A$6:A195),Requirements_Register!$BC$6:$BC$255,0))&amp;"","")</f>
        <v/>
      </c>
      <c r="C195" s="22" t="str">
        <f aca="false">IFERROR(INDEX(Requirements_Register!$E$6:$E$255,MATCH(ROWS($A$6:A195),Requirements_Register!$BC$6:$BC$255,0))&amp;"","")</f>
        <v/>
      </c>
      <c r="D195" s="22" t="str">
        <f aca="false">IFERROR(INDEX(Requirements_Register!$F$6:$F$255,MATCH(ROWS($A$6:A195),Requirements_Register!$BC$6:$BC$255,0))&amp;"","")</f>
        <v/>
      </c>
      <c r="E195" s="22" t="str">
        <f aca="false">IFERROR(INDEX(Requirements_Register!$G$6:$G$255,MATCH(ROWS($A$6:A195),Requirements_Register!$BC$6:$BC$255,0))&amp;"","")</f>
        <v/>
      </c>
      <c r="F195" s="22" t="str">
        <f aca="false">IFERROR(INDEX(Requirements_Register!$H$6:$H$255,MATCH(ROWS($A$6:A195),Requirements_Register!$BC$6:$BC$255,0))&amp;"","")</f>
        <v/>
      </c>
      <c r="G195" s="22" t="str">
        <f aca="false">IFERROR(INDEX(Requirements_Register!$O$6:$O$255,MATCH(ROWS($A$6:A195),Requirements_Register!$BC$6:$BC$255,0))&amp;"","")</f>
        <v/>
      </c>
      <c r="H195" s="22" t="str">
        <f aca="false">IFERROR(INDEX(Requirements_Register!$P$6:$P$255,MATCH(ROWS($A$6:A195),Requirements_Register!$BC$6:$BC$255,0))&amp;"","")</f>
        <v/>
      </c>
      <c r="I195" s="22" t="str">
        <f aca="false">IFERROR(INDEX(Requirements_Register!$Q$6:$Q$255,MATCH(ROWS($A$6:A195),Requirements_Register!$BC$6:$BC$255,0))&amp;"","")</f>
        <v/>
      </c>
      <c r="J195" s="22" t="str">
        <f aca="false">IFERROR(INDEX(Requirements_Register!$AG$6:$AG$255,MATCH(ROWS($A$6:A195),Requirements_Register!$BC$6:$BC$255,0))&amp;"","")</f>
        <v/>
      </c>
      <c r="K195" s="22" t="str">
        <f aca="false">IFERROR(INDEX(Requirements_Register!$AH$6:$AH$255,MATCH(ROWS($A$6:A195),Requirements_Register!$BC$6:$BC$255,0))&amp;"","")</f>
        <v/>
      </c>
      <c r="L195" s="22" t="str">
        <f aca="false">IFERROR(INDEX(Requirements_Register!$AI$6:$AI$255,MATCH(ROWS($A$6:A195),Requirements_Register!$BC$6:$BC$255,0))&amp;"","")</f>
        <v/>
      </c>
      <c r="M195" s="22" t="str">
        <f aca="false">IFERROR(INDEX(Requirements_Register!$AM$6:$AM$255,MATCH(ROWS($A$6:A195),Requirements_Register!$BC$6:$BC$255,0)),"")</f>
        <v/>
      </c>
      <c r="N195" s="22" t="str">
        <f aca="false">IFERROR(INDEX(Requirements_Register!$AN$6:$AN$255,MATCH(ROWS($A$6:A195),Requirements_Register!$BC$6:$BC$255,0)),"")</f>
        <v/>
      </c>
      <c r="O195" s="22" t="str">
        <f aca="false">IFERROR(INDEX(Requirements_Register!$AR$6:$AR$255,MATCH(ROWS($A$6:A195),Requirements_Register!$BC$6:$BC$255,0))&amp;"","")</f>
        <v/>
      </c>
      <c r="P195" s="22" t="str">
        <f aca="false">IFERROR(INDEX(Requirements_Register!$AS$6:$AS$255,MATCH(ROWS($A$6:A195),Requirements_Register!$BC$6:$BC$255,0)),"")</f>
        <v/>
      </c>
      <c r="Q195" s="22" t="str">
        <f aca="false">IFERROR(INDEX(Requirements_Register!$AV$6:$AV$255,MATCH(ROWS($A$6:A195),Requirements_Register!$BC$6:$BC$255,0))&amp;"","")</f>
        <v/>
      </c>
    </row>
    <row r="196" customFormat="false" ht="15" hidden="false" customHeight="false" outlineLevel="0" collapsed="false">
      <c r="A196" s="22" t="str">
        <f aca="false">IFERROR(INDEX(Requirements_Register!$A$6:$A$255,MATCH(ROWS($A$6:A196),Requirements_Register!$BC$6:$BC$255,0))&amp;"","")</f>
        <v/>
      </c>
      <c r="B196" s="22" t="str">
        <f aca="false">IFERROR(INDEX(Requirements_Register!$B$6:$B$255,MATCH(ROWS($A$6:A196),Requirements_Register!$BC$6:$BC$255,0))&amp;"","")</f>
        <v/>
      </c>
      <c r="C196" s="22" t="str">
        <f aca="false">IFERROR(INDEX(Requirements_Register!$E$6:$E$255,MATCH(ROWS($A$6:A196),Requirements_Register!$BC$6:$BC$255,0))&amp;"","")</f>
        <v/>
      </c>
      <c r="D196" s="22" t="str">
        <f aca="false">IFERROR(INDEX(Requirements_Register!$F$6:$F$255,MATCH(ROWS($A$6:A196),Requirements_Register!$BC$6:$BC$255,0))&amp;"","")</f>
        <v/>
      </c>
      <c r="E196" s="22" t="str">
        <f aca="false">IFERROR(INDEX(Requirements_Register!$G$6:$G$255,MATCH(ROWS($A$6:A196),Requirements_Register!$BC$6:$BC$255,0))&amp;"","")</f>
        <v/>
      </c>
      <c r="F196" s="22" t="str">
        <f aca="false">IFERROR(INDEX(Requirements_Register!$H$6:$H$255,MATCH(ROWS($A$6:A196),Requirements_Register!$BC$6:$BC$255,0))&amp;"","")</f>
        <v/>
      </c>
      <c r="G196" s="22" t="str">
        <f aca="false">IFERROR(INDEX(Requirements_Register!$O$6:$O$255,MATCH(ROWS($A$6:A196),Requirements_Register!$BC$6:$BC$255,0))&amp;"","")</f>
        <v/>
      </c>
      <c r="H196" s="22" t="str">
        <f aca="false">IFERROR(INDEX(Requirements_Register!$P$6:$P$255,MATCH(ROWS($A$6:A196),Requirements_Register!$BC$6:$BC$255,0))&amp;"","")</f>
        <v/>
      </c>
      <c r="I196" s="22" t="str">
        <f aca="false">IFERROR(INDEX(Requirements_Register!$Q$6:$Q$255,MATCH(ROWS($A$6:A196),Requirements_Register!$BC$6:$BC$255,0))&amp;"","")</f>
        <v/>
      </c>
      <c r="J196" s="22" t="str">
        <f aca="false">IFERROR(INDEX(Requirements_Register!$AG$6:$AG$255,MATCH(ROWS($A$6:A196),Requirements_Register!$BC$6:$BC$255,0))&amp;"","")</f>
        <v/>
      </c>
      <c r="K196" s="22" t="str">
        <f aca="false">IFERROR(INDEX(Requirements_Register!$AH$6:$AH$255,MATCH(ROWS($A$6:A196),Requirements_Register!$BC$6:$BC$255,0))&amp;"","")</f>
        <v/>
      </c>
      <c r="L196" s="22" t="str">
        <f aca="false">IFERROR(INDEX(Requirements_Register!$AI$6:$AI$255,MATCH(ROWS($A$6:A196),Requirements_Register!$BC$6:$BC$255,0))&amp;"","")</f>
        <v/>
      </c>
      <c r="M196" s="22" t="str">
        <f aca="false">IFERROR(INDEX(Requirements_Register!$AM$6:$AM$255,MATCH(ROWS($A$6:A196),Requirements_Register!$BC$6:$BC$255,0)),"")</f>
        <v/>
      </c>
      <c r="N196" s="22" t="str">
        <f aca="false">IFERROR(INDEX(Requirements_Register!$AN$6:$AN$255,MATCH(ROWS($A$6:A196),Requirements_Register!$BC$6:$BC$255,0)),"")</f>
        <v/>
      </c>
      <c r="O196" s="22" t="str">
        <f aca="false">IFERROR(INDEX(Requirements_Register!$AR$6:$AR$255,MATCH(ROWS($A$6:A196),Requirements_Register!$BC$6:$BC$255,0))&amp;"","")</f>
        <v/>
      </c>
      <c r="P196" s="22" t="str">
        <f aca="false">IFERROR(INDEX(Requirements_Register!$AS$6:$AS$255,MATCH(ROWS($A$6:A196),Requirements_Register!$BC$6:$BC$255,0)),"")</f>
        <v/>
      </c>
      <c r="Q196" s="22" t="str">
        <f aca="false">IFERROR(INDEX(Requirements_Register!$AV$6:$AV$255,MATCH(ROWS($A$6:A196),Requirements_Register!$BC$6:$BC$255,0))&amp;"","")</f>
        <v/>
      </c>
    </row>
    <row r="197" customFormat="false" ht="15" hidden="false" customHeight="false" outlineLevel="0" collapsed="false">
      <c r="A197" s="22" t="str">
        <f aca="false">IFERROR(INDEX(Requirements_Register!$A$6:$A$255,MATCH(ROWS($A$6:A197),Requirements_Register!$BC$6:$BC$255,0))&amp;"","")</f>
        <v/>
      </c>
      <c r="B197" s="22" t="str">
        <f aca="false">IFERROR(INDEX(Requirements_Register!$B$6:$B$255,MATCH(ROWS($A$6:A197),Requirements_Register!$BC$6:$BC$255,0))&amp;"","")</f>
        <v/>
      </c>
      <c r="C197" s="22" t="str">
        <f aca="false">IFERROR(INDEX(Requirements_Register!$E$6:$E$255,MATCH(ROWS($A$6:A197),Requirements_Register!$BC$6:$BC$255,0))&amp;"","")</f>
        <v/>
      </c>
      <c r="D197" s="22" t="str">
        <f aca="false">IFERROR(INDEX(Requirements_Register!$F$6:$F$255,MATCH(ROWS($A$6:A197),Requirements_Register!$BC$6:$BC$255,0))&amp;"","")</f>
        <v/>
      </c>
      <c r="E197" s="22" t="str">
        <f aca="false">IFERROR(INDEX(Requirements_Register!$G$6:$G$255,MATCH(ROWS($A$6:A197),Requirements_Register!$BC$6:$BC$255,0))&amp;"","")</f>
        <v/>
      </c>
      <c r="F197" s="22" t="str">
        <f aca="false">IFERROR(INDEX(Requirements_Register!$H$6:$H$255,MATCH(ROWS($A$6:A197),Requirements_Register!$BC$6:$BC$255,0))&amp;"","")</f>
        <v/>
      </c>
      <c r="G197" s="22" t="str">
        <f aca="false">IFERROR(INDEX(Requirements_Register!$O$6:$O$255,MATCH(ROWS($A$6:A197),Requirements_Register!$BC$6:$BC$255,0))&amp;"","")</f>
        <v/>
      </c>
      <c r="H197" s="22" t="str">
        <f aca="false">IFERROR(INDEX(Requirements_Register!$P$6:$P$255,MATCH(ROWS($A$6:A197),Requirements_Register!$BC$6:$BC$255,0))&amp;"","")</f>
        <v/>
      </c>
      <c r="I197" s="22" t="str">
        <f aca="false">IFERROR(INDEX(Requirements_Register!$Q$6:$Q$255,MATCH(ROWS($A$6:A197),Requirements_Register!$BC$6:$BC$255,0))&amp;"","")</f>
        <v/>
      </c>
      <c r="J197" s="22" t="str">
        <f aca="false">IFERROR(INDEX(Requirements_Register!$AG$6:$AG$255,MATCH(ROWS($A$6:A197),Requirements_Register!$BC$6:$BC$255,0))&amp;"","")</f>
        <v/>
      </c>
      <c r="K197" s="22" t="str">
        <f aca="false">IFERROR(INDEX(Requirements_Register!$AH$6:$AH$255,MATCH(ROWS($A$6:A197),Requirements_Register!$BC$6:$BC$255,0))&amp;"","")</f>
        <v/>
      </c>
      <c r="L197" s="22" t="str">
        <f aca="false">IFERROR(INDEX(Requirements_Register!$AI$6:$AI$255,MATCH(ROWS($A$6:A197),Requirements_Register!$BC$6:$BC$255,0))&amp;"","")</f>
        <v/>
      </c>
      <c r="M197" s="22" t="str">
        <f aca="false">IFERROR(INDEX(Requirements_Register!$AM$6:$AM$255,MATCH(ROWS($A$6:A197),Requirements_Register!$BC$6:$BC$255,0)),"")</f>
        <v/>
      </c>
      <c r="N197" s="22" t="str">
        <f aca="false">IFERROR(INDEX(Requirements_Register!$AN$6:$AN$255,MATCH(ROWS($A$6:A197),Requirements_Register!$BC$6:$BC$255,0)),"")</f>
        <v/>
      </c>
      <c r="O197" s="22" t="str">
        <f aca="false">IFERROR(INDEX(Requirements_Register!$AR$6:$AR$255,MATCH(ROWS($A$6:A197),Requirements_Register!$BC$6:$BC$255,0))&amp;"","")</f>
        <v/>
      </c>
      <c r="P197" s="22" t="str">
        <f aca="false">IFERROR(INDEX(Requirements_Register!$AS$6:$AS$255,MATCH(ROWS($A$6:A197),Requirements_Register!$BC$6:$BC$255,0)),"")</f>
        <v/>
      </c>
      <c r="Q197" s="22" t="str">
        <f aca="false">IFERROR(INDEX(Requirements_Register!$AV$6:$AV$255,MATCH(ROWS($A$6:A197),Requirements_Register!$BC$6:$BC$255,0))&amp;"","")</f>
        <v/>
      </c>
    </row>
    <row r="198" customFormat="false" ht="15" hidden="false" customHeight="false" outlineLevel="0" collapsed="false">
      <c r="A198" s="22" t="str">
        <f aca="false">IFERROR(INDEX(Requirements_Register!$A$6:$A$255,MATCH(ROWS($A$6:A198),Requirements_Register!$BC$6:$BC$255,0))&amp;"","")</f>
        <v/>
      </c>
      <c r="B198" s="22" t="str">
        <f aca="false">IFERROR(INDEX(Requirements_Register!$B$6:$B$255,MATCH(ROWS($A$6:A198),Requirements_Register!$BC$6:$BC$255,0))&amp;"","")</f>
        <v/>
      </c>
      <c r="C198" s="22" t="str">
        <f aca="false">IFERROR(INDEX(Requirements_Register!$E$6:$E$255,MATCH(ROWS($A$6:A198),Requirements_Register!$BC$6:$BC$255,0))&amp;"","")</f>
        <v/>
      </c>
      <c r="D198" s="22" t="str">
        <f aca="false">IFERROR(INDEX(Requirements_Register!$F$6:$F$255,MATCH(ROWS($A$6:A198),Requirements_Register!$BC$6:$BC$255,0))&amp;"","")</f>
        <v/>
      </c>
      <c r="E198" s="22" t="str">
        <f aca="false">IFERROR(INDEX(Requirements_Register!$G$6:$G$255,MATCH(ROWS($A$6:A198),Requirements_Register!$BC$6:$BC$255,0))&amp;"","")</f>
        <v/>
      </c>
      <c r="F198" s="22" t="str">
        <f aca="false">IFERROR(INDEX(Requirements_Register!$H$6:$H$255,MATCH(ROWS($A$6:A198),Requirements_Register!$BC$6:$BC$255,0))&amp;"","")</f>
        <v/>
      </c>
      <c r="G198" s="22" t="str">
        <f aca="false">IFERROR(INDEX(Requirements_Register!$O$6:$O$255,MATCH(ROWS($A$6:A198),Requirements_Register!$BC$6:$BC$255,0))&amp;"","")</f>
        <v/>
      </c>
      <c r="H198" s="22" t="str">
        <f aca="false">IFERROR(INDEX(Requirements_Register!$P$6:$P$255,MATCH(ROWS($A$6:A198),Requirements_Register!$BC$6:$BC$255,0))&amp;"","")</f>
        <v/>
      </c>
      <c r="I198" s="22" t="str">
        <f aca="false">IFERROR(INDEX(Requirements_Register!$Q$6:$Q$255,MATCH(ROWS($A$6:A198),Requirements_Register!$BC$6:$BC$255,0))&amp;"","")</f>
        <v/>
      </c>
      <c r="J198" s="22" t="str">
        <f aca="false">IFERROR(INDEX(Requirements_Register!$AG$6:$AG$255,MATCH(ROWS($A$6:A198),Requirements_Register!$BC$6:$BC$255,0))&amp;"","")</f>
        <v/>
      </c>
      <c r="K198" s="22" t="str">
        <f aca="false">IFERROR(INDEX(Requirements_Register!$AH$6:$AH$255,MATCH(ROWS($A$6:A198),Requirements_Register!$BC$6:$BC$255,0))&amp;"","")</f>
        <v/>
      </c>
      <c r="L198" s="22" t="str">
        <f aca="false">IFERROR(INDEX(Requirements_Register!$AI$6:$AI$255,MATCH(ROWS($A$6:A198),Requirements_Register!$BC$6:$BC$255,0))&amp;"","")</f>
        <v/>
      </c>
      <c r="M198" s="22" t="str">
        <f aca="false">IFERROR(INDEX(Requirements_Register!$AM$6:$AM$255,MATCH(ROWS($A$6:A198),Requirements_Register!$BC$6:$BC$255,0)),"")</f>
        <v/>
      </c>
      <c r="N198" s="22" t="str">
        <f aca="false">IFERROR(INDEX(Requirements_Register!$AN$6:$AN$255,MATCH(ROWS($A$6:A198),Requirements_Register!$BC$6:$BC$255,0)),"")</f>
        <v/>
      </c>
      <c r="O198" s="22" t="str">
        <f aca="false">IFERROR(INDEX(Requirements_Register!$AR$6:$AR$255,MATCH(ROWS($A$6:A198),Requirements_Register!$BC$6:$BC$255,0))&amp;"","")</f>
        <v/>
      </c>
      <c r="P198" s="22" t="str">
        <f aca="false">IFERROR(INDEX(Requirements_Register!$AS$6:$AS$255,MATCH(ROWS($A$6:A198),Requirements_Register!$BC$6:$BC$255,0)),"")</f>
        <v/>
      </c>
      <c r="Q198" s="22" t="str">
        <f aca="false">IFERROR(INDEX(Requirements_Register!$AV$6:$AV$255,MATCH(ROWS($A$6:A198),Requirements_Register!$BC$6:$BC$255,0))&amp;"","")</f>
        <v/>
      </c>
    </row>
    <row r="199" customFormat="false" ht="15" hidden="false" customHeight="false" outlineLevel="0" collapsed="false">
      <c r="A199" s="22" t="str">
        <f aca="false">IFERROR(INDEX(Requirements_Register!$A$6:$A$255,MATCH(ROWS($A$6:A199),Requirements_Register!$BC$6:$BC$255,0))&amp;"","")</f>
        <v/>
      </c>
      <c r="B199" s="22" t="str">
        <f aca="false">IFERROR(INDEX(Requirements_Register!$B$6:$B$255,MATCH(ROWS($A$6:A199),Requirements_Register!$BC$6:$BC$255,0))&amp;"","")</f>
        <v/>
      </c>
      <c r="C199" s="22" t="str">
        <f aca="false">IFERROR(INDEX(Requirements_Register!$E$6:$E$255,MATCH(ROWS($A$6:A199),Requirements_Register!$BC$6:$BC$255,0))&amp;"","")</f>
        <v/>
      </c>
      <c r="D199" s="22" t="str">
        <f aca="false">IFERROR(INDEX(Requirements_Register!$F$6:$F$255,MATCH(ROWS($A$6:A199),Requirements_Register!$BC$6:$BC$255,0))&amp;"","")</f>
        <v/>
      </c>
      <c r="E199" s="22" t="str">
        <f aca="false">IFERROR(INDEX(Requirements_Register!$G$6:$G$255,MATCH(ROWS($A$6:A199),Requirements_Register!$BC$6:$BC$255,0))&amp;"","")</f>
        <v/>
      </c>
      <c r="F199" s="22" t="str">
        <f aca="false">IFERROR(INDEX(Requirements_Register!$H$6:$H$255,MATCH(ROWS($A$6:A199),Requirements_Register!$BC$6:$BC$255,0))&amp;"","")</f>
        <v/>
      </c>
      <c r="G199" s="22" t="str">
        <f aca="false">IFERROR(INDEX(Requirements_Register!$O$6:$O$255,MATCH(ROWS($A$6:A199),Requirements_Register!$BC$6:$BC$255,0))&amp;"","")</f>
        <v/>
      </c>
      <c r="H199" s="22" t="str">
        <f aca="false">IFERROR(INDEX(Requirements_Register!$P$6:$P$255,MATCH(ROWS($A$6:A199),Requirements_Register!$BC$6:$BC$255,0))&amp;"","")</f>
        <v/>
      </c>
      <c r="I199" s="22" t="str">
        <f aca="false">IFERROR(INDEX(Requirements_Register!$Q$6:$Q$255,MATCH(ROWS($A$6:A199),Requirements_Register!$BC$6:$BC$255,0))&amp;"","")</f>
        <v/>
      </c>
      <c r="J199" s="22" t="str">
        <f aca="false">IFERROR(INDEX(Requirements_Register!$AG$6:$AG$255,MATCH(ROWS($A$6:A199),Requirements_Register!$BC$6:$BC$255,0))&amp;"","")</f>
        <v/>
      </c>
      <c r="K199" s="22" t="str">
        <f aca="false">IFERROR(INDEX(Requirements_Register!$AH$6:$AH$255,MATCH(ROWS($A$6:A199),Requirements_Register!$BC$6:$BC$255,0))&amp;"","")</f>
        <v/>
      </c>
      <c r="L199" s="22" t="str">
        <f aca="false">IFERROR(INDEX(Requirements_Register!$AI$6:$AI$255,MATCH(ROWS($A$6:A199),Requirements_Register!$BC$6:$BC$255,0))&amp;"","")</f>
        <v/>
      </c>
      <c r="M199" s="22" t="str">
        <f aca="false">IFERROR(INDEX(Requirements_Register!$AM$6:$AM$255,MATCH(ROWS($A$6:A199),Requirements_Register!$BC$6:$BC$255,0)),"")</f>
        <v/>
      </c>
      <c r="N199" s="22" t="str">
        <f aca="false">IFERROR(INDEX(Requirements_Register!$AN$6:$AN$255,MATCH(ROWS($A$6:A199),Requirements_Register!$BC$6:$BC$255,0)),"")</f>
        <v/>
      </c>
      <c r="O199" s="22" t="str">
        <f aca="false">IFERROR(INDEX(Requirements_Register!$AR$6:$AR$255,MATCH(ROWS($A$6:A199),Requirements_Register!$BC$6:$BC$255,0))&amp;"","")</f>
        <v/>
      </c>
      <c r="P199" s="22" t="str">
        <f aca="false">IFERROR(INDEX(Requirements_Register!$AS$6:$AS$255,MATCH(ROWS($A$6:A199),Requirements_Register!$BC$6:$BC$255,0)),"")</f>
        <v/>
      </c>
      <c r="Q199" s="22" t="str">
        <f aca="false">IFERROR(INDEX(Requirements_Register!$AV$6:$AV$255,MATCH(ROWS($A$6:A199),Requirements_Register!$BC$6:$BC$255,0))&amp;"","")</f>
        <v/>
      </c>
    </row>
    <row r="200" customFormat="false" ht="15" hidden="false" customHeight="false" outlineLevel="0" collapsed="false">
      <c r="A200" s="22" t="str">
        <f aca="false">IFERROR(INDEX(Requirements_Register!$A$6:$A$255,MATCH(ROWS($A$6:A200),Requirements_Register!$BC$6:$BC$255,0))&amp;"","")</f>
        <v/>
      </c>
      <c r="B200" s="22" t="str">
        <f aca="false">IFERROR(INDEX(Requirements_Register!$B$6:$B$255,MATCH(ROWS($A$6:A200),Requirements_Register!$BC$6:$BC$255,0))&amp;"","")</f>
        <v/>
      </c>
      <c r="C200" s="22" t="str">
        <f aca="false">IFERROR(INDEX(Requirements_Register!$E$6:$E$255,MATCH(ROWS($A$6:A200),Requirements_Register!$BC$6:$BC$255,0))&amp;"","")</f>
        <v/>
      </c>
      <c r="D200" s="22" t="str">
        <f aca="false">IFERROR(INDEX(Requirements_Register!$F$6:$F$255,MATCH(ROWS($A$6:A200),Requirements_Register!$BC$6:$BC$255,0))&amp;"","")</f>
        <v/>
      </c>
      <c r="E200" s="22" t="str">
        <f aca="false">IFERROR(INDEX(Requirements_Register!$G$6:$G$255,MATCH(ROWS($A$6:A200),Requirements_Register!$BC$6:$BC$255,0))&amp;"","")</f>
        <v/>
      </c>
      <c r="F200" s="22" t="str">
        <f aca="false">IFERROR(INDEX(Requirements_Register!$H$6:$H$255,MATCH(ROWS($A$6:A200),Requirements_Register!$BC$6:$BC$255,0))&amp;"","")</f>
        <v/>
      </c>
      <c r="G200" s="22" t="str">
        <f aca="false">IFERROR(INDEX(Requirements_Register!$O$6:$O$255,MATCH(ROWS($A$6:A200),Requirements_Register!$BC$6:$BC$255,0))&amp;"","")</f>
        <v/>
      </c>
      <c r="H200" s="22" t="str">
        <f aca="false">IFERROR(INDEX(Requirements_Register!$P$6:$P$255,MATCH(ROWS($A$6:A200),Requirements_Register!$BC$6:$BC$255,0))&amp;"","")</f>
        <v/>
      </c>
      <c r="I200" s="22" t="str">
        <f aca="false">IFERROR(INDEX(Requirements_Register!$Q$6:$Q$255,MATCH(ROWS($A$6:A200),Requirements_Register!$BC$6:$BC$255,0))&amp;"","")</f>
        <v/>
      </c>
      <c r="J200" s="22" t="str">
        <f aca="false">IFERROR(INDEX(Requirements_Register!$AG$6:$AG$255,MATCH(ROWS($A$6:A200),Requirements_Register!$BC$6:$BC$255,0))&amp;"","")</f>
        <v/>
      </c>
      <c r="K200" s="22" t="str">
        <f aca="false">IFERROR(INDEX(Requirements_Register!$AH$6:$AH$255,MATCH(ROWS($A$6:A200),Requirements_Register!$BC$6:$BC$255,0))&amp;"","")</f>
        <v/>
      </c>
      <c r="L200" s="22" t="str">
        <f aca="false">IFERROR(INDEX(Requirements_Register!$AI$6:$AI$255,MATCH(ROWS($A$6:A200),Requirements_Register!$BC$6:$BC$255,0))&amp;"","")</f>
        <v/>
      </c>
      <c r="M200" s="22" t="str">
        <f aca="false">IFERROR(INDEX(Requirements_Register!$AM$6:$AM$255,MATCH(ROWS($A$6:A200),Requirements_Register!$BC$6:$BC$255,0)),"")</f>
        <v/>
      </c>
      <c r="N200" s="22" t="str">
        <f aca="false">IFERROR(INDEX(Requirements_Register!$AN$6:$AN$255,MATCH(ROWS($A$6:A200),Requirements_Register!$BC$6:$BC$255,0)),"")</f>
        <v/>
      </c>
      <c r="O200" s="22" t="str">
        <f aca="false">IFERROR(INDEX(Requirements_Register!$AR$6:$AR$255,MATCH(ROWS($A$6:A200),Requirements_Register!$BC$6:$BC$255,0))&amp;"","")</f>
        <v/>
      </c>
      <c r="P200" s="22" t="str">
        <f aca="false">IFERROR(INDEX(Requirements_Register!$AS$6:$AS$255,MATCH(ROWS($A$6:A200),Requirements_Register!$BC$6:$BC$255,0)),"")</f>
        <v/>
      </c>
      <c r="Q200" s="22" t="str">
        <f aca="false">IFERROR(INDEX(Requirements_Register!$AV$6:$AV$255,MATCH(ROWS($A$6:A200),Requirements_Register!$BC$6:$BC$255,0))&amp;"","")</f>
        <v/>
      </c>
    </row>
    <row r="201" customFormat="false" ht="15" hidden="false" customHeight="false" outlineLevel="0" collapsed="false">
      <c r="A201" s="22" t="str">
        <f aca="false">IFERROR(INDEX(Requirements_Register!$A$6:$A$255,MATCH(ROWS($A$6:A201),Requirements_Register!$BC$6:$BC$255,0))&amp;"","")</f>
        <v/>
      </c>
      <c r="B201" s="22" t="str">
        <f aca="false">IFERROR(INDEX(Requirements_Register!$B$6:$B$255,MATCH(ROWS($A$6:A201),Requirements_Register!$BC$6:$BC$255,0))&amp;"","")</f>
        <v/>
      </c>
      <c r="C201" s="22" t="str">
        <f aca="false">IFERROR(INDEX(Requirements_Register!$E$6:$E$255,MATCH(ROWS($A$6:A201),Requirements_Register!$BC$6:$BC$255,0))&amp;"","")</f>
        <v/>
      </c>
      <c r="D201" s="22" t="str">
        <f aca="false">IFERROR(INDEX(Requirements_Register!$F$6:$F$255,MATCH(ROWS($A$6:A201),Requirements_Register!$BC$6:$BC$255,0))&amp;"","")</f>
        <v/>
      </c>
      <c r="E201" s="22" t="str">
        <f aca="false">IFERROR(INDEX(Requirements_Register!$G$6:$G$255,MATCH(ROWS($A$6:A201),Requirements_Register!$BC$6:$BC$255,0))&amp;"","")</f>
        <v/>
      </c>
      <c r="F201" s="22" t="str">
        <f aca="false">IFERROR(INDEX(Requirements_Register!$H$6:$H$255,MATCH(ROWS($A$6:A201),Requirements_Register!$BC$6:$BC$255,0))&amp;"","")</f>
        <v/>
      </c>
      <c r="G201" s="22" t="str">
        <f aca="false">IFERROR(INDEX(Requirements_Register!$O$6:$O$255,MATCH(ROWS($A$6:A201),Requirements_Register!$BC$6:$BC$255,0))&amp;"","")</f>
        <v/>
      </c>
      <c r="H201" s="22" t="str">
        <f aca="false">IFERROR(INDEX(Requirements_Register!$P$6:$P$255,MATCH(ROWS($A$6:A201),Requirements_Register!$BC$6:$BC$255,0))&amp;"","")</f>
        <v/>
      </c>
      <c r="I201" s="22" t="str">
        <f aca="false">IFERROR(INDEX(Requirements_Register!$Q$6:$Q$255,MATCH(ROWS($A$6:A201),Requirements_Register!$BC$6:$BC$255,0))&amp;"","")</f>
        <v/>
      </c>
      <c r="J201" s="22" t="str">
        <f aca="false">IFERROR(INDEX(Requirements_Register!$AG$6:$AG$255,MATCH(ROWS($A$6:A201),Requirements_Register!$BC$6:$BC$255,0))&amp;"","")</f>
        <v/>
      </c>
      <c r="K201" s="22" t="str">
        <f aca="false">IFERROR(INDEX(Requirements_Register!$AH$6:$AH$255,MATCH(ROWS($A$6:A201),Requirements_Register!$BC$6:$BC$255,0))&amp;"","")</f>
        <v/>
      </c>
      <c r="L201" s="22" t="str">
        <f aca="false">IFERROR(INDEX(Requirements_Register!$AI$6:$AI$255,MATCH(ROWS($A$6:A201),Requirements_Register!$BC$6:$BC$255,0))&amp;"","")</f>
        <v/>
      </c>
      <c r="M201" s="22" t="str">
        <f aca="false">IFERROR(INDEX(Requirements_Register!$AM$6:$AM$255,MATCH(ROWS($A$6:A201),Requirements_Register!$BC$6:$BC$255,0)),"")</f>
        <v/>
      </c>
      <c r="N201" s="22" t="str">
        <f aca="false">IFERROR(INDEX(Requirements_Register!$AN$6:$AN$255,MATCH(ROWS($A$6:A201),Requirements_Register!$BC$6:$BC$255,0)),"")</f>
        <v/>
      </c>
      <c r="O201" s="22" t="str">
        <f aca="false">IFERROR(INDEX(Requirements_Register!$AR$6:$AR$255,MATCH(ROWS($A$6:A201),Requirements_Register!$BC$6:$BC$255,0))&amp;"","")</f>
        <v/>
      </c>
      <c r="P201" s="22" t="str">
        <f aca="false">IFERROR(INDEX(Requirements_Register!$AS$6:$AS$255,MATCH(ROWS($A$6:A201),Requirements_Register!$BC$6:$BC$255,0)),"")</f>
        <v/>
      </c>
      <c r="Q201" s="22" t="str">
        <f aca="false">IFERROR(INDEX(Requirements_Register!$AV$6:$AV$255,MATCH(ROWS($A$6:A201),Requirements_Register!$BC$6:$BC$255,0))&amp;"","")</f>
        <v/>
      </c>
    </row>
    <row r="202" customFormat="false" ht="15" hidden="false" customHeight="false" outlineLevel="0" collapsed="false">
      <c r="A202" s="22" t="str">
        <f aca="false">IFERROR(INDEX(Requirements_Register!$A$6:$A$255,MATCH(ROWS($A$6:A202),Requirements_Register!$BC$6:$BC$255,0))&amp;"","")</f>
        <v/>
      </c>
      <c r="B202" s="22" t="str">
        <f aca="false">IFERROR(INDEX(Requirements_Register!$B$6:$B$255,MATCH(ROWS($A$6:A202),Requirements_Register!$BC$6:$BC$255,0))&amp;"","")</f>
        <v/>
      </c>
      <c r="C202" s="22" t="str">
        <f aca="false">IFERROR(INDEX(Requirements_Register!$E$6:$E$255,MATCH(ROWS($A$6:A202),Requirements_Register!$BC$6:$BC$255,0))&amp;"","")</f>
        <v/>
      </c>
      <c r="D202" s="22" t="str">
        <f aca="false">IFERROR(INDEX(Requirements_Register!$F$6:$F$255,MATCH(ROWS($A$6:A202),Requirements_Register!$BC$6:$BC$255,0))&amp;"","")</f>
        <v/>
      </c>
      <c r="E202" s="22" t="str">
        <f aca="false">IFERROR(INDEX(Requirements_Register!$G$6:$G$255,MATCH(ROWS($A$6:A202),Requirements_Register!$BC$6:$BC$255,0))&amp;"","")</f>
        <v/>
      </c>
      <c r="F202" s="22" t="str">
        <f aca="false">IFERROR(INDEX(Requirements_Register!$H$6:$H$255,MATCH(ROWS($A$6:A202),Requirements_Register!$BC$6:$BC$255,0))&amp;"","")</f>
        <v/>
      </c>
      <c r="G202" s="22" t="str">
        <f aca="false">IFERROR(INDEX(Requirements_Register!$O$6:$O$255,MATCH(ROWS($A$6:A202),Requirements_Register!$BC$6:$BC$255,0))&amp;"","")</f>
        <v/>
      </c>
      <c r="H202" s="22" t="str">
        <f aca="false">IFERROR(INDEX(Requirements_Register!$P$6:$P$255,MATCH(ROWS($A$6:A202),Requirements_Register!$BC$6:$BC$255,0))&amp;"","")</f>
        <v/>
      </c>
      <c r="I202" s="22" t="str">
        <f aca="false">IFERROR(INDEX(Requirements_Register!$Q$6:$Q$255,MATCH(ROWS($A$6:A202),Requirements_Register!$BC$6:$BC$255,0))&amp;"","")</f>
        <v/>
      </c>
      <c r="J202" s="22" t="str">
        <f aca="false">IFERROR(INDEX(Requirements_Register!$AG$6:$AG$255,MATCH(ROWS($A$6:A202),Requirements_Register!$BC$6:$BC$255,0))&amp;"","")</f>
        <v/>
      </c>
      <c r="K202" s="22" t="str">
        <f aca="false">IFERROR(INDEX(Requirements_Register!$AH$6:$AH$255,MATCH(ROWS($A$6:A202),Requirements_Register!$BC$6:$BC$255,0))&amp;"","")</f>
        <v/>
      </c>
      <c r="L202" s="22" t="str">
        <f aca="false">IFERROR(INDEX(Requirements_Register!$AI$6:$AI$255,MATCH(ROWS($A$6:A202),Requirements_Register!$BC$6:$BC$255,0))&amp;"","")</f>
        <v/>
      </c>
      <c r="M202" s="22" t="str">
        <f aca="false">IFERROR(INDEX(Requirements_Register!$AM$6:$AM$255,MATCH(ROWS($A$6:A202),Requirements_Register!$BC$6:$BC$255,0)),"")</f>
        <v/>
      </c>
      <c r="N202" s="22" t="str">
        <f aca="false">IFERROR(INDEX(Requirements_Register!$AN$6:$AN$255,MATCH(ROWS($A$6:A202),Requirements_Register!$BC$6:$BC$255,0)),"")</f>
        <v/>
      </c>
      <c r="O202" s="22" t="str">
        <f aca="false">IFERROR(INDEX(Requirements_Register!$AR$6:$AR$255,MATCH(ROWS($A$6:A202),Requirements_Register!$BC$6:$BC$255,0))&amp;"","")</f>
        <v/>
      </c>
      <c r="P202" s="22" t="str">
        <f aca="false">IFERROR(INDEX(Requirements_Register!$AS$6:$AS$255,MATCH(ROWS($A$6:A202),Requirements_Register!$BC$6:$BC$255,0)),"")</f>
        <v/>
      </c>
      <c r="Q202" s="22" t="str">
        <f aca="false">IFERROR(INDEX(Requirements_Register!$AV$6:$AV$255,MATCH(ROWS($A$6:A202),Requirements_Register!$BC$6:$BC$255,0))&amp;"","")</f>
        <v/>
      </c>
    </row>
    <row r="203" customFormat="false" ht="15" hidden="false" customHeight="false" outlineLevel="0" collapsed="false">
      <c r="A203" s="22" t="str">
        <f aca="false">IFERROR(INDEX(Requirements_Register!$A$6:$A$255,MATCH(ROWS($A$6:A203),Requirements_Register!$BC$6:$BC$255,0))&amp;"","")</f>
        <v/>
      </c>
      <c r="B203" s="22" t="str">
        <f aca="false">IFERROR(INDEX(Requirements_Register!$B$6:$B$255,MATCH(ROWS($A$6:A203),Requirements_Register!$BC$6:$BC$255,0))&amp;"","")</f>
        <v/>
      </c>
      <c r="C203" s="22" t="str">
        <f aca="false">IFERROR(INDEX(Requirements_Register!$E$6:$E$255,MATCH(ROWS($A$6:A203),Requirements_Register!$BC$6:$BC$255,0))&amp;"","")</f>
        <v/>
      </c>
      <c r="D203" s="22" t="str">
        <f aca="false">IFERROR(INDEX(Requirements_Register!$F$6:$F$255,MATCH(ROWS($A$6:A203),Requirements_Register!$BC$6:$BC$255,0))&amp;"","")</f>
        <v/>
      </c>
      <c r="E203" s="22" t="str">
        <f aca="false">IFERROR(INDEX(Requirements_Register!$G$6:$G$255,MATCH(ROWS($A$6:A203),Requirements_Register!$BC$6:$BC$255,0))&amp;"","")</f>
        <v/>
      </c>
      <c r="F203" s="22" t="str">
        <f aca="false">IFERROR(INDEX(Requirements_Register!$H$6:$H$255,MATCH(ROWS($A$6:A203),Requirements_Register!$BC$6:$BC$255,0))&amp;"","")</f>
        <v/>
      </c>
      <c r="G203" s="22" t="str">
        <f aca="false">IFERROR(INDEX(Requirements_Register!$O$6:$O$255,MATCH(ROWS($A$6:A203),Requirements_Register!$BC$6:$BC$255,0))&amp;"","")</f>
        <v/>
      </c>
      <c r="H203" s="22" t="str">
        <f aca="false">IFERROR(INDEX(Requirements_Register!$P$6:$P$255,MATCH(ROWS($A$6:A203),Requirements_Register!$BC$6:$BC$255,0))&amp;"","")</f>
        <v/>
      </c>
      <c r="I203" s="22" t="str">
        <f aca="false">IFERROR(INDEX(Requirements_Register!$Q$6:$Q$255,MATCH(ROWS($A$6:A203),Requirements_Register!$BC$6:$BC$255,0))&amp;"","")</f>
        <v/>
      </c>
      <c r="J203" s="22" t="str">
        <f aca="false">IFERROR(INDEX(Requirements_Register!$AG$6:$AG$255,MATCH(ROWS($A$6:A203),Requirements_Register!$BC$6:$BC$255,0))&amp;"","")</f>
        <v/>
      </c>
      <c r="K203" s="22" t="str">
        <f aca="false">IFERROR(INDEX(Requirements_Register!$AH$6:$AH$255,MATCH(ROWS($A$6:A203),Requirements_Register!$BC$6:$BC$255,0))&amp;"","")</f>
        <v/>
      </c>
      <c r="L203" s="22" t="str">
        <f aca="false">IFERROR(INDEX(Requirements_Register!$AI$6:$AI$255,MATCH(ROWS($A$6:A203),Requirements_Register!$BC$6:$BC$255,0))&amp;"","")</f>
        <v/>
      </c>
      <c r="M203" s="22" t="str">
        <f aca="false">IFERROR(INDEX(Requirements_Register!$AM$6:$AM$255,MATCH(ROWS($A$6:A203),Requirements_Register!$BC$6:$BC$255,0)),"")</f>
        <v/>
      </c>
      <c r="N203" s="22" t="str">
        <f aca="false">IFERROR(INDEX(Requirements_Register!$AN$6:$AN$255,MATCH(ROWS($A$6:A203),Requirements_Register!$BC$6:$BC$255,0)),"")</f>
        <v/>
      </c>
      <c r="O203" s="22" t="str">
        <f aca="false">IFERROR(INDEX(Requirements_Register!$AR$6:$AR$255,MATCH(ROWS($A$6:A203),Requirements_Register!$BC$6:$BC$255,0))&amp;"","")</f>
        <v/>
      </c>
      <c r="P203" s="22" t="str">
        <f aca="false">IFERROR(INDEX(Requirements_Register!$AS$6:$AS$255,MATCH(ROWS($A$6:A203),Requirements_Register!$BC$6:$BC$255,0)),"")</f>
        <v/>
      </c>
      <c r="Q203" s="22" t="str">
        <f aca="false">IFERROR(INDEX(Requirements_Register!$AV$6:$AV$255,MATCH(ROWS($A$6:A203),Requirements_Register!$BC$6:$BC$255,0))&amp;"","")</f>
        <v/>
      </c>
    </row>
    <row r="204" customFormat="false" ht="15" hidden="false" customHeight="false" outlineLevel="0" collapsed="false">
      <c r="A204" s="22" t="str">
        <f aca="false">IFERROR(INDEX(Requirements_Register!$A$6:$A$255,MATCH(ROWS($A$6:A204),Requirements_Register!$BC$6:$BC$255,0))&amp;"","")</f>
        <v/>
      </c>
      <c r="B204" s="22" t="str">
        <f aca="false">IFERROR(INDEX(Requirements_Register!$B$6:$B$255,MATCH(ROWS($A$6:A204),Requirements_Register!$BC$6:$BC$255,0))&amp;"","")</f>
        <v/>
      </c>
      <c r="C204" s="22" t="str">
        <f aca="false">IFERROR(INDEX(Requirements_Register!$E$6:$E$255,MATCH(ROWS($A$6:A204),Requirements_Register!$BC$6:$BC$255,0))&amp;"","")</f>
        <v/>
      </c>
      <c r="D204" s="22" t="str">
        <f aca="false">IFERROR(INDEX(Requirements_Register!$F$6:$F$255,MATCH(ROWS($A$6:A204),Requirements_Register!$BC$6:$BC$255,0))&amp;"","")</f>
        <v/>
      </c>
      <c r="E204" s="22" t="str">
        <f aca="false">IFERROR(INDEX(Requirements_Register!$G$6:$G$255,MATCH(ROWS($A$6:A204),Requirements_Register!$BC$6:$BC$255,0))&amp;"","")</f>
        <v/>
      </c>
      <c r="F204" s="22" t="str">
        <f aca="false">IFERROR(INDEX(Requirements_Register!$H$6:$H$255,MATCH(ROWS($A$6:A204),Requirements_Register!$BC$6:$BC$255,0))&amp;"","")</f>
        <v/>
      </c>
      <c r="G204" s="22" t="str">
        <f aca="false">IFERROR(INDEX(Requirements_Register!$O$6:$O$255,MATCH(ROWS($A$6:A204),Requirements_Register!$BC$6:$BC$255,0))&amp;"","")</f>
        <v/>
      </c>
      <c r="H204" s="22" t="str">
        <f aca="false">IFERROR(INDEX(Requirements_Register!$P$6:$P$255,MATCH(ROWS($A$6:A204),Requirements_Register!$BC$6:$BC$255,0))&amp;"","")</f>
        <v/>
      </c>
      <c r="I204" s="22" t="str">
        <f aca="false">IFERROR(INDEX(Requirements_Register!$Q$6:$Q$255,MATCH(ROWS($A$6:A204),Requirements_Register!$BC$6:$BC$255,0))&amp;"","")</f>
        <v/>
      </c>
      <c r="J204" s="22" t="str">
        <f aca="false">IFERROR(INDEX(Requirements_Register!$AG$6:$AG$255,MATCH(ROWS($A$6:A204),Requirements_Register!$BC$6:$BC$255,0))&amp;"","")</f>
        <v/>
      </c>
      <c r="K204" s="22" t="str">
        <f aca="false">IFERROR(INDEX(Requirements_Register!$AH$6:$AH$255,MATCH(ROWS($A$6:A204),Requirements_Register!$BC$6:$BC$255,0))&amp;"","")</f>
        <v/>
      </c>
      <c r="L204" s="22" t="str">
        <f aca="false">IFERROR(INDEX(Requirements_Register!$AI$6:$AI$255,MATCH(ROWS($A$6:A204),Requirements_Register!$BC$6:$BC$255,0))&amp;"","")</f>
        <v/>
      </c>
      <c r="M204" s="22" t="str">
        <f aca="false">IFERROR(INDEX(Requirements_Register!$AM$6:$AM$255,MATCH(ROWS($A$6:A204),Requirements_Register!$BC$6:$BC$255,0)),"")</f>
        <v/>
      </c>
      <c r="N204" s="22" t="str">
        <f aca="false">IFERROR(INDEX(Requirements_Register!$AN$6:$AN$255,MATCH(ROWS($A$6:A204),Requirements_Register!$BC$6:$BC$255,0)),"")</f>
        <v/>
      </c>
      <c r="O204" s="22" t="str">
        <f aca="false">IFERROR(INDEX(Requirements_Register!$AR$6:$AR$255,MATCH(ROWS($A$6:A204),Requirements_Register!$BC$6:$BC$255,0))&amp;"","")</f>
        <v/>
      </c>
      <c r="P204" s="22" t="str">
        <f aca="false">IFERROR(INDEX(Requirements_Register!$AS$6:$AS$255,MATCH(ROWS($A$6:A204),Requirements_Register!$BC$6:$BC$255,0)),"")</f>
        <v/>
      </c>
      <c r="Q204" s="22" t="str">
        <f aca="false">IFERROR(INDEX(Requirements_Register!$AV$6:$AV$255,MATCH(ROWS($A$6:A204),Requirements_Register!$BC$6:$BC$255,0))&amp;"","")</f>
        <v/>
      </c>
    </row>
    <row r="205" customFormat="false" ht="15" hidden="false" customHeight="false" outlineLevel="0" collapsed="false">
      <c r="A205" s="22" t="str">
        <f aca="false">IFERROR(INDEX(Requirements_Register!$A$6:$A$255,MATCH(ROWS($A$6:A205),Requirements_Register!$BC$6:$BC$255,0))&amp;"","")</f>
        <v/>
      </c>
      <c r="B205" s="22" t="str">
        <f aca="false">IFERROR(INDEX(Requirements_Register!$B$6:$B$255,MATCH(ROWS($A$6:A205),Requirements_Register!$BC$6:$BC$255,0))&amp;"","")</f>
        <v/>
      </c>
      <c r="C205" s="22" t="str">
        <f aca="false">IFERROR(INDEX(Requirements_Register!$E$6:$E$255,MATCH(ROWS($A$6:A205),Requirements_Register!$BC$6:$BC$255,0))&amp;"","")</f>
        <v/>
      </c>
      <c r="D205" s="22" t="str">
        <f aca="false">IFERROR(INDEX(Requirements_Register!$F$6:$F$255,MATCH(ROWS($A$6:A205),Requirements_Register!$BC$6:$BC$255,0))&amp;"","")</f>
        <v/>
      </c>
      <c r="E205" s="22" t="str">
        <f aca="false">IFERROR(INDEX(Requirements_Register!$G$6:$G$255,MATCH(ROWS($A$6:A205),Requirements_Register!$BC$6:$BC$255,0))&amp;"","")</f>
        <v/>
      </c>
      <c r="F205" s="22" t="str">
        <f aca="false">IFERROR(INDEX(Requirements_Register!$H$6:$H$255,MATCH(ROWS($A$6:A205),Requirements_Register!$BC$6:$BC$255,0))&amp;"","")</f>
        <v/>
      </c>
      <c r="G205" s="22" t="str">
        <f aca="false">IFERROR(INDEX(Requirements_Register!$O$6:$O$255,MATCH(ROWS($A$6:A205),Requirements_Register!$BC$6:$BC$255,0))&amp;"","")</f>
        <v/>
      </c>
      <c r="H205" s="22" t="str">
        <f aca="false">IFERROR(INDEX(Requirements_Register!$P$6:$P$255,MATCH(ROWS($A$6:A205),Requirements_Register!$BC$6:$BC$255,0))&amp;"","")</f>
        <v/>
      </c>
      <c r="I205" s="22" t="str">
        <f aca="false">IFERROR(INDEX(Requirements_Register!$Q$6:$Q$255,MATCH(ROWS($A$6:A205),Requirements_Register!$BC$6:$BC$255,0))&amp;"","")</f>
        <v/>
      </c>
      <c r="J205" s="22" t="str">
        <f aca="false">IFERROR(INDEX(Requirements_Register!$AG$6:$AG$255,MATCH(ROWS($A$6:A205),Requirements_Register!$BC$6:$BC$255,0))&amp;"","")</f>
        <v/>
      </c>
      <c r="K205" s="22" t="str">
        <f aca="false">IFERROR(INDEX(Requirements_Register!$AH$6:$AH$255,MATCH(ROWS($A$6:A205),Requirements_Register!$BC$6:$BC$255,0))&amp;"","")</f>
        <v/>
      </c>
      <c r="L205" s="22" t="str">
        <f aca="false">IFERROR(INDEX(Requirements_Register!$AI$6:$AI$255,MATCH(ROWS($A$6:A205),Requirements_Register!$BC$6:$BC$255,0))&amp;"","")</f>
        <v/>
      </c>
      <c r="M205" s="22" t="str">
        <f aca="false">IFERROR(INDEX(Requirements_Register!$AM$6:$AM$255,MATCH(ROWS($A$6:A205),Requirements_Register!$BC$6:$BC$255,0)),"")</f>
        <v/>
      </c>
      <c r="N205" s="22" t="str">
        <f aca="false">IFERROR(INDEX(Requirements_Register!$AN$6:$AN$255,MATCH(ROWS($A$6:A205),Requirements_Register!$BC$6:$BC$255,0)),"")</f>
        <v/>
      </c>
      <c r="O205" s="22" t="str">
        <f aca="false">IFERROR(INDEX(Requirements_Register!$AR$6:$AR$255,MATCH(ROWS($A$6:A205),Requirements_Register!$BC$6:$BC$255,0))&amp;"","")</f>
        <v/>
      </c>
      <c r="P205" s="22" t="str">
        <f aca="false">IFERROR(INDEX(Requirements_Register!$AS$6:$AS$255,MATCH(ROWS($A$6:A205),Requirements_Register!$BC$6:$BC$255,0)),"")</f>
        <v/>
      </c>
      <c r="Q205" s="22" t="str">
        <f aca="false">IFERROR(INDEX(Requirements_Register!$AV$6:$AV$255,MATCH(ROWS($A$6:A205),Requirements_Register!$BC$6:$BC$255,0))&amp;"","")</f>
        <v/>
      </c>
    </row>
    <row r="206" customFormat="false" ht="15" hidden="false" customHeight="false" outlineLevel="0" collapsed="false">
      <c r="A206" s="22" t="str">
        <f aca="false">IFERROR(INDEX(Requirements_Register!$A$6:$A$255,MATCH(ROWS($A$6:A206),Requirements_Register!$BC$6:$BC$255,0))&amp;"","")</f>
        <v/>
      </c>
      <c r="B206" s="22" t="str">
        <f aca="false">IFERROR(INDEX(Requirements_Register!$B$6:$B$255,MATCH(ROWS($A$6:A206),Requirements_Register!$BC$6:$BC$255,0))&amp;"","")</f>
        <v/>
      </c>
      <c r="C206" s="22" t="str">
        <f aca="false">IFERROR(INDEX(Requirements_Register!$E$6:$E$255,MATCH(ROWS($A$6:A206),Requirements_Register!$BC$6:$BC$255,0))&amp;"","")</f>
        <v/>
      </c>
      <c r="D206" s="22" t="str">
        <f aca="false">IFERROR(INDEX(Requirements_Register!$F$6:$F$255,MATCH(ROWS($A$6:A206),Requirements_Register!$BC$6:$BC$255,0))&amp;"","")</f>
        <v/>
      </c>
      <c r="E206" s="22" t="str">
        <f aca="false">IFERROR(INDEX(Requirements_Register!$G$6:$G$255,MATCH(ROWS($A$6:A206),Requirements_Register!$BC$6:$BC$255,0))&amp;"","")</f>
        <v/>
      </c>
      <c r="F206" s="22" t="str">
        <f aca="false">IFERROR(INDEX(Requirements_Register!$H$6:$H$255,MATCH(ROWS($A$6:A206),Requirements_Register!$BC$6:$BC$255,0))&amp;"","")</f>
        <v/>
      </c>
      <c r="G206" s="22" t="str">
        <f aca="false">IFERROR(INDEX(Requirements_Register!$O$6:$O$255,MATCH(ROWS($A$6:A206),Requirements_Register!$BC$6:$BC$255,0))&amp;"","")</f>
        <v/>
      </c>
      <c r="H206" s="22" t="str">
        <f aca="false">IFERROR(INDEX(Requirements_Register!$P$6:$P$255,MATCH(ROWS($A$6:A206),Requirements_Register!$BC$6:$BC$255,0))&amp;"","")</f>
        <v/>
      </c>
      <c r="I206" s="22" t="str">
        <f aca="false">IFERROR(INDEX(Requirements_Register!$Q$6:$Q$255,MATCH(ROWS($A$6:A206),Requirements_Register!$BC$6:$BC$255,0))&amp;"","")</f>
        <v/>
      </c>
      <c r="J206" s="22" t="str">
        <f aca="false">IFERROR(INDEX(Requirements_Register!$AG$6:$AG$255,MATCH(ROWS($A$6:A206),Requirements_Register!$BC$6:$BC$255,0))&amp;"","")</f>
        <v/>
      </c>
      <c r="K206" s="22" t="str">
        <f aca="false">IFERROR(INDEX(Requirements_Register!$AH$6:$AH$255,MATCH(ROWS($A$6:A206),Requirements_Register!$BC$6:$BC$255,0))&amp;"","")</f>
        <v/>
      </c>
      <c r="L206" s="22" t="str">
        <f aca="false">IFERROR(INDEX(Requirements_Register!$AI$6:$AI$255,MATCH(ROWS($A$6:A206),Requirements_Register!$BC$6:$BC$255,0))&amp;"","")</f>
        <v/>
      </c>
      <c r="M206" s="22" t="str">
        <f aca="false">IFERROR(INDEX(Requirements_Register!$AM$6:$AM$255,MATCH(ROWS($A$6:A206),Requirements_Register!$BC$6:$BC$255,0)),"")</f>
        <v/>
      </c>
      <c r="N206" s="22" t="str">
        <f aca="false">IFERROR(INDEX(Requirements_Register!$AN$6:$AN$255,MATCH(ROWS($A$6:A206),Requirements_Register!$BC$6:$BC$255,0)),"")</f>
        <v/>
      </c>
      <c r="O206" s="22" t="str">
        <f aca="false">IFERROR(INDEX(Requirements_Register!$AR$6:$AR$255,MATCH(ROWS($A$6:A206),Requirements_Register!$BC$6:$BC$255,0))&amp;"","")</f>
        <v/>
      </c>
      <c r="P206" s="22" t="str">
        <f aca="false">IFERROR(INDEX(Requirements_Register!$AS$6:$AS$255,MATCH(ROWS($A$6:A206),Requirements_Register!$BC$6:$BC$255,0)),"")</f>
        <v/>
      </c>
      <c r="Q206" s="22" t="str">
        <f aca="false">IFERROR(INDEX(Requirements_Register!$AV$6:$AV$255,MATCH(ROWS($A$6:A206),Requirements_Register!$BC$6:$BC$255,0))&amp;"","")</f>
        <v/>
      </c>
    </row>
    <row r="207" customFormat="false" ht="15" hidden="false" customHeight="false" outlineLevel="0" collapsed="false">
      <c r="A207" s="22" t="str">
        <f aca="false">IFERROR(INDEX(Requirements_Register!$A$6:$A$255,MATCH(ROWS($A$6:A207),Requirements_Register!$BC$6:$BC$255,0))&amp;"","")</f>
        <v/>
      </c>
      <c r="B207" s="22" t="str">
        <f aca="false">IFERROR(INDEX(Requirements_Register!$B$6:$B$255,MATCH(ROWS($A$6:A207),Requirements_Register!$BC$6:$BC$255,0))&amp;"","")</f>
        <v/>
      </c>
      <c r="C207" s="22" t="str">
        <f aca="false">IFERROR(INDEX(Requirements_Register!$E$6:$E$255,MATCH(ROWS($A$6:A207),Requirements_Register!$BC$6:$BC$255,0))&amp;"","")</f>
        <v/>
      </c>
      <c r="D207" s="22" t="str">
        <f aca="false">IFERROR(INDEX(Requirements_Register!$F$6:$F$255,MATCH(ROWS($A$6:A207),Requirements_Register!$BC$6:$BC$255,0))&amp;"","")</f>
        <v/>
      </c>
      <c r="E207" s="22" t="str">
        <f aca="false">IFERROR(INDEX(Requirements_Register!$G$6:$G$255,MATCH(ROWS($A$6:A207),Requirements_Register!$BC$6:$BC$255,0))&amp;"","")</f>
        <v/>
      </c>
      <c r="F207" s="22" t="str">
        <f aca="false">IFERROR(INDEX(Requirements_Register!$H$6:$H$255,MATCH(ROWS($A$6:A207),Requirements_Register!$BC$6:$BC$255,0))&amp;"","")</f>
        <v/>
      </c>
      <c r="G207" s="22" t="str">
        <f aca="false">IFERROR(INDEX(Requirements_Register!$O$6:$O$255,MATCH(ROWS($A$6:A207),Requirements_Register!$BC$6:$BC$255,0))&amp;"","")</f>
        <v/>
      </c>
      <c r="H207" s="22" t="str">
        <f aca="false">IFERROR(INDEX(Requirements_Register!$P$6:$P$255,MATCH(ROWS($A$6:A207),Requirements_Register!$BC$6:$BC$255,0))&amp;"","")</f>
        <v/>
      </c>
      <c r="I207" s="22" t="str">
        <f aca="false">IFERROR(INDEX(Requirements_Register!$Q$6:$Q$255,MATCH(ROWS($A$6:A207),Requirements_Register!$BC$6:$BC$255,0))&amp;"","")</f>
        <v/>
      </c>
      <c r="J207" s="22" t="str">
        <f aca="false">IFERROR(INDEX(Requirements_Register!$AG$6:$AG$255,MATCH(ROWS($A$6:A207),Requirements_Register!$BC$6:$BC$255,0))&amp;"","")</f>
        <v/>
      </c>
      <c r="K207" s="22" t="str">
        <f aca="false">IFERROR(INDEX(Requirements_Register!$AH$6:$AH$255,MATCH(ROWS($A$6:A207),Requirements_Register!$BC$6:$BC$255,0))&amp;"","")</f>
        <v/>
      </c>
      <c r="L207" s="22" t="str">
        <f aca="false">IFERROR(INDEX(Requirements_Register!$AI$6:$AI$255,MATCH(ROWS($A$6:A207),Requirements_Register!$BC$6:$BC$255,0))&amp;"","")</f>
        <v/>
      </c>
      <c r="M207" s="22" t="str">
        <f aca="false">IFERROR(INDEX(Requirements_Register!$AM$6:$AM$255,MATCH(ROWS($A$6:A207),Requirements_Register!$BC$6:$BC$255,0)),"")</f>
        <v/>
      </c>
      <c r="N207" s="22" t="str">
        <f aca="false">IFERROR(INDEX(Requirements_Register!$AN$6:$AN$255,MATCH(ROWS($A$6:A207),Requirements_Register!$BC$6:$BC$255,0)),"")</f>
        <v/>
      </c>
      <c r="O207" s="22" t="str">
        <f aca="false">IFERROR(INDEX(Requirements_Register!$AR$6:$AR$255,MATCH(ROWS($A$6:A207),Requirements_Register!$BC$6:$BC$255,0))&amp;"","")</f>
        <v/>
      </c>
      <c r="P207" s="22" t="str">
        <f aca="false">IFERROR(INDEX(Requirements_Register!$AS$6:$AS$255,MATCH(ROWS($A$6:A207),Requirements_Register!$BC$6:$BC$255,0)),"")</f>
        <v/>
      </c>
      <c r="Q207" s="22" t="str">
        <f aca="false">IFERROR(INDEX(Requirements_Register!$AV$6:$AV$255,MATCH(ROWS($A$6:A207),Requirements_Register!$BC$6:$BC$255,0))&amp;"","")</f>
        <v/>
      </c>
    </row>
    <row r="208" customFormat="false" ht="15" hidden="false" customHeight="false" outlineLevel="0" collapsed="false">
      <c r="A208" s="22" t="str">
        <f aca="false">IFERROR(INDEX(Requirements_Register!$A$6:$A$255,MATCH(ROWS($A$6:A208),Requirements_Register!$BC$6:$BC$255,0))&amp;"","")</f>
        <v/>
      </c>
      <c r="B208" s="22" t="str">
        <f aca="false">IFERROR(INDEX(Requirements_Register!$B$6:$B$255,MATCH(ROWS($A$6:A208),Requirements_Register!$BC$6:$BC$255,0))&amp;"","")</f>
        <v/>
      </c>
      <c r="C208" s="22" t="str">
        <f aca="false">IFERROR(INDEX(Requirements_Register!$E$6:$E$255,MATCH(ROWS($A$6:A208),Requirements_Register!$BC$6:$BC$255,0))&amp;"","")</f>
        <v/>
      </c>
      <c r="D208" s="22" t="str">
        <f aca="false">IFERROR(INDEX(Requirements_Register!$F$6:$F$255,MATCH(ROWS($A$6:A208),Requirements_Register!$BC$6:$BC$255,0))&amp;"","")</f>
        <v/>
      </c>
      <c r="E208" s="22" t="str">
        <f aca="false">IFERROR(INDEX(Requirements_Register!$G$6:$G$255,MATCH(ROWS($A$6:A208),Requirements_Register!$BC$6:$BC$255,0))&amp;"","")</f>
        <v/>
      </c>
      <c r="F208" s="22" t="str">
        <f aca="false">IFERROR(INDEX(Requirements_Register!$H$6:$H$255,MATCH(ROWS($A$6:A208),Requirements_Register!$BC$6:$BC$255,0))&amp;"","")</f>
        <v/>
      </c>
      <c r="G208" s="22" t="str">
        <f aca="false">IFERROR(INDEX(Requirements_Register!$O$6:$O$255,MATCH(ROWS($A$6:A208),Requirements_Register!$BC$6:$BC$255,0))&amp;"","")</f>
        <v/>
      </c>
      <c r="H208" s="22" t="str">
        <f aca="false">IFERROR(INDEX(Requirements_Register!$P$6:$P$255,MATCH(ROWS($A$6:A208),Requirements_Register!$BC$6:$BC$255,0))&amp;"","")</f>
        <v/>
      </c>
      <c r="I208" s="22" t="str">
        <f aca="false">IFERROR(INDEX(Requirements_Register!$Q$6:$Q$255,MATCH(ROWS($A$6:A208),Requirements_Register!$BC$6:$BC$255,0))&amp;"","")</f>
        <v/>
      </c>
      <c r="J208" s="22" t="str">
        <f aca="false">IFERROR(INDEX(Requirements_Register!$AG$6:$AG$255,MATCH(ROWS($A$6:A208),Requirements_Register!$BC$6:$BC$255,0))&amp;"","")</f>
        <v/>
      </c>
      <c r="K208" s="22" t="str">
        <f aca="false">IFERROR(INDEX(Requirements_Register!$AH$6:$AH$255,MATCH(ROWS($A$6:A208),Requirements_Register!$BC$6:$BC$255,0))&amp;"","")</f>
        <v/>
      </c>
      <c r="L208" s="22" t="str">
        <f aca="false">IFERROR(INDEX(Requirements_Register!$AI$6:$AI$255,MATCH(ROWS($A$6:A208),Requirements_Register!$BC$6:$BC$255,0))&amp;"","")</f>
        <v/>
      </c>
      <c r="M208" s="22" t="str">
        <f aca="false">IFERROR(INDEX(Requirements_Register!$AM$6:$AM$255,MATCH(ROWS($A$6:A208),Requirements_Register!$BC$6:$BC$255,0)),"")</f>
        <v/>
      </c>
      <c r="N208" s="22" t="str">
        <f aca="false">IFERROR(INDEX(Requirements_Register!$AN$6:$AN$255,MATCH(ROWS($A$6:A208),Requirements_Register!$BC$6:$BC$255,0)),"")</f>
        <v/>
      </c>
      <c r="O208" s="22" t="str">
        <f aca="false">IFERROR(INDEX(Requirements_Register!$AR$6:$AR$255,MATCH(ROWS($A$6:A208),Requirements_Register!$BC$6:$BC$255,0))&amp;"","")</f>
        <v/>
      </c>
      <c r="P208" s="22" t="str">
        <f aca="false">IFERROR(INDEX(Requirements_Register!$AS$6:$AS$255,MATCH(ROWS($A$6:A208),Requirements_Register!$BC$6:$BC$255,0)),"")</f>
        <v/>
      </c>
      <c r="Q208" s="22" t="str">
        <f aca="false">IFERROR(INDEX(Requirements_Register!$AV$6:$AV$255,MATCH(ROWS($A$6:A208),Requirements_Register!$BC$6:$BC$255,0))&amp;"","")</f>
        <v/>
      </c>
    </row>
    <row r="209" customFormat="false" ht="15" hidden="false" customHeight="false" outlineLevel="0" collapsed="false">
      <c r="A209" s="22" t="str">
        <f aca="false">IFERROR(INDEX(Requirements_Register!$A$6:$A$255,MATCH(ROWS($A$6:A209),Requirements_Register!$BC$6:$BC$255,0))&amp;"","")</f>
        <v/>
      </c>
      <c r="B209" s="22" t="str">
        <f aca="false">IFERROR(INDEX(Requirements_Register!$B$6:$B$255,MATCH(ROWS($A$6:A209),Requirements_Register!$BC$6:$BC$255,0))&amp;"","")</f>
        <v/>
      </c>
      <c r="C209" s="22" t="str">
        <f aca="false">IFERROR(INDEX(Requirements_Register!$E$6:$E$255,MATCH(ROWS($A$6:A209),Requirements_Register!$BC$6:$BC$255,0))&amp;"","")</f>
        <v/>
      </c>
      <c r="D209" s="22" t="str">
        <f aca="false">IFERROR(INDEX(Requirements_Register!$F$6:$F$255,MATCH(ROWS($A$6:A209),Requirements_Register!$BC$6:$BC$255,0))&amp;"","")</f>
        <v/>
      </c>
      <c r="E209" s="22" t="str">
        <f aca="false">IFERROR(INDEX(Requirements_Register!$G$6:$G$255,MATCH(ROWS($A$6:A209),Requirements_Register!$BC$6:$BC$255,0))&amp;"","")</f>
        <v/>
      </c>
      <c r="F209" s="22" t="str">
        <f aca="false">IFERROR(INDEX(Requirements_Register!$H$6:$H$255,MATCH(ROWS($A$6:A209),Requirements_Register!$BC$6:$BC$255,0))&amp;"","")</f>
        <v/>
      </c>
      <c r="G209" s="22" t="str">
        <f aca="false">IFERROR(INDEX(Requirements_Register!$O$6:$O$255,MATCH(ROWS($A$6:A209),Requirements_Register!$BC$6:$BC$255,0))&amp;"","")</f>
        <v/>
      </c>
      <c r="H209" s="22" t="str">
        <f aca="false">IFERROR(INDEX(Requirements_Register!$P$6:$P$255,MATCH(ROWS($A$6:A209),Requirements_Register!$BC$6:$BC$255,0))&amp;"","")</f>
        <v/>
      </c>
      <c r="I209" s="22" t="str">
        <f aca="false">IFERROR(INDEX(Requirements_Register!$Q$6:$Q$255,MATCH(ROWS($A$6:A209),Requirements_Register!$BC$6:$BC$255,0))&amp;"","")</f>
        <v/>
      </c>
      <c r="J209" s="22" t="str">
        <f aca="false">IFERROR(INDEX(Requirements_Register!$AG$6:$AG$255,MATCH(ROWS($A$6:A209),Requirements_Register!$BC$6:$BC$255,0))&amp;"","")</f>
        <v/>
      </c>
      <c r="K209" s="22" t="str">
        <f aca="false">IFERROR(INDEX(Requirements_Register!$AH$6:$AH$255,MATCH(ROWS($A$6:A209),Requirements_Register!$BC$6:$BC$255,0))&amp;"","")</f>
        <v/>
      </c>
      <c r="L209" s="22" t="str">
        <f aca="false">IFERROR(INDEX(Requirements_Register!$AI$6:$AI$255,MATCH(ROWS($A$6:A209),Requirements_Register!$BC$6:$BC$255,0))&amp;"","")</f>
        <v/>
      </c>
      <c r="M209" s="22" t="str">
        <f aca="false">IFERROR(INDEX(Requirements_Register!$AM$6:$AM$255,MATCH(ROWS($A$6:A209),Requirements_Register!$BC$6:$BC$255,0)),"")</f>
        <v/>
      </c>
      <c r="N209" s="22" t="str">
        <f aca="false">IFERROR(INDEX(Requirements_Register!$AN$6:$AN$255,MATCH(ROWS($A$6:A209),Requirements_Register!$BC$6:$BC$255,0)),"")</f>
        <v/>
      </c>
      <c r="O209" s="22" t="str">
        <f aca="false">IFERROR(INDEX(Requirements_Register!$AR$6:$AR$255,MATCH(ROWS($A$6:A209),Requirements_Register!$BC$6:$BC$255,0))&amp;"","")</f>
        <v/>
      </c>
      <c r="P209" s="22" t="str">
        <f aca="false">IFERROR(INDEX(Requirements_Register!$AS$6:$AS$255,MATCH(ROWS($A$6:A209),Requirements_Register!$BC$6:$BC$255,0)),"")</f>
        <v/>
      </c>
      <c r="Q209" s="22" t="str">
        <f aca="false">IFERROR(INDEX(Requirements_Register!$AV$6:$AV$255,MATCH(ROWS($A$6:A209),Requirements_Register!$BC$6:$BC$255,0))&amp;"","")</f>
        <v/>
      </c>
    </row>
    <row r="210" customFormat="false" ht="15" hidden="false" customHeight="false" outlineLevel="0" collapsed="false">
      <c r="A210" s="22" t="str">
        <f aca="false">IFERROR(INDEX(Requirements_Register!$A$6:$A$255,MATCH(ROWS($A$6:A210),Requirements_Register!$BC$6:$BC$255,0))&amp;"","")</f>
        <v/>
      </c>
      <c r="B210" s="22" t="str">
        <f aca="false">IFERROR(INDEX(Requirements_Register!$B$6:$B$255,MATCH(ROWS($A$6:A210),Requirements_Register!$BC$6:$BC$255,0))&amp;"","")</f>
        <v/>
      </c>
      <c r="C210" s="22" t="str">
        <f aca="false">IFERROR(INDEX(Requirements_Register!$E$6:$E$255,MATCH(ROWS($A$6:A210),Requirements_Register!$BC$6:$BC$255,0))&amp;"","")</f>
        <v/>
      </c>
      <c r="D210" s="22" t="str">
        <f aca="false">IFERROR(INDEX(Requirements_Register!$F$6:$F$255,MATCH(ROWS($A$6:A210),Requirements_Register!$BC$6:$BC$255,0))&amp;"","")</f>
        <v/>
      </c>
      <c r="E210" s="22" t="str">
        <f aca="false">IFERROR(INDEX(Requirements_Register!$G$6:$G$255,MATCH(ROWS($A$6:A210),Requirements_Register!$BC$6:$BC$255,0))&amp;"","")</f>
        <v/>
      </c>
      <c r="F210" s="22" t="str">
        <f aca="false">IFERROR(INDEX(Requirements_Register!$H$6:$H$255,MATCH(ROWS($A$6:A210),Requirements_Register!$BC$6:$BC$255,0))&amp;"","")</f>
        <v/>
      </c>
      <c r="G210" s="22" t="str">
        <f aca="false">IFERROR(INDEX(Requirements_Register!$O$6:$O$255,MATCH(ROWS($A$6:A210),Requirements_Register!$BC$6:$BC$255,0))&amp;"","")</f>
        <v/>
      </c>
      <c r="H210" s="22" t="str">
        <f aca="false">IFERROR(INDEX(Requirements_Register!$P$6:$P$255,MATCH(ROWS($A$6:A210),Requirements_Register!$BC$6:$BC$255,0))&amp;"","")</f>
        <v/>
      </c>
      <c r="I210" s="22" t="str">
        <f aca="false">IFERROR(INDEX(Requirements_Register!$Q$6:$Q$255,MATCH(ROWS($A$6:A210),Requirements_Register!$BC$6:$BC$255,0))&amp;"","")</f>
        <v/>
      </c>
      <c r="J210" s="22" t="str">
        <f aca="false">IFERROR(INDEX(Requirements_Register!$AG$6:$AG$255,MATCH(ROWS($A$6:A210),Requirements_Register!$BC$6:$BC$255,0))&amp;"","")</f>
        <v/>
      </c>
      <c r="K210" s="22" t="str">
        <f aca="false">IFERROR(INDEX(Requirements_Register!$AH$6:$AH$255,MATCH(ROWS($A$6:A210),Requirements_Register!$BC$6:$BC$255,0))&amp;"","")</f>
        <v/>
      </c>
      <c r="L210" s="22" t="str">
        <f aca="false">IFERROR(INDEX(Requirements_Register!$AI$6:$AI$255,MATCH(ROWS($A$6:A210),Requirements_Register!$BC$6:$BC$255,0))&amp;"","")</f>
        <v/>
      </c>
      <c r="M210" s="22" t="str">
        <f aca="false">IFERROR(INDEX(Requirements_Register!$AM$6:$AM$255,MATCH(ROWS($A$6:A210),Requirements_Register!$BC$6:$BC$255,0)),"")</f>
        <v/>
      </c>
      <c r="N210" s="22" t="str">
        <f aca="false">IFERROR(INDEX(Requirements_Register!$AN$6:$AN$255,MATCH(ROWS($A$6:A210),Requirements_Register!$BC$6:$BC$255,0)),"")</f>
        <v/>
      </c>
      <c r="O210" s="22" t="str">
        <f aca="false">IFERROR(INDEX(Requirements_Register!$AR$6:$AR$255,MATCH(ROWS($A$6:A210),Requirements_Register!$BC$6:$BC$255,0))&amp;"","")</f>
        <v/>
      </c>
      <c r="P210" s="22" t="str">
        <f aca="false">IFERROR(INDEX(Requirements_Register!$AS$6:$AS$255,MATCH(ROWS($A$6:A210),Requirements_Register!$BC$6:$BC$255,0)),"")</f>
        <v/>
      </c>
      <c r="Q210" s="22" t="str">
        <f aca="false">IFERROR(INDEX(Requirements_Register!$AV$6:$AV$255,MATCH(ROWS($A$6:A210),Requirements_Register!$BC$6:$BC$255,0))&amp;"","")</f>
        <v/>
      </c>
    </row>
    <row r="211" customFormat="false" ht="15" hidden="false" customHeight="false" outlineLevel="0" collapsed="false">
      <c r="A211" s="22" t="str">
        <f aca="false">IFERROR(INDEX(Requirements_Register!$A$6:$A$255,MATCH(ROWS($A$6:A211),Requirements_Register!$BC$6:$BC$255,0))&amp;"","")</f>
        <v/>
      </c>
      <c r="B211" s="22" t="str">
        <f aca="false">IFERROR(INDEX(Requirements_Register!$B$6:$B$255,MATCH(ROWS($A$6:A211),Requirements_Register!$BC$6:$BC$255,0))&amp;"","")</f>
        <v/>
      </c>
      <c r="C211" s="22" t="str">
        <f aca="false">IFERROR(INDEX(Requirements_Register!$E$6:$E$255,MATCH(ROWS($A$6:A211),Requirements_Register!$BC$6:$BC$255,0))&amp;"","")</f>
        <v/>
      </c>
      <c r="D211" s="22" t="str">
        <f aca="false">IFERROR(INDEX(Requirements_Register!$F$6:$F$255,MATCH(ROWS($A$6:A211),Requirements_Register!$BC$6:$BC$255,0))&amp;"","")</f>
        <v/>
      </c>
      <c r="E211" s="22" t="str">
        <f aca="false">IFERROR(INDEX(Requirements_Register!$G$6:$G$255,MATCH(ROWS($A$6:A211),Requirements_Register!$BC$6:$BC$255,0))&amp;"","")</f>
        <v/>
      </c>
      <c r="F211" s="22" t="str">
        <f aca="false">IFERROR(INDEX(Requirements_Register!$H$6:$H$255,MATCH(ROWS($A$6:A211),Requirements_Register!$BC$6:$BC$255,0))&amp;"","")</f>
        <v/>
      </c>
      <c r="G211" s="22" t="str">
        <f aca="false">IFERROR(INDEX(Requirements_Register!$O$6:$O$255,MATCH(ROWS($A$6:A211),Requirements_Register!$BC$6:$BC$255,0))&amp;"","")</f>
        <v/>
      </c>
      <c r="H211" s="22" t="str">
        <f aca="false">IFERROR(INDEX(Requirements_Register!$P$6:$P$255,MATCH(ROWS($A$6:A211),Requirements_Register!$BC$6:$BC$255,0))&amp;"","")</f>
        <v/>
      </c>
      <c r="I211" s="22" t="str">
        <f aca="false">IFERROR(INDEX(Requirements_Register!$Q$6:$Q$255,MATCH(ROWS($A$6:A211),Requirements_Register!$BC$6:$BC$255,0))&amp;"","")</f>
        <v/>
      </c>
      <c r="J211" s="22" t="str">
        <f aca="false">IFERROR(INDEX(Requirements_Register!$AG$6:$AG$255,MATCH(ROWS($A$6:A211),Requirements_Register!$BC$6:$BC$255,0))&amp;"","")</f>
        <v/>
      </c>
      <c r="K211" s="22" t="str">
        <f aca="false">IFERROR(INDEX(Requirements_Register!$AH$6:$AH$255,MATCH(ROWS($A$6:A211),Requirements_Register!$BC$6:$BC$255,0))&amp;"","")</f>
        <v/>
      </c>
      <c r="L211" s="22" t="str">
        <f aca="false">IFERROR(INDEX(Requirements_Register!$AI$6:$AI$255,MATCH(ROWS($A$6:A211),Requirements_Register!$BC$6:$BC$255,0))&amp;"","")</f>
        <v/>
      </c>
      <c r="M211" s="22" t="str">
        <f aca="false">IFERROR(INDEX(Requirements_Register!$AM$6:$AM$255,MATCH(ROWS($A$6:A211),Requirements_Register!$BC$6:$BC$255,0)),"")</f>
        <v/>
      </c>
      <c r="N211" s="22" t="str">
        <f aca="false">IFERROR(INDEX(Requirements_Register!$AN$6:$AN$255,MATCH(ROWS($A$6:A211),Requirements_Register!$BC$6:$BC$255,0)),"")</f>
        <v/>
      </c>
      <c r="O211" s="22" t="str">
        <f aca="false">IFERROR(INDEX(Requirements_Register!$AR$6:$AR$255,MATCH(ROWS($A$6:A211),Requirements_Register!$BC$6:$BC$255,0))&amp;"","")</f>
        <v/>
      </c>
      <c r="P211" s="22" t="str">
        <f aca="false">IFERROR(INDEX(Requirements_Register!$AS$6:$AS$255,MATCH(ROWS($A$6:A211),Requirements_Register!$BC$6:$BC$255,0)),"")</f>
        <v/>
      </c>
      <c r="Q211" s="22" t="str">
        <f aca="false">IFERROR(INDEX(Requirements_Register!$AV$6:$AV$255,MATCH(ROWS($A$6:A211),Requirements_Register!$BC$6:$BC$255,0))&amp;"","")</f>
        <v/>
      </c>
    </row>
    <row r="212" customFormat="false" ht="15" hidden="false" customHeight="false" outlineLevel="0" collapsed="false">
      <c r="A212" s="22" t="str">
        <f aca="false">IFERROR(INDEX(Requirements_Register!$A$6:$A$255,MATCH(ROWS($A$6:A212),Requirements_Register!$BC$6:$BC$255,0))&amp;"","")</f>
        <v/>
      </c>
      <c r="B212" s="22" t="str">
        <f aca="false">IFERROR(INDEX(Requirements_Register!$B$6:$B$255,MATCH(ROWS($A$6:A212),Requirements_Register!$BC$6:$BC$255,0))&amp;"","")</f>
        <v/>
      </c>
      <c r="C212" s="22" t="str">
        <f aca="false">IFERROR(INDEX(Requirements_Register!$E$6:$E$255,MATCH(ROWS($A$6:A212),Requirements_Register!$BC$6:$BC$255,0))&amp;"","")</f>
        <v/>
      </c>
      <c r="D212" s="22" t="str">
        <f aca="false">IFERROR(INDEX(Requirements_Register!$F$6:$F$255,MATCH(ROWS($A$6:A212),Requirements_Register!$BC$6:$BC$255,0))&amp;"","")</f>
        <v/>
      </c>
      <c r="E212" s="22" t="str">
        <f aca="false">IFERROR(INDEX(Requirements_Register!$G$6:$G$255,MATCH(ROWS($A$6:A212),Requirements_Register!$BC$6:$BC$255,0))&amp;"","")</f>
        <v/>
      </c>
      <c r="F212" s="22" t="str">
        <f aca="false">IFERROR(INDEX(Requirements_Register!$H$6:$H$255,MATCH(ROWS($A$6:A212),Requirements_Register!$BC$6:$BC$255,0))&amp;"","")</f>
        <v/>
      </c>
      <c r="G212" s="22" t="str">
        <f aca="false">IFERROR(INDEX(Requirements_Register!$O$6:$O$255,MATCH(ROWS($A$6:A212),Requirements_Register!$BC$6:$BC$255,0))&amp;"","")</f>
        <v/>
      </c>
      <c r="H212" s="22" t="str">
        <f aca="false">IFERROR(INDEX(Requirements_Register!$P$6:$P$255,MATCH(ROWS($A$6:A212),Requirements_Register!$BC$6:$BC$255,0))&amp;"","")</f>
        <v/>
      </c>
      <c r="I212" s="22" t="str">
        <f aca="false">IFERROR(INDEX(Requirements_Register!$Q$6:$Q$255,MATCH(ROWS($A$6:A212),Requirements_Register!$BC$6:$BC$255,0))&amp;"","")</f>
        <v/>
      </c>
      <c r="J212" s="22" t="str">
        <f aca="false">IFERROR(INDEX(Requirements_Register!$AG$6:$AG$255,MATCH(ROWS($A$6:A212),Requirements_Register!$BC$6:$BC$255,0))&amp;"","")</f>
        <v/>
      </c>
      <c r="K212" s="22" t="str">
        <f aca="false">IFERROR(INDEX(Requirements_Register!$AH$6:$AH$255,MATCH(ROWS($A$6:A212),Requirements_Register!$BC$6:$BC$255,0))&amp;"","")</f>
        <v/>
      </c>
      <c r="L212" s="22" t="str">
        <f aca="false">IFERROR(INDEX(Requirements_Register!$AI$6:$AI$255,MATCH(ROWS($A$6:A212),Requirements_Register!$BC$6:$BC$255,0))&amp;"","")</f>
        <v/>
      </c>
      <c r="M212" s="22" t="str">
        <f aca="false">IFERROR(INDEX(Requirements_Register!$AM$6:$AM$255,MATCH(ROWS($A$6:A212),Requirements_Register!$BC$6:$BC$255,0)),"")</f>
        <v/>
      </c>
      <c r="N212" s="22" t="str">
        <f aca="false">IFERROR(INDEX(Requirements_Register!$AN$6:$AN$255,MATCH(ROWS($A$6:A212),Requirements_Register!$BC$6:$BC$255,0)),"")</f>
        <v/>
      </c>
      <c r="O212" s="22" t="str">
        <f aca="false">IFERROR(INDEX(Requirements_Register!$AR$6:$AR$255,MATCH(ROWS($A$6:A212),Requirements_Register!$BC$6:$BC$255,0))&amp;"","")</f>
        <v/>
      </c>
      <c r="P212" s="22" t="str">
        <f aca="false">IFERROR(INDEX(Requirements_Register!$AS$6:$AS$255,MATCH(ROWS($A$6:A212),Requirements_Register!$BC$6:$BC$255,0)),"")</f>
        <v/>
      </c>
      <c r="Q212" s="22" t="str">
        <f aca="false">IFERROR(INDEX(Requirements_Register!$AV$6:$AV$255,MATCH(ROWS($A$6:A212),Requirements_Register!$BC$6:$BC$255,0))&amp;"","")</f>
        <v/>
      </c>
    </row>
    <row r="213" customFormat="false" ht="15" hidden="false" customHeight="false" outlineLevel="0" collapsed="false">
      <c r="A213" s="22" t="str">
        <f aca="false">IFERROR(INDEX(Requirements_Register!$A$6:$A$255,MATCH(ROWS($A$6:A213),Requirements_Register!$BC$6:$BC$255,0))&amp;"","")</f>
        <v/>
      </c>
      <c r="B213" s="22" t="str">
        <f aca="false">IFERROR(INDEX(Requirements_Register!$B$6:$B$255,MATCH(ROWS($A$6:A213),Requirements_Register!$BC$6:$BC$255,0))&amp;"","")</f>
        <v/>
      </c>
      <c r="C213" s="22" t="str">
        <f aca="false">IFERROR(INDEX(Requirements_Register!$E$6:$E$255,MATCH(ROWS($A$6:A213),Requirements_Register!$BC$6:$BC$255,0))&amp;"","")</f>
        <v/>
      </c>
      <c r="D213" s="22" t="str">
        <f aca="false">IFERROR(INDEX(Requirements_Register!$F$6:$F$255,MATCH(ROWS($A$6:A213),Requirements_Register!$BC$6:$BC$255,0))&amp;"","")</f>
        <v/>
      </c>
      <c r="E213" s="22" t="str">
        <f aca="false">IFERROR(INDEX(Requirements_Register!$G$6:$G$255,MATCH(ROWS($A$6:A213),Requirements_Register!$BC$6:$BC$255,0))&amp;"","")</f>
        <v/>
      </c>
      <c r="F213" s="22" t="str">
        <f aca="false">IFERROR(INDEX(Requirements_Register!$H$6:$H$255,MATCH(ROWS($A$6:A213),Requirements_Register!$BC$6:$BC$255,0))&amp;"","")</f>
        <v/>
      </c>
      <c r="G213" s="22" t="str">
        <f aca="false">IFERROR(INDEX(Requirements_Register!$O$6:$O$255,MATCH(ROWS($A$6:A213),Requirements_Register!$BC$6:$BC$255,0))&amp;"","")</f>
        <v/>
      </c>
      <c r="H213" s="22" t="str">
        <f aca="false">IFERROR(INDEX(Requirements_Register!$P$6:$P$255,MATCH(ROWS($A$6:A213),Requirements_Register!$BC$6:$BC$255,0))&amp;"","")</f>
        <v/>
      </c>
      <c r="I213" s="22" t="str">
        <f aca="false">IFERROR(INDEX(Requirements_Register!$Q$6:$Q$255,MATCH(ROWS($A$6:A213),Requirements_Register!$BC$6:$BC$255,0))&amp;"","")</f>
        <v/>
      </c>
      <c r="J213" s="22" t="str">
        <f aca="false">IFERROR(INDEX(Requirements_Register!$AG$6:$AG$255,MATCH(ROWS($A$6:A213),Requirements_Register!$BC$6:$BC$255,0))&amp;"","")</f>
        <v/>
      </c>
      <c r="K213" s="22" t="str">
        <f aca="false">IFERROR(INDEX(Requirements_Register!$AH$6:$AH$255,MATCH(ROWS($A$6:A213),Requirements_Register!$BC$6:$BC$255,0))&amp;"","")</f>
        <v/>
      </c>
      <c r="L213" s="22" t="str">
        <f aca="false">IFERROR(INDEX(Requirements_Register!$AI$6:$AI$255,MATCH(ROWS($A$6:A213),Requirements_Register!$BC$6:$BC$255,0))&amp;"","")</f>
        <v/>
      </c>
      <c r="M213" s="22" t="str">
        <f aca="false">IFERROR(INDEX(Requirements_Register!$AM$6:$AM$255,MATCH(ROWS($A$6:A213),Requirements_Register!$BC$6:$BC$255,0)),"")</f>
        <v/>
      </c>
      <c r="N213" s="22" t="str">
        <f aca="false">IFERROR(INDEX(Requirements_Register!$AN$6:$AN$255,MATCH(ROWS($A$6:A213),Requirements_Register!$BC$6:$BC$255,0)),"")</f>
        <v/>
      </c>
      <c r="O213" s="22" t="str">
        <f aca="false">IFERROR(INDEX(Requirements_Register!$AR$6:$AR$255,MATCH(ROWS($A$6:A213),Requirements_Register!$BC$6:$BC$255,0))&amp;"","")</f>
        <v/>
      </c>
      <c r="P213" s="22" t="str">
        <f aca="false">IFERROR(INDEX(Requirements_Register!$AS$6:$AS$255,MATCH(ROWS($A$6:A213),Requirements_Register!$BC$6:$BC$255,0)),"")</f>
        <v/>
      </c>
      <c r="Q213" s="22" t="str">
        <f aca="false">IFERROR(INDEX(Requirements_Register!$AV$6:$AV$255,MATCH(ROWS($A$6:A213),Requirements_Register!$BC$6:$BC$255,0))&amp;"","")</f>
        <v/>
      </c>
    </row>
    <row r="214" customFormat="false" ht="15" hidden="false" customHeight="false" outlineLevel="0" collapsed="false">
      <c r="A214" s="22" t="str">
        <f aca="false">IFERROR(INDEX(Requirements_Register!$A$6:$A$255,MATCH(ROWS($A$6:A214),Requirements_Register!$BC$6:$BC$255,0))&amp;"","")</f>
        <v/>
      </c>
      <c r="B214" s="22" t="str">
        <f aca="false">IFERROR(INDEX(Requirements_Register!$B$6:$B$255,MATCH(ROWS($A$6:A214),Requirements_Register!$BC$6:$BC$255,0))&amp;"","")</f>
        <v/>
      </c>
      <c r="C214" s="22" t="str">
        <f aca="false">IFERROR(INDEX(Requirements_Register!$E$6:$E$255,MATCH(ROWS($A$6:A214),Requirements_Register!$BC$6:$BC$255,0))&amp;"","")</f>
        <v/>
      </c>
      <c r="D214" s="22" t="str">
        <f aca="false">IFERROR(INDEX(Requirements_Register!$F$6:$F$255,MATCH(ROWS($A$6:A214),Requirements_Register!$BC$6:$BC$255,0))&amp;"","")</f>
        <v/>
      </c>
      <c r="E214" s="22" t="str">
        <f aca="false">IFERROR(INDEX(Requirements_Register!$G$6:$G$255,MATCH(ROWS($A$6:A214),Requirements_Register!$BC$6:$BC$255,0))&amp;"","")</f>
        <v/>
      </c>
      <c r="F214" s="22" t="str">
        <f aca="false">IFERROR(INDEX(Requirements_Register!$H$6:$H$255,MATCH(ROWS($A$6:A214),Requirements_Register!$BC$6:$BC$255,0))&amp;"","")</f>
        <v/>
      </c>
      <c r="G214" s="22" t="str">
        <f aca="false">IFERROR(INDEX(Requirements_Register!$O$6:$O$255,MATCH(ROWS($A$6:A214),Requirements_Register!$BC$6:$BC$255,0))&amp;"","")</f>
        <v/>
      </c>
      <c r="H214" s="22" t="str">
        <f aca="false">IFERROR(INDEX(Requirements_Register!$P$6:$P$255,MATCH(ROWS($A$6:A214),Requirements_Register!$BC$6:$BC$255,0))&amp;"","")</f>
        <v/>
      </c>
      <c r="I214" s="22" t="str">
        <f aca="false">IFERROR(INDEX(Requirements_Register!$Q$6:$Q$255,MATCH(ROWS($A$6:A214),Requirements_Register!$BC$6:$BC$255,0))&amp;"","")</f>
        <v/>
      </c>
      <c r="J214" s="22" t="str">
        <f aca="false">IFERROR(INDEX(Requirements_Register!$AG$6:$AG$255,MATCH(ROWS($A$6:A214),Requirements_Register!$BC$6:$BC$255,0))&amp;"","")</f>
        <v/>
      </c>
      <c r="K214" s="22" t="str">
        <f aca="false">IFERROR(INDEX(Requirements_Register!$AH$6:$AH$255,MATCH(ROWS($A$6:A214),Requirements_Register!$BC$6:$BC$255,0))&amp;"","")</f>
        <v/>
      </c>
      <c r="L214" s="22" t="str">
        <f aca="false">IFERROR(INDEX(Requirements_Register!$AI$6:$AI$255,MATCH(ROWS($A$6:A214),Requirements_Register!$BC$6:$BC$255,0))&amp;"","")</f>
        <v/>
      </c>
      <c r="M214" s="22" t="str">
        <f aca="false">IFERROR(INDEX(Requirements_Register!$AM$6:$AM$255,MATCH(ROWS($A$6:A214),Requirements_Register!$BC$6:$BC$255,0)),"")</f>
        <v/>
      </c>
      <c r="N214" s="22" t="str">
        <f aca="false">IFERROR(INDEX(Requirements_Register!$AN$6:$AN$255,MATCH(ROWS($A$6:A214),Requirements_Register!$BC$6:$BC$255,0)),"")</f>
        <v/>
      </c>
      <c r="O214" s="22" t="str">
        <f aca="false">IFERROR(INDEX(Requirements_Register!$AR$6:$AR$255,MATCH(ROWS($A$6:A214),Requirements_Register!$BC$6:$BC$255,0))&amp;"","")</f>
        <v/>
      </c>
      <c r="P214" s="22" t="str">
        <f aca="false">IFERROR(INDEX(Requirements_Register!$AS$6:$AS$255,MATCH(ROWS($A$6:A214),Requirements_Register!$BC$6:$BC$255,0)),"")</f>
        <v/>
      </c>
      <c r="Q214" s="22" t="str">
        <f aca="false">IFERROR(INDEX(Requirements_Register!$AV$6:$AV$255,MATCH(ROWS($A$6:A214),Requirements_Register!$BC$6:$BC$255,0))&amp;"","")</f>
        <v/>
      </c>
    </row>
    <row r="215" customFormat="false" ht="15" hidden="false" customHeight="false" outlineLevel="0" collapsed="false">
      <c r="A215" s="22" t="str">
        <f aca="false">IFERROR(INDEX(Requirements_Register!$A$6:$A$255,MATCH(ROWS($A$6:A215),Requirements_Register!$BC$6:$BC$255,0))&amp;"","")</f>
        <v/>
      </c>
      <c r="B215" s="22" t="str">
        <f aca="false">IFERROR(INDEX(Requirements_Register!$B$6:$B$255,MATCH(ROWS($A$6:A215),Requirements_Register!$BC$6:$BC$255,0))&amp;"","")</f>
        <v/>
      </c>
      <c r="C215" s="22" t="str">
        <f aca="false">IFERROR(INDEX(Requirements_Register!$E$6:$E$255,MATCH(ROWS($A$6:A215),Requirements_Register!$BC$6:$BC$255,0))&amp;"","")</f>
        <v/>
      </c>
      <c r="D215" s="22" t="str">
        <f aca="false">IFERROR(INDEX(Requirements_Register!$F$6:$F$255,MATCH(ROWS($A$6:A215),Requirements_Register!$BC$6:$BC$255,0))&amp;"","")</f>
        <v/>
      </c>
      <c r="E215" s="22" t="str">
        <f aca="false">IFERROR(INDEX(Requirements_Register!$G$6:$G$255,MATCH(ROWS($A$6:A215),Requirements_Register!$BC$6:$BC$255,0))&amp;"","")</f>
        <v/>
      </c>
      <c r="F215" s="22" t="str">
        <f aca="false">IFERROR(INDEX(Requirements_Register!$H$6:$H$255,MATCH(ROWS($A$6:A215),Requirements_Register!$BC$6:$BC$255,0))&amp;"","")</f>
        <v/>
      </c>
      <c r="G215" s="22" t="str">
        <f aca="false">IFERROR(INDEX(Requirements_Register!$O$6:$O$255,MATCH(ROWS($A$6:A215),Requirements_Register!$BC$6:$BC$255,0))&amp;"","")</f>
        <v/>
      </c>
      <c r="H215" s="22" t="str">
        <f aca="false">IFERROR(INDEX(Requirements_Register!$P$6:$P$255,MATCH(ROWS($A$6:A215),Requirements_Register!$BC$6:$BC$255,0))&amp;"","")</f>
        <v/>
      </c>
      <c r="I215" s="22" t="str">
        <f aca="false">IFERROR(INDEX(Requirements_Register!$Q$6:$Q$255,MATCH(ROWS($A$6:A215),Requirements_Register!$BC$6:$BC$255,0))&amp;"","")</f>
        <v/>
      </c>
      <c r="J215" s="22" t="str">
        <f aca="false">IFERROR(INDEX(Requirements_Register!$AG$6:$AG$255,MATCH(ROWS($A$6:A215),Requirements_Register!$BC$6:$BC$255,0))&amp;"","")</f>
        <v/>
      </c>
      <c r="K215" s="22" t="str">
        <f aca="false">IFERROR(INDEX(Requirements_Register!$AH$6:$AH$255,MATCH(ROWS($A$6:A215),Requirements_Register!$BC$6:$BC$255,0))&amp;"","")</f>
        <v/>
      </c>
      <c r="L215" s="22" t="str">
        <f aca="false">IFERROR(INDEX(Requirements_Register!$AI$6:$AI$255,MATCH(ROWS($A$6:A215),Requirements_Register!$BC$6:$BC$255,0))&amp;"","")</f>
        <v/>
      </c>
      <c r="M215" s="22" t="str">
        <f aca="false">IFERROR(INDEX(Requirements_Register!$AM$6:$AM$255,MATCH(ROWS($A$6:A215),Requirements_Register!$BC$6:$BC$255,0)),"")</f>
        <v/>
      </c>
      <c r="N215" s="22" t="str">
        <f aca="false">IFERROR(INDEX(Requirements_Register!$AN$6:$AN$255,MATCH(ROWS($A$6:A215),Requirements_Register!$BC$6:$BC$255,0)),"")</f>
        <v/>
      </c>
      <c r="O215" s="22" t="str">
        <f aca="false">IFERROR(INDEX(Requirements_Register!$AR$6:$AR$255,MATCH(ROWS($A$6:A215),Requirements_Register!$BC$6:$BC$255,0))&amp;"","")</f>
        <v/>
      </c>
      <c r="P215" s="22" t="str">
        <f aca="false">IFERROR(INDEX(Requirements_Register!$AS$6:$AS$255,MATCH(ROWS($A$6:A215),Requirements_Register!$BC$6:$BC$255,0)),"")</f>
        <v/>
      </c>
      <c r="Q215" s="22" t="str">
        <f aca="false">IFERROR(INDEX(Requirements_Register!$AV$6:$AV$255,MATCH(ROWS($A$6:A215),Requirements_Register!$BC$6:$BC$255,0))&amp;"","")</f>
        <v/>
      </c>
    </row>
    <row r="216" customFormat="false" ht="15" hidden="false" customHeight="false" outlineLevel="0" collapsed="false">
      <c r="A216" s="22" t="str">
        <f aca="false">IFERROR(INDEX(Requirements_Register!$A$6:$A$255,MATCH(ROWS($A$6:A216),Requirements_Register!$BC$6:$BC$255,0))&amp;"","")</f>
        <v/>
      </c>
      <c r="B216" s="22" t="str">
        <f aca="false">IFERROR(INDEX(Requirements_Register!$B$6:$B$255,MATCH(ROWS($A$6:A216),Requirements_Register!$BC$6:$BC$255,0))&amp;"","")</f>
        <v/>
      </c>
      <c r="C216" s="22" t="str">
        <f aca="false">IFERROR(INDEX(Requirements_Register!$E$6:$E$255,MATCH(ROWS($A$6:A216),Requirements_Register!$BC$6:$BC$255,0))&amp;"","")</f>
        <v/>
      </c>
      <c r="D216" s="22" t="str">
        <f aca="false">IFERROR(INDEX(Requirements_Register!$F$6:$F$255,MATCH(ROWS($A$6:A216),Requirements_Register!$BC$6:$BC$255,0))&amp;"","")</f>
        <v/>
      </c>
      <c r="E216" s="22" t="str">
        <f aca="false">IFERROR(INDEX(Requirements_Register!$G$6:$G$255,MATCH(ROWS($A$6:A216),Requirements_Register!$BC$6:$BC$255,0))&amp;"","")</f>
        <v/>
      </c>
      <c r="F216" s="22" t="str">
        <f aca="false">IFERROR(INDEX(Requirements_Register!$H$6:$H$255,MATCH(ROWS($A$6:A216),Requirements_Register!$BC$6:$BC$255,0))&amp;"","")</f>
        <v/>
      </c>
      <c r="G216" s="22" t="str">
        <f aca="false">IFERROR(INDEX(Requirements_Register!$O$6:$O$255,MATCH(ROWS($A$6:A216),Requirements_Register!$BC$6:$BC$255,0))&amp;"","")</f>
        <v/>
      </c>
      <c r="H216" s="22" t="str">
        <f aca="false">IFERROR(INDEX(Requirements_Register!$P$6:$P$255,MATCH(ROWS($A$6:A216),Requirements_Register!$BC$6:$BC$255,0))&amp;"","")</f>
        <v/>
      </c>
      <c r="I216" s="22" t="str">
        <f aca="false">IFERROR(INDEX(Requirements_Register!$Q$6:$Q$255,MATCH(ROWS($A$6:A216),Requirements_Register!$BC$6:$BC$255,0))&amp;"","")</f>
        <v/>
      </c>
      <c r="J216" s="22" t="str">
        <f aca="false">IFERROR(INDEX(Requirements_Register!$AG$6:$AG$255,MATCH(ROWS($A$6:A216),Requirements_Register!$BC$6:$BC$255,0))&amp;"","")</f>
        <v/>
      </c>
      <c r="K216" s="22" t="str">
        <f aca="false">IFERROR(INDEX(Requirements_Register!$AH$6:$AH$255,MATCH(ROWS($A$6:A216),Requirements_Register!$BC$6:$BC$255,0))&amp;"","")</f>
        <v/>
      </c>
      <c r="L216" s="22" t="str">
        <f aca="false">IFERROR(INDEX(Requirements_Register!$AI$6:$AI$255,MATCH(ROWS($A$6:A216),Requirements_Register!$BC$6:$BC$255,0))&amp;"","")</f>
        <v/>
      </c>
      <c r="M216" s="22" t="str">
        <f aca="false">IFERROR(INDEX(Requirements_Register!$AM$6:$AM$255,MATCH(ROWS($A$6:A216),Requirements_Register!$BC$6:$BC$255,0)),"")</f>
        <v/>
      </c>
      <c r="N216" s="22" t="str">
        <f aca="false">IFERROR(INDEX(Requirements_Register!$AN$6:$AN$255,MATCH(ROWS($A$6:A216),Requirements_Register!$BC$6:$BC$255,0)),"")</f>
        <v/>
      </c>
      <c r="O216" s="22" t="str">
        <f aca="false">IFERROR(INDEX(Requirements_Register!$AR$6:$AR$255,MATCH(ROWS($A$6:A216),Requirements_Register!$BC$6:$BC$255,0))&amp;"","")</f>
        <v/>
      </c>
      <c r="P216" s="22" t="str">
        <f aca="false">IFERROR(INDEX(Requirements_Register!$AS$6:$AS$255,MATCH(ROWS($A$6:A216),Requirements_Register!$BC$6:$BC$255,0)),"")</f>
        <v/>
      </c>
      <c r="Q216" s="22" t="str">
        <f aca="false">IFERROR(INDEX(Requirements_Register!$AV$6:$AV$255,MATCH(ROWS($A$6:A216),Requirements_Register!$BC$6:$BC$255,0))&amp;"","")</f>
        <v/>
      </c>
    </row>
    <row r="217" customFormat="false" ht="15" hidden="false" customHeight="false" outlineLevel="0" collapsed="false">
      <c r="A217" s="22" t="str">
        <f aca="false">IFERROR(INDEX(Requirements_Register!$A$6:$A$255,MATCH(ROWS($A$6:A217),Requirements_Register!$BC$6:$BC$255,0))&amp;"","")</f>
        <v/>
      </c>
      <c r="B217" s="22" t="str">
        <f aca="false">IFERROR(INDEX(Requirements_Register!$B$6:$B$255,MATCH(ROWS($A$6:A217),Requirements_Register!$BC$6:$BC$255,0))&amp;"","")</f>
        <v/>
      </c>
      <c r="C217" s="22" t="str">
        <f aca="false">IFERROR(INDEX(Requirements_Register!$E$6:$E$255,MATCH(ROWS($A$6:A217),Requirements_Register!$BC$6:$BC$255,0))&amp;"","")</f>
        <v/>
      </c>
      <c r="D217" s="22" t="str">
        <f aca="false">IFERROR(INDEX(Requirements_Register!$F$6:$F$255,MATCH(ROWS($A$6:A217),Requirements_Register!$BC$6:$BC$255,0))&amp;"","")</f>
        <v/>
      </c>
      <c r="E217" s="22" t="str">
        <f aca="false">IFERROR(INDEX(Requirements_Register!$G$6:$G$255,MATCH(ROWS($A$6:A217),Requirements_Register!$BC$6:$BC$255,0))&amp;"","")</f>
        <v/>
      </c>
      <c r="F217" s="22" t="str">
        <f aca="false">IFERROR(INDEX(Requirements_Register!$H$6:$H$255,MATCH(ROWS($A$6:A217),Requirements_Register!$BC$6:$BC$255,0))&amp;"","")</f>
        <v/>
      </c>
      <c r="G217" s="22" t="str">
        <f aca="false">IFERROR(INDEX(Requirements_Register!$O$6:$O$255,MATCH(ROWS($A$6:A217),Requirements_Register!$BC$6:$BC$255,0))&amp;"","")</f>
        <v/>
      </c>
      <c r="H217" s="22" t="str">
        <f aca="false">IFERROR(INDEX(Requirements_Register!$P$6:$P$255,MATCH(ROWS($A$6:A217),Requirements_Register!$BC$6:$BC$255,0))&amp;"","")</f>
        <v/>
      </c>
      <c r="I217" s="22" t="str">
        <f aca="false">IFERROR(INDEX(Requirements_Register!$Q$6:$Q$255,MATCH(ROWS($A$6:A217),Requirements_Register!$BC$6:$BC$255,0))&amp;"","")</f>
        <v/>
      </c>
      <c r="J217" s="22" t="str">
        <f aca="false">IFERROR(INDEX(Requirements_Register!$AG$6:$AG$255,MATCH(ROWS($A$6:A217),Requirements_Register!$BC$6:$BC$255,0))&amp;"","")</f>
        <v/>
      </c>
      <c r="K217" s="22" t="str">
        <f aca="false">IFERROR(INDEX(Requirements_Register!$AH$6:$AH$255,MATCH(ROWS($A$6:A217),Requirements_Register!$BC$6:$BC$255,0))&amp;"","")</f>
        <v/>
      </c>
      <c r="L217" s="22" t="str">
        <f aca="false">IFERROR(INDEX(Requirements_Register!$AI$6:$AI$255,MATCH(ROWS($A$6:A217),Requirements_Register!$BC$6:$BC$255,0))&amp;"","")</f>
        <v/>
      </c>
      <c r="M217" s="22" t="str">
        <f aca="false">IFERROR(INDEX(Requirements_Register!$AM$6:$AM$255,MATCH(ROWS($A$6:A217),Requirements_Register!$BC$6:$BC$255,0)),"")</f>
        <v/>
      </c>
      <c r="N217" s="22" t="str">
        <f aca="false">IFERROR(INDEX(Requirements_Register!$AN$6:$AN$255,MATCH(ROWS($A$6:A217),Requirements_Register!$BC$6:$BC$255,0)),"")</f>
        <v/>
      </c>
      <c r="O217" s="22" t="str">
        <f aca="false">IFERROR(INDEX(Requirements_Register!$AR$6:$AR$255,MATCH(ROWS($A$6:A217),Requirements_Register!$BC$6:$BC$255,0))&amp;"","")</f>
        <v/>
      </c>
      <c r="P217" s="22" t="str">
        <f aca="false">IFERROR(INDEX(Requirements_Register!$AS$6:$AS$255,MATCH(ROWS($A$6:A217),Requirements_Register!$BC$6:$BC$255,0)),"")</f>
        <v/>
      </c>
      <c r="Q217" s="22" t="str">
        <f aca="false">IFERROR(INDEX(Requirements_Register!$AV$6:$AV$255,MATCH(ROWS($A$6:A217),Requirements_Register!$BC$6:$BC$255,0))&amp;"","")</f>
        <v/>
      </c>
    </row>
    <row r="218" customFormat="false" ht="15" hidden="false" customHeight="false" outlineLevel="0" collapsed="false">
      <c r="A218" s="22" t="str">
        <f aca="false">IFERROR(INDEX(Requirements_Register!$A$6:$A$255,MATCH(ROWS($A$6:A218),Requirements_Register!$BC$6:$BC$255,0))&amp;"","")</f>
        <v/>
      </c>
      <c r="B218" s="22" t="str">
        <f aca="false">IFERROR(INDEX(Requirements_Register!$B$6:$B$255,MATCH(ROWS($A$6:A218),Requirements_Register!$BC$6:$BC$255,0))&amp;"","")</f>
        <v/>
      </c>
      <c r="C218" s="22" t="str">
        <f aca="false">IFERROR(INDEX(Requirements_Register!$E$6:$E$255,MATCH(ROWS($A$6:A218),Requirements_Register!$BC$6:$BC$255,0))&amp;"","")</f>
        <v/>
      </c>
      <c r="D218" s="22" t="str">
        <f aca="false">IFERROR(INDEX(Requirements_Register!$F$6:$F$255,MATCH(ROWS($A$6:A218),Requirements_Register!$BC$6:$BC$255,0))&amp;"","")</f>
        <v/>
      </c>
      <c r="E218" s="22" t="str">
        <f aca="false">IFERROR(INDEX(Requirements_Register!$G$6:$G$255,MATCH(ROWS($A$6:A218),Requirements_Register!$BC$6:$BC$255,0))&amp;"","")</f>
        <v/>
      </c>
      <c r="F218" s="22" t="str">
        <f aca="false">IFERROR(INDEX(Requirements_Register!$H$6:$H$255,MATCH(ROWS($A$6:A218),Requirements_Register!$BC$6:$BC$255,0))&amp;"","")</f>
        <v/>
      </c>
      <c r="G218" s="22" t="str">
        <f aca="false">IFERROR(INDEX(Requirements_Register!$O$6:$O$255,MATCH(ROWS($A$6:A218),Requirements_Register!$BC$6:$BC$255,0))&amp;"","")</f>
        <v/>
      </c>
      <c r="H218" s="22" t="str">
        <f aca="false">IFERROR(INDEX(Requirements_Register!$P$6:$P$255,MATCH(ROWS($A$6:A218),Requirements_Register!$BC$6:$BC$255,0))&amp;"","")</f>
        <v/>
      </c>
      <c r="I218" s="22" t="str">
        <f aca="false">IFERROR(INDEX(Requirements_Register!$Q$6:$Q$255,MATCH(ROWS($A$6:A218),Requirements_Register!$BC$6:$BC$255,0))&amp;"","")</f>
        <v/>
      </c>
      <c r="J218" s="22" t="str">
        <f aca="false">IFERROR(INDEX(Requirements_Register!$AG$6:$AG$255,MATCH(ROWS($A$6:A218),Requirements_Register!$BC$6:$BC$255,0))&amp;"","")</f>
        <v/>
      </c>
      <c r="K218" s="22" t="str">
        <f aca="false">IFERROR(INDEX(Requirements_Register!$AH$6:$AH$255,MATCH(ROWS($A$6:A218),Requirements_Register!$BC$6:$BC$255,0))&amp;"","")</f>
        <v/>
      </c>
      <c r="L218" s="22" t="str">
        <f aca="false">IFERROR(INDEX(Requirements_Register!$AI$6:$AI$255,MATCH(ROWS($A$6:A218),Requirements_Register!$BC$6:$BC$255,0))&amp;"","")</f>
        <v/>
      </c>
      <c r="M218" s="22" t="str">
        <f aca="false">IFERROR(INDEX(Requirements_Register!$AM$6:$AM$255,MATCH(ROWS($A$6:A218),Requirements_Register!$BC$6:$BC$255,0)),"")</f>
        <v/>
      </c>
      <c r="N218" s="22" t="str">
        <f aca="false">IFERROR(INDEX(Requirements_Register!$AN$6:$AN$255,MATCH(ROWS($A$6:A218),Requirements_Register!$BC$6:$BC$255,0)),"")</f>
        <v/>
      </c>
      <c r="O218" s="22" t="str">
        <f aca="false">IFERROR(INDEX(Requirements_Register!$AR$6:$AR$255,MATCH(ROWS($A$6:A218),Requirements_Register!$BC$6:$BC$255,0))&amp;"","")</f>
        <v/>
      </c>
      <c r="P218" s="22" t="str">
        <f aca="false">IFERROR(INDEX(Requirements_Register!$AS$6:$AS$255,MATCH(ROWS($A$6:A218),Requirements_Register!$BC$6:$BC$255,0)),"")</f>
        <v/>
      </c>
      <c r="Q218" s="22" t="str">
        <f aca="false">IFERROR(INDEX(Requirements_Register!$AV$6:$AV$255,MATCH(ROWS($A$6:A218),Requirements_Register!$BC$6:$BC$255,0))&amp;"","")</f>
        <v/>
      </c>
    </row>
    <row r="219" customFormat="false" ht="15" hidden="false" customHeight="false" outlineLevel="0" collapsed="false">
      <c r="A219" s="22" t="str">
        <f aca="false">IFERROR(INDEX(Requirements_Register!$A$6:$A$255,MATCH(ROWS($A$6:A219),Requirements_Register!$BC$6:$BC$255,0))&amp;"","")</f>
        <v/>
      </c>
      <c r="B219" s="22" t="str">
        <f aca="false">IFERROR(INDEX(Requirements_Register!$B$6:$B$255,MATCH(ROWS($A$6:A219),Requirements_Register!$BC$6:$BC$255,0))&amp;"","")</f>
        <v/>
      </c>
      <c r="C219" s="22" t="str">
        <f aca="false">IFERROR(INDEX(Requirements_Register!$E$6:$E$255,MATCH(ROWS($A$6:A219),Requirements_Register!$BC$6:$BC$255,0))&amp;"","")</f>
        <v/>
      </c>
      <c r="D219" s="22" t="str">
        <f aca="false">IFERROR(INDEX(Requirements_Register!$F$6:$F$255,MATCH(ROWS($A$6:A219),Requirements_Register!$BC$6:$BC$255,0))&amp;"","")</f>
        <v/>
      </c>
      <c r="E219" s="22" t="str">
        <f aca="false">IFERROR(INDEX(Requirements_Register!$G$6:$G$255,MATCH(ROWS($A$6:A219),Requirements_Register!$BC$6:$BC$255,0))&amp;"","")</f>
        <v/>
      </c>
      <c r="F219" s="22" t="str">
        <f aca="false">IFERROR(INDEX(Requirements_Register!$H$6:$H$255,MATCH(ROWS($A$6:A219),Requirements_Register!$BC$6:$BC$255,0))&amp;"","")</f>
        <v/>
      </c>
      <c r="G219" s="22" t="str">
        <f aca="false">IFERROR(INDEX(Requirements_Register!$O$6:$O$255,MATCH(ROWS($A$6:A219),Requirements_Register!$BC$6:$BC$255,0))&amp;"","")</f>
        <v/>
      </c>
      <c r="H219" s="22" t="str">
        <f aca="false">IFERROR(INDEX(Requirements_Register!$P$6:$P$255,MATCH(ROWS($A$6:A219),Requirements_Register!$BC$6:$BC$255,0))&amp;"","")</f>
        <v/>
      </c>
      <c r="I219" s="22" t="str">
        <f aca="false">IFERROR(INDEX(Requirements_Register!$Q$6:$Q$255,MATCH(ROWS($A$6:A219),Requirements_Register!$BC$6:$BC$255,0))&amp;"","")</f>
        <v/>
      </c>
      <c r="J219" s="22" t="str">
        <f aca="false">IFERROR(INDEX(Requirements_Register!$AG$6:$AG$255,MATCH(ROWS($A$6:A219),Requirements_Register!$BC$6:$BC$255,0))&amp;"","")</f>
        <v/>
      </c>
      <c r="K219" s="22" t="str">
        <f aca="false">IFERROR(INDEX(Requirements_Register!$AH$6:$AH$255,MATCH(ROWS($A$6:A219),Requirements_Register!$BC$6:$BC$255,0))&amp;"","")</f>
        <v/>
      </c>
      <c r="L219" s="22" t="str">
        <f aca="false">IFERROR(INDEX(Requirements_Register!$AI$6:$AI$255,MATCH(ROWS($A$6:A219),Requirements_Register!$BC$6:$BC$255,0))&amp;"","")</f>
        <v/>
      </c>
      <c r="M219" s="22" t="str">
        <f aca="false">IFERROR(INDEX(Requirements_Register!$AM$6:$AM$255,MATCH(ROWS($A$6:A219),Requirements_Register!$BC$6:$BC$255,0)),"")</f>
        <v/>
      </c>
      <c r="N219" s="22" t="str">
        <f aca="false">IFERROR(INDEX(Requirements_Register!$AN$6:$AN$255,MATCH(ROWS($A$6:A219),Requirements_Register!$BC$6:$BC$255,0)),"")</f>
        <v/>
      </c>
      <c r="O219" s="22" t="str">
        <f aca="false">IFERROR(INDEX(Requirements_Register!$AR$6:$AR$255,MATCH(ROWS($A$6:A219),Requirements_Register!$BC$6:$BC$255,0))&amp;"","")</f>
        <v/>
      </c>
      <c r="P219" s="22" t="str">
        <f aca="false">IFERROR(INDEX(Requirements_Register!$AS$6:$AS$255,MATCH(ROWS($A$6:A219),Requirements_Register!$BC$6:$BC$255,0)),"")</f>
        <v/>
      </c>
      <c r="Q219" s="22" t="str">
        <f aca="false">IFERROR(INDEX(Requirements_Register!$AV$6:$AV$255,MATCH(ROWS($A$6:A219),Requirements_Register!$BC$6:$BC$255,0))&amp;"","")</f>
        <v/>
      </c>
    </row>
    <row r="220" customFormat="false" ht="15" hidden="false" customHeight="false" outlineLevel="0" collapsed="false">
      <c r="A220" s="22" t="str">
        <f aca="false">IFERROR(INDEX(Requirements_Register!$A$6:$A$255,MATCH(ROWS($A$6:A220),Requirements_Register!$BC$6:$BC$255,0))&amp;"","")</f>
        <v/>
      </c>
      <c r="B220" s="22" t="str">
        <f aca="false">IFERROR(INDEX(Requirements_Register!$B$6:$B$255,MATCH(ROWS($A$6:A220),Requirements_Register!$BC$6:$BC$255,0))&amp;"","")</f>
        <v/>
      </c>
      <c r="C220" s="22" t="str">
        <f aca="false">IFERROR(INDEX(Requirements_Register!$E$6:$E$255,MATCH(ROWS($A$6:A220),Requirements_Register!$BC$6:$BC$255,0))&amp;"","")</f>
        <v/>
      </c>
      <c r="D220" s="22" t="str">
        <f aca="false">IFERROR(INDEX(Requirements_Register!$F$6:$F$255,MATCH(ROWS($A$6:A220),Requirements_Register!$BC$6:$BC$255,0))&amp;"","")</f>
        <v/>
      </c>
      <c r="E220" s="22" t="str">
        <f aca="false">IFERROR(INDEX(Requirements_Register!$G$6:$G$255,MATCH(ROWS($A$6:A220),Requirements_Register!$BC$6:$BC$255,0))&amp;"","")</f>
        <v/>
      </c>
      <c r="F220" s="22" t="str">
        <f aca="false">IFERROR(INDEX(Requirements_Register!$H$6:$H$255,MATCH(ROWS($A$6:A220),Requirements_Register!$BC$6:$BC$255,0))&amp;"","")</f>
        <v/>
      </c>
      <c r="G220" s="22" t="str">
        <f aca="false">IFERROR(INDEX(Requirements_Register!$O$6:$O$255,MATCH(ROWS($A$6:A220),Requirements_Register!$BC$6:$BC$255,0))&amp;"","")</f>
        <v/>
      </c>
      <c r="H220" s="22" t="str">
        <f aca="false">IFERROR(INDEX(Requirements_Register!$P$6:$P$255,MATCH(ROWS($A$6:A220),Requirements_Register!$BC$6:$BC$255,0))&amp;"","")</f>
        <v/>
      </c>
      <c r="I220" s="22" t="str">
        <f aca="false">IFERROR(INDEX(Requirements_Register!$Q$6:$Q$255,MATCH(ROWS($A$6:A220),Requirements_Register!$BC$6:$BC$255,0))&amp;"","")</f>
        <v/>
      </c>
      <c r="J220" s="22" t="str">
        <f aca="false">IFERROR(INDEX(Requirements_Register!$AG$6:$AG$255,MATCH(ROWS($A$6:A220),Requirements_Register!$BC$6:$BC$255,0))&amp;"","")</f>
        <v/>
      </c>
      <c r="K220" s="22" t="str">
        <f aca="false">IFERROR(INDEX(Requirements_Register!$AH$6:$AH$255,MATCH(ROWS($A$6:A220),Requirements_Register!$BC$6:$BC$255,0))&amp;"","")</f>
        <v/>
      </c>
      <c r="L220" s="22" t="str">
        <f aca="false">IFERROR(INDEX(Requirements_Register!$AI$6:$AI$255,MATCH(ROWS($A$6:A220),Requirements_Register!$BC$6:$BC$255,0))&amp;"","")</f>
        <v/>
      </c>
      <c r="M220" s="22" t="str">
        <f aca="false">IFERROR(INDEX(Requirements_Register!$AM$6:$AM$255,MATCH(ROWS($A$6:A220),Requirements_Register!$BC$6:$BC$255,0)),"")</f>
        <v/>
      </c>
      <c r="N220" s="22" t="str">
        <f aca="false">IFERROR(INDEX(Requirements_Register!$AN$6:$AN$255,MATCH(ROWS($A$6:A220),Requirements_Register!$BC$6:$BC$255,0)),"")</f>
        <v/>
      </c>
      <c r="O220" s="22" t="str">
        <f aca="false">IFERROR(INDEX(Requirements_Register!$AR$6:$AR$255,MATCH(ROWS($A$6:A220),Requirements_Register!$BC$6:$BC$255,0))&amp;"","")</f>
        <v/>
      </c>
      <c r="P220" s="22" t="str">
        <f aca="false">IFERROR(INDEX(Requirements_Register!$AS$6:$AS$255,MATCH(ROWS($A$6:A220),Requirements_Register!$BC$6:$BC$255,0)),"")</f>
        <v/>
      </c>
      <c r="Q220" s="22" t="str">
        <f aca="false">IFERROR(INDEX(Requirements_Register!$AV$6:$AV$255,MATCH(ROWS($A$6:A220),Requirements_Register!$BC$6:$BC$255,0))&amp;"","")</f>
        <v/>
      </c>
    </row>
    <row r="221" customFormat="false" ht="15" hidden="false" customHeight="false" outlineLevel="0" collapsed="false">
      <c r="A221" s="22" t="str">
        <f aca="false">IFERROR(INDEX(Requirements_Register!$A$6:$A$255,MATCH(ROWS($A$6:A221),Requirements_Register!$BC$6:$BC$255,0))&amp;"","")</f>
        <v/>
      </c>
      <c r="B221" s="22" t="str">
        <f aca="false">IFERROR(INDEX(Requirements_Register!$B$6:$B$255,MATCH(ROWS($A$6:A221),Requirements_Register!$BC$6:$BC$255,0))&amp;"","")</f>
        <v/>
      </c>
      <c r="C221" s="22" t="str">
        <f aca="false">IFERROR(INDEX(Requirements_Register!$E$6:$E$255,MATCH(ROWS($A$6:A221),Requirements_Register!$BC$6:$BC$255,0))&amp;"","")</f>
        <v/>
      </c>
      <c r="D221" s="22" t="str">
        <f aca="false">IFERROR(INDEX(Requirements_Register!$F$6:$F$255,MATCH(ROWS($A$6:A221),Requirements_Register!$BC$6:$BC$255,0))&amp;"","")</f>
        <v/>
      </c>
      <c r="E221" s="22" t="str">
        <f aca="false">IFERROR(INDEX(Requirements_Register!$G$6:$G$255,MATCH(ROWS($A$6:A221),Requirements_Register!$BC$6:$BC$255,0))&amp;"","")</f>
        <v/>
      </c>
      <c r="F221" s="22" t="str">
        <f aca="false">IFERROR(INDEX(Requirements_Register!$H$6:$H$255,MATCH(ROWS($A$6:A221),Requirements_Register!$BC$6:$BC$255,0))&amp;"","")</f>
        <v/>
      </c>
      <c r="G221" s="22" t="str">
        <f aca="false">IFERROR(INDEX(Requirements_Register!$O$6:$O$255,MATCH(ROWS($A$6:A221),Requirements_Register!$BC$6:$BC$255,0))&amp;"","")</f>
        <v/>
      </c>
      <c r="H221" s="22" t="str">
        <f aca="false">IFERROR(INDEX(Requirements_Register!$P$6:$P$255,MATCH(ROWS($A$6:A221),Requirements_Register!$BC$6:$BC$255,0))&amp;"","")</f>
        <v/>
      </c>
      <c r="I221" s="22" t="str">
        <f aca="false">IFERROR(INDEX(Requirements_Register!$Q$6:$Q$255,MATCH(ROWS($A$6:A221),Requirements_Register!$BC$6:$BC$255,0))&amp;"","")</f>
        <v/>
      </c>
      <c r="J221" s="22" t="str">
        <f aca="false">IFERROR(INDEX(Requirements_Register!$AG$6:$AG$255,MATCH(ROWS($A$6:A221),Requirements_Register!$BC$6:$BC$255,0))&amp;"","")</f>
        <v/>
      </c>
      <c r="K221" s="22" t="str">
        <f aca="false">IFERROR(INDEX(Requirements_Register!$AH$6:$AH$255,MATCH(ROWS($A$6:A221),Requirements_Register!$BC$6:$BC$255,0))&amp;"","")</f>
        <v/>
      </c>
      <c r="L221" s="22" t="str">
        <f aca="false">IFERROR(INDEX(Requirements_Register!$AI$6:$AI$255,MATCH(ROWS($A$6:A221),Requirements_Register!$BC$6:$BC$255,0))&amp;"","")</f>
        <v/>
      </c>
      <c r="M221" s="22" t="str">
        <f aca="false">IFERROR(INDEX(Requirements_Register!$AM$6:$AM$255,MATCH(ROWS($A$6:A221),Requirements_Register!$BC$6:$BC$255,0)),"")</f>
        <v/>
      </c>
      <c r="N221" s="22" t="str">
        <f aca="false">IFERROR(INDEX(Requirements_Register!$AN$6:$AN$255,MATCH(ROWS($A$6:A221),Requirements_Register!$BC$6:$BC$255,0)),"")</f>
        <v/>
      </c>
      <c r="O221" s="22" t="str">
        <f aca="false">IFERROR(INDEX(Requirements_Register!$AR$6:$AR$255,MATCH(ROWS($A$6:A221),Requirements_Register!$BC$6:$BC$255,0))&amp;"","")</f>
        <v/>
      </c>
      <c r="P221" s="22" t="str">
        <f aca="false">IFERROR(INDEX(Requirements_Register!$AS$6:$AS$255,MATCH(ROWS($A$6:A221),Requirements_Register!$BC$6:$BC$255,0)),"")</f>
        <v/>
      </c>
      <c r="Q221" s="22" t="str">
        <f aca="false">IFERROR(INDEX(Requirements_Register!$AV$6:$AV$255,MATCH(ROWS($A$6:A221),Requirements_Register!$BC$6:$BC$255,0))&amp;"","")</f>
        <v/>
      </c>
    </row>
    <row r="222" customFormat="false" ht="15" hidden="false" customHeight="false" outlineLevel="0" collapsed="false">
      <c r="A222" s="22" t="str">
        <f aca="false">IFERROR(INDEX(Requirements_Register!$A$6:$A$255,MATCH(ROWS($A$6:A222),Requirements_Register!$BC$6:$BC$255,0))&amp;"","")</f>
        <v/>
      </c>
      <c r="B222" s="22" t="str">
        <f aca="false">IFERROR(INDEX(Requirements_Register!$B$6:$B$255,MATCH(ROWS($A$6:A222),Requirements_Register!$BC$6:$BC$255,0))&amp;"","")</f>
        <v/>
      </c>
      <c r="C222" s="22" t="str">
        <f aca="false">IFERROR(INDEX(Requirements_Register!$E$6:$E$255,MATCH(ROWS($A$6:A222),Requirements_Register!$BC$6:$BC$255,0))&amp;"","")</f>
        <v/>
      </c>
      <c r="D222" s="22" t="str">
        <f aca="false">IFERROR(INDEX(Requirements_Register!$F$6:$F$255,MATCH(ROWS($A$6:A222),Requirements_Register!$BC$6:$BC$255,0))&amp;"","")</f>
        <v/>
      </c>
      <c r="E222" s="22" t="str">
        <f aca="false">IFERROR(INDEX(Requirements_Register!$G$6:$G$255,MATCH(ROWS($A$6:A222),Requirements_Register!$BC$6:$BC$255,0))&amp;"","")</f>
        <v/>
      </c>
      <c r="F222" s="22" t="str">
        <f aca="false">IFERROR(INDEX(Requirements_Register!$H$6:$H$255,MATCH(ROWS($A$6:A222),Requirements_Register!$BC$6:$BC$255,0))&amp;"","")</f>
        <v/>
      </c>
      <c r="G222" s="22" t="str">
        <f aca="false">IFERROR(INDEX(Requirements_Register!$O$6:$O$255,MATCH(ROWS($A$6:A222),Requirements_Register!$BC$6:$BC$255,0))&amp;"","")</f>
        <v/>
      </c>
      <c r="H222" s="22" t="str">
        <f aca="false">IFERROR(INDEX(Requirements_Register!$P$6:$P$255,MATCH(ROWS($A$6:A222),Requirements_Register!$BC$6:$BC$255,0))&amp;"","")</f>
        <v/>
      </c>
      <c r="I222" s="22" t="str">
        <f aca="false">IFERROR(INDEX(Requirements_Register!$Q$6:$Q$255,MATCH(ROWS($A$6:A222),Requirements_Register!$BC$6:$BC$255,0))&amp;"","")</f>
        <v/>
      </c>
      <c r="J222" s="22" t="str">
        <f aca="false">IFERROR(INDEX(Requirements_Register!$AG$6:$AG$255,MATCH(ROWS($A$6:A222),Requirements_Register!$BC$6:$BC$255,0))&amp;"","")</f>
        <v/>
      </c>
      <c r="K222" s="22" t="str">
        <f aca="false">IFERROR(INDEX(Requirements_Register!$AH$6:$AH$255,MATCH(ROWS($A$6:A222),Requirements_Register!$BC$6:$BC$255,0))&amp;"","")</f>
        <v/>
      </c>
      <c r="L222" s="22" t="str">
        <f aca="false">IFERROR(INDEX(Requirements_Register!$AI$6:$AI$255,MATCH(ROWS($A$6:A222),Requirements_Register!$BC$6:$BC$255,0))&amp;"","")</f>
        <v/>
      </c>
      <c r="M222" s="22" t="str">
        <f aca="false">IFERROR(INDEX(Requirements_Register!$AM$6:$AM$255,MATCH(ROWS($A$6:A222),Requirements_Register!$BC$6:$BC$255,0)),"")</f>
        <v/>
      </c>
      <c r="N222" s="22" t="str">
        <f aca="false">IFERROR(INDEX(Requirements_Register!$AN$6:$AN$255,MATCH(ROWS($A$6:A222),Requirements_Register!$BC$6:$BC$255,0)),"")</f>
        <v/>
      </c>
      <c r="O222" s="22" t="str">
        <f aca="false">IFERROR(INDEX(Requirements_Register!$AR$6:$AR$255,MATCH(ROWS($A$6:A222),Requirements_Register!$BC$6:$BC$255,0))&amp;"","")</f>
        <v/>
      </c>
      <c r="P222" s="22" t="str">
        <f aca="false">IFERROR(INDEX(Requirements_Register!$AS$6:$AS$255,MATCH(ROWS($A$6:A222),Requirements_Register!$BC$6:$BC$255,0)),"")</f>
        <v/>
      </c>
      <c r="Q222" s="22" t="str">
        <f aca="false">IFERROR(INDEX(Requirements_Register!$AV$6:$AV$255,MATCH(ROWS($A$6:A222),Requirements_Register!$BC$6:$BC$255,0))&amp;"","")</f>
        <v/>
      </c>
    </row>
    <row r="223" customFormat="false" ht="15" hidden="false" customHeight="false" outlineLevel="0" collapsed="false">
      <c r="A223" s="22" t="str">
        <f aca="false">IFERROR(INDEX(Requirements_Register!$A$6:$A$255,MATCH(ROWS($A$6:A223),Requirements_Register!$BC$6:$BC$255,0))&amp;"","")</f>
        <v/>
      </c>
      <c r="B223" s="22" t="str">
        <f aca="false">IFERROR(INDEX(Requirements_Register!$B$6:$B$255,MATCH(ROWS($A$6:A223),Requirements_Register!$BC$6:$BC$255,0))&amp;"","")</f>
        <v/>
      </c>
      <c r="C223" s="22" t="str">
        <f aca="false">IFERROR(INDEX(Requirements_Register!$E$6:$E$255,MATCH(ROWS($A$6:A223),Requirements_Register!$BC$6:$BC$255,0))&amp;"","")</f>
        <v/>
      </c>
      <c r="D223" s="22" t="str">
        <f aca="false">IFERROR(INDEX(Requirements_Register!$F$6:$F$255,MATCH(ROWS($A$6:A223),Requirements_Register!$BC$6:$BC$255,0))&amp;"","")</f>
        <v/>
      </c>
      <c r="E223" s="22" t="str">
        <f aca="false">IFERROR(INDEX(Requirements_Register!$G$6:$G$255,MATCH(ROWS($A$6:A223),Requirements_Register!$BC$6:$BC$255,0))&amp;"","")</f>
        <v/>
      </c>
      <c r="F223" s="22" t="str">
        <f aca="false">IFERROR(INDEX(Requirements_Register!$H$6:$H$255,MATCH(ROWS($A$6:A223),Requirements_Register!$BC$6:$BC$255,0))&amp;"","")</f>
        <v/>
      </c>
      <c r="G223" s="22" t="str">
        <f aca="false">IFERROR(INDEX(Requirements_Register!$O$6:$O$255,MATCH(ROWS($A$6:A223),Requirements_Register!$BC$6:$BC$255,0))&amp;"","")</f>
        <v/>
      </c>
      <c r="H223" s="22" t="str">
        <f aca="false">IFERROR(INDEX(Requirements_Register!$P$6:$P$255,MATCH(ROWS($A$6:A223),Requirements_Register!$BC$6:$BC$255,0))&amp;"","")</f>
        <v/>
      </c>
      <c r="I223" s="22" t="str">
        <f aca="false">IFERROR(INDEX(Requirements_Register!$Q$6:$Q$255,MATCH(ROWS($A$6:A223),Requirements_Register!$BC$6:$BC$255,0))&amp;"","")</f>
        <v/>
      </c>
      <c r="J223" s="22" t="str">
        <f aca="false">IFERROR(INDEX(Requirements_Register!$AG$6:$AG$255,MATCH(ROWS($A$6:A223),Requirements_Register!$BC$6:$BC$255,0))&amp;"","")</f>
        <v/>
      </c>
      <c r="K223" s="22" t="str">
        <f aca="false">IFERROR(INDEX(Requirements_Register!$AH$6:$AH$255,MATCH(ROWS($A$6:A223),Requirements_Register!$BC$6:$BC$255,0))&amp;"","")</f>
        <v/>
      </c>
      <c r="L223" s="22" t="str">
        <f aca="false">IFERROR(INDEX(Requirements_Register!$AI$6:$AI$255,MATCH(ROWS($A$6:A223),Requirements_Register!$BC$6:$BC$255,0))&amp;"","")</f>
        <v/>
      </c>
      <c r="M223" s="22" t="str">
        <f aca="false">IFERROR(INDEX(Requirements_Register!$AM$6:$AM$255,MATCH(ROWS($A$6:A223),Requirements_Register!$BC$6:$BC$255,0)),"")</f>
        <v/>
      </c>
      <c r="N223" s="22" t="str">
        <f aca="false">IFERROR(INDEX(Requirements_Register!$AN$6:$AN$255,MATCH(ROWS($A$6:A223),Requirements_Register!$BC$6:$BC$255,0)),"")</f>
        <v/>
      </c>
      <c r="O223" s="22" t="str">
        <f aca="false">IFERROR(INDEX(Requirements_Register!$AR$6:$AR$255,MATCH(ROWS($A$6:A223),Requirements_Register!$BC$6:$BC$255,0))&amp;"","")</f>
        <v/>
      </c>
      <c r="P223" s="22" t="str">
        <f aca="false">IFERROR(INDEX(Requirements_Register!$AS$6:$AS$255,MATCH(ROWS($A$6:A223),Requirements_Register!$BC$6:$BC$255,0)),"")</f>
        <v/>
      </c>
      <c r="Q223" s="22" t="str">
        <f aca="false">IFERROR(INDEX(Requirements_Register!$AV$6:$AV$255,MATCH(ROWS($A$6:A223),Requirements_Register!$BC$6:$BC$255,0))&amp;"","")</f>
        <v/>
      </c>
    </row>
    <row r="224" customFormat="false" ht="15" hidden="false" customHeight="false" outlineLevel="0" collapsed="false">
      <c r="A224" s="22" t="str">
        <f aca="false">IFERROR(INDEX(Requirements_Register!$A$6:$A$255,MATCH(ROWS($A$6:A224),Requirements_Register!$BC$6:$BC$255,0))&amp;"","")</f>
        <v/>
      </c>
      <c r="B224" s="22" t="str">
        <f aca="false">IFERROR(INDEX(Requirements_Register!$B$6:$B$255,MATCH(ROWS($A$6:A224),Requirements_Register!$BC$6:$BC$255,0))&amp;"","")</f>
        <v/>
      </c>
      <c r="C224" s="22" t="str">
        <f aca="false">IFERROR(INDEX(Requirements_Register!$E$6:$E$255,MATCH(ROWS($A$6:A224),Requirements_Register!$BC$6:$BC$255,0))&amp;"","")</f>
        <v/>
      </c>
      <c r="D224" s="22" t="str">
        <f aca="false">IFERROR(INDEX(Requirements_Register!$F$6:$F$255,MATCH(ROWS($A$6:A224),Requirements_Register!$BC$6:$BC$255,0))&amp;"","")</f>
        <v/>
      </c>
      <c r="E224" s="22" t="str">
        <f aca="false">IFERROR(INDEX(Requirements_Register!$G$6:$G$255,MATCH(ROWS($A$6:A224),Requirements_Register!$BC$6:$BC$255,0))&amp;"","")</f>
        <v/>
      </c>
      <c r="F224" s="22" t="str">
        <f aca="false">IFERROR(INDEX(Requirements_Register!$H$6:$H$255,MATCH(ROWS($A$6:A224),Requirements_Register!$BC$6:$BC$255,0))&amp;"","")</f>
        <v/>
      </c>
      <c r="G224" s="22" t="str">
        <f aca="false">IFERROR(INDEX(Requirements_Register!$O$6:$O$255,MATCH(ROWS($A$6:A224),Requirements_Register!$BC$6:$BC$255,0))&amp;"","")</f>
        <v/>
      </c>
      <c r="H224" s="22" t="str">
        <f aca="false">IFERROR(INDEX(Requirements_Register!$P$6:$P$255,MATCH(ROWS($A$6:A224),Requirements_Register!$BC$6:$BC$255,0))&amp;"","")</f>
        <v/>
      </c>
      <c r="I224" s="22" t="str">
        <f aca="false">IFERROR(INDEX(Requirements_Register!$Q$6:$Q$255,MATCH(ROWS($A$6:A224),Requirements_Register!$BC$6:$BC$255,0))&amp;"","")</f>
        <v/>
      </c>
      <c r="J224" s="22" t="str">
        <f aca="false">IFERROR(INDEX(Requirements_Register!$AG$6:$AG$255,MATCH(ROWS($A$6:A224),Requirements_Register!$BC$6:$BC$255,0))&amp;"","")</f>
        <v/>
      </c>
      <c r="K224" s="22" t="str">
        <f aca="false">IFERROR(INDEX(Requirements_Register!$AH$6:$AH$255,MATCH(ROWS($A$6:A224),Requirements_Register!$BC$6:$BC$255,0))&amp;"","")</f>
        <v/>
      </c>
      <c r="L224" s="22" t="str">
        <f aca="false">IFERROR(INDEX(Requirements_Register!$AI$6:$AI$255,MATCH(ROWS($A$6:A224),Requirements_Register!$BC$6:$BC$255,0))&amp;"","")</f>
        <v/>
      </c>
      <c r="M224" s="22" t="str">
        <f aca="false">IFERROR(INDEX(Requirements_Register!$AM$6:$AM$255,MATCH(ROWS($A$6:A224),Requirements_Register!$BC$6:$BC$255,0)),"")</f>
        <v/>
      </c>
      <c r="N224" s="22" t="str">
        <f aca="false">IFERROR(INDEX(Requirements_Register!$AN$6:$AN$255,MATCH(ROWS($A$6:A224),Requirements_Register!$BC$6:$BC$255,0)),"")</f>
        <v/>
      </c>
      <c r="O224" s="22" t="str">
        <f aca="false">IFERROR(INDEX(Requirements_Register!$AR$6:$AR$255,MATCH(ROWS($A$6:A224),Requirements_Register!$BC$6:$BC$255,0))&amp;"","")</f>
        <v/>
      </c>
      <c r="P224" s="22" t="str">
        <f aca="false">IFERROR(INDEX(Requirements_Register!$AS$6:$AS$255,MATCH(ROWS($A$6:A224),Requirements_Register!$BC$6:$BC$255,0)),"")</f>
        <v/>
      </c>
      <c r="Q224" s="22" t="str">
        <f aca="false">IFERROR(INDEX(Requirements_Register!$AV$6:$AV$255,MATCH(ROWS($A$6:A224),Requirements_Register!$BC$6:$BC$255,0))&amp;"","")</f>
        <v/>
      </c>
    </row>
    <row r="225" customFormat="false" ht="15" hidden="false" customHeight="false" outlineLevel="0" collapsed="false">
      <c r="A225" s="22" t="str">
        <f aca="false">IFERROR(INDEX(Requirements_Register!$A$6:$A$255,MATCH(ROWS($A$6:A225),Requirements_Register!$BC$6:$BC$255,0))&amp;"","")</f>
        <v/>
      </c>
      <c r="B225" s="22" t="str">
        <f aca="false">IFERROR(INDEX(Requirements_Register!$B$6:$B$255,MATCH(ROWS($A$6:A225),Requirements_Register!$BC$6:$BC$255,0))&amp;"","")</f>
        <v/>
      </c>
      <c r="C225" s="22" t="str">
        <f aca="false">IFERROR(INDEX(Requirements_Register!$E$6:$E$255,MATCH(ROWS($A$6:A225),Requirements_Register!$BC$6:$BC$255,0))&amp;"","")</f>
        <v/>
      </c>
      <c r="D225" s="22" t="str">
        <f aca="false">IFERROR(INDEX(Requirements_Register!$F$6:$F$255,MATCH(ROWS($A$6:A225),Requirements_Register!$BC$6:$BC$255,0))&amp;"","")</f>
        <v/>
      </c>
      <c r="E225" s="22" t="str">
        <f aca="false">IFERROR(INDEX(Requirements_Register!$G$6:$G$255,MATCH(ROWS($A$6:A225),Requirements_Register!$BC$6:$BC$255,0))&amp;"","")</f>
        <v/>
      </c>
      <c r="F225" s="22" t="str">
        <f aca="false">IFERROR(INDEX(Requirements_Register!$H$6:$H$255,MATCH(ROWS($A$6:A225),Requirements_Register!$BC$6:$BC$255,0))&amp;"","")</f>
        <v/>
      </c>
      <c r="G225" s="22" t="str">
        <f aca="false">IFERROR(INDEX(Requirements_Register!$O$6:$O$255,MATCH(ROWS($A$6:A225),Requirements_Register!$BC$6:$BC$255,0))&amp;"","")</f>
        <v/>
      </c>
      <c r="H225" s="22" t="str">
        <f aca="false">IFERROR(INDEX(Requirements_Register!$P$6:$P$255,MATCH(ROWS($A$6:A225),Requirements_Register!$BC$6:$BC$255,0))&amp;"","")</f>
        <v/>
      </c>
      <c r="I225" s="22" t="str">
        <f aca="false">IFERROR(INDEX(Requirements_Register!$Q$6:$Q$255,MATCH(ROWS($A$6:A225),Requirements_Register!$BC$6:$BC$255,0))&amp;"","")</f>
        <v/>
      </c>
      <c r="J225" s="22" t="str">
        <f aca="false">IFERROR(INDEX(Requirements_Register!$AG$6:$AG$255,MATCH(ROWS($A$6:A225),Requirements_Register!$BC$6:$BC$255,0))&amp;"","")</f>
        <v/>
      </c>
      <c r="K225" s="22" t="str">
        <f aca="false">IFERROR(INDEX(Requirements_Register!$AH$6:$AH$255,MATCH(ROWS($A$6:A225),Requirements_Register!$BC$6:$BC$255,0))&amp;"","")</f>
        <v/>
      </c>
      <c r="L225" s="22" t="str">
        <f aca="false">IFERROR(INDEX(Requirements_Register!$AI$6:$AI$255,MATCH(ROWS($A$6:A225),Requirements_Register!$BC$6:$BC$255,0))&amp;"","")</f>
        <v/>
      </c>
      <c r="M225" s="22" t="str">
        <f aca="false">IFERROR(INDEX(Requirements_Register!$AM$6:$AM$255,MATCH(ROWS($A$6:A225),Requirements_Register!$BC$6:$BC$255,0)),"")</f>
        <v/>
      </c>
      <c r="N225" s="22" t="str">
        <f aca="false">IFERROR(INDEX(Requirements_Register!$AN$6:$AN$255,MATCH(ROWS($A$6:A225),Requirements_Register!$BC$6:$BC$255,0)),"")</f>
        <v/>
      </c>
      <c r="O225" s="22" t="str">
        <f aca="false">IFERROR(INDEX(Requirements_Register!$AR$6:$AR$255,MATCH(ROWS($A$6:A225),Requirements_Register!$BC$6:$BC$255,0))&amp;"","")</f>
        <v/>
      </c>
      <c r="P225" s="22" t="str">
        <f aca="false">IFERROR(INDEX(Requirements_Register!$AS$6:$AS$255,MATCH(ROWS($A$6:A225),Requirements_Register!$BC$6:$BC$255,0)),"")</f>
        <v/>
      </c>
      <c r="Q225" s="22" t="str">
        <f aca="false">IFERROR(INDEX(Requirements_Register!$AV$6:$AV$255,MATCH(ROWS($A$6:A225),Requirements_Register!$BC$6:$BC$255,0))&amp;"","")</f>
        <v/>
      </c>
    </row>
    <row r="226" customFormat="false" ht="15" hidden="false" customHeight="false" outlineLevel="0" collapsed="false">
      <c r="A226" s="22" t="str">
        <f aca="false">IFERROR(INDEX(Requirements_Register!$A$6:$A$255,MATCH(ROWS($A$6:A226),Requirements_Register!$BC$6:$BC$255,0))&amp;"","")</f>
        <v/>
      </c>
      <c r="B226" s="22" t="str">
        <f aca="false">IFERROR(INDEX(Requirements_Register!$B$6:$B$255,MATCH(ROWS($A$6:A226),Requirements_Register!$BC$6:$BC$255,0))&amp;"","")</f>
        <v/>
      </c>
      <c r="C226" s="22" t="str">
        <f aca="false">IFERROR(INDEX(Requirements_Register!$E$6:$E$255,MATCH(ROWS($A$6:A226),Requirements_Register!$BC$6:$BC$255,0))&amp;"","")</f>
        <v/>
      </c>
      <c r="D226" s="22" t="str">
        <f aca="false">IFERROR(INDEX(Requirements_Register!$F$6:$F$255,MATCH(ROWS($A$6:A226),Requirements_Register!$BC$6:$BC$255,0))&amp;"","")</f>
        <v/>
      </c>
      <c r="E226" s="22" t="str">
        <f aca="false">IFERROR(INDEX(Requirements_Register!$G$6:$G$255,MATCH(ROWS($A$6:A226),Requirements_Register!$BC$6:$BC$255,0))&amp;"","")</f>
        <v/>
      </c>
      <c r="F226" s="22" t="str">
        <f aca="false">IFERROR(INDEX(Requirements_Register!$H$6:$H$255,MATCH(ROWS($A$6:A226),Requirements_Register!$BC$6:$BC$255,0))&amp;"","")</f>
        <v/>
      </c>
      <c r="G226" s="22" t="str">
        <f aca="false">IFERROR(INDEX(Requirements_Register!$O$6:$O$255,MATCH(ROWS($A$6:A226),Requirements_Register!$BC$6:$BC$255,0))&amp;"","")</f>
        <v/>
      </c>
      <c r="H226" s="22" t="str">
        <f aca="false">IFERROR(INDEX(Requirements_Register!$P$6:$P$255,MATCH(ROWS($A$6:A226),Requirements_Register!$BC$6:$BC$255,0))&amp;"","")</f>
        <v/>
      </c>
      <c r="I226" s="22" t="str">
        <f aca="false">IFERROR(INDEX(Requirements_Register!$Q$6:$Q$255,MATCH(ROWS($A$6:A226),Requirements_Register!$BC$6:$BC$255,0))&amp;"","")</f>
        <v/>
      </c>
      <c r="J226" s="22" t="str">
        <f aca="false">IFERROR(INDEX(Requirements_Register!$AG$6:$AG$255,MATCH(ROWS($A$6:A226),Requirements_Register!$BC$6:$BC$255,0))&amp;"","")</f>
        <v/>
      </c>
      <c r="K226" s="22" t="str">
        <f aca="false">IFERROR(INDEX(Requirements_Register!$AH$6:$AH$255,MATCH(ROWS($A$6:A226),Requirements_Register!$BC$6:$BC$255,0))&amp;"","")</f>
        <v/>
      </c>
      <c r="L226" s="22" t="str">
        <f aca="false">IFERROR(INDEX(Requirements_Register!$AI$6:$AI$255,MATCH(ROWS($A$6:A226),Requirements_Register!$BC$6:$BC$255,0))&amp;"","")</f>
        <v/>
      </c>
      <c r="M226" s="22" t="str">
        <f aca="false">IFERROR(INDEX(Requirements_Register!$AM$6:$AM$255,MATCH(ROWS($A$6:A226),Requirements_Register!$BC$6:$BC$255,0)),"")</f>
        <v/>
      </c>
      <c r="N226" s="22" t="str">
        <f aca="false">IFERROR(INDEX(Requirements_Register!$AN$6:$AN$255,MATCH(ROWS($A$6:A226),Requirements_Register!$BC$6:$BC$255,0)),"")</f>
        <v/>
      </c>
      <c r="O226" s="22" t="str">
        <f aca="false">IFERROR(INDEX(Requirements_Register!$AR$6:$AR$255,MATCH(ROWS($A$6:A226),Requirements_Register!$BC$6:$BC$255,0))&amp;"","")</f>
        <v/>
      </c>
      <c r="P226" s="22" t="str">
        <f aca="false">IFERROR(INDEX(Requirements_Register!$AS$6:$AS$255,MATCH(ROWS($A$6:A226),Requirements_Register!$BC$6:$BC$255,0)),"")</f>
        <v/>
      </c>
      <c r="Q226" s="22" t="str">
        <f aca="false">IFERROR(INDEX(Requirements_Register!$AV$6:$AV$255,MATCH(ROWS($A$6:A226),Requirements_Register!$BC$6:$BC$255,0))&amp;"","")</f>
        <v/>
      </c>
    </row>
    <row r="227" customFormat="false" ht="15" hidden="false" customHeight="false" outlineLevel="0" collapsed="false">
      <c r="A227" s="22" t="str">
        <f aca="false">IFERROR(INDEX(Requirements_Register!$A$6:$A$255,MATCH(ROWS($A$6:A227),Requirements_Register!$BC$6:$BC$255,0))&amp;"","")</f>
        <v/>
      </c>
      <c r="B227" s="22" t="str">
        <f aca="false">IFERROR(INDEX(Requirements_Register!$B$6:$B$255,MATCH(ROWS($A$6:A227),Requirements_Register!$BC$6:$BC$255,0))&amp;"","")</f>
        <v/>
      </c>
      <c r="C227" s="22" t="str">
        <f aca="false">IFERROR(INDEX(Requirements_Register!$E$6:$E$255,MATCH(ROWS($A$6:A227),Requirements_Register!$BC$6:$BC$255,0))&amp;"","")</f>
        <v/>
      </c>
      <c r="D227" s="22" t="str">
        <f aca="false">IFERROR(INDEX(Requirements_Register!$F$6:$F$255,MATCH(ROWS($A$6:A227),Requirements_Register!$BC$6:$BC$255,0))&amp;"","")</f>
        <v/>
      </c>
      <c r="E227" s="22" t="str">
        <f aca="false">IFERROR(INDEX(Requirements_Register!$G$6:$G$255,MATCH(ROWS($A$6:A227),Requirements_Register!$BC$6:$BC$255,0))&amp;"","")</f>
        <v/>
      </c>
      <c r="F227" s="22" t="str">
        <f aca="false">IFERROR(INDEX(Requirements_Register!$H$6:$H$255,MATCH(ROWS($A$6:A227),Requirements_Register!$BC$6:$BC$255,0))&amp;"","")</f>
        <v/>
      </c>
      <c r="G227" s="22" t="str">
        <f aca="false">IFERROR(INDEX(Requirements_Register!$O$6:$O$255,MATCH(ROWS($A$6:A227),Requirements_Register!$BC$6:$BC$255,0))&amp;"","")</f>
        <v/>
      </c>
      <c r="H227" s="22" t="str">
        <f aca="false">IFERROR(INDEX(Requirements_Register!$P$6:$P$255,MATCH(ROWS($A$6:A227),Requirements_Register!$BC$6:$BC$255,0))&amp;"","")</f>
        <v/>
      </c>
      <c r="I227" s="22" t="str">
        <f aca="false">IFERROR(INDEX(Requirements_Register!$Q$6:$Q$255,MATCH(ROWS($A$6:A227),Requirements_Register!$BC$6:$BC$255,0))&amp;"","")</f>
        <v/>
      </c>
      <c r="J227" s="22" t="str">
        <f aca="false">IFERROR(INDEX(Requirements_Register!$AG$6:$AG$255,MATCH(ROWS($A$6:A227),Requirements_Register!$BC$6:$BC$255,0))&amp;"","")</f>
        <v/>
      </c>
      <c r="K227" s="22" t="str">
        <f aca="false">IFERROR(INDEX(Requirements_Register!$AH$6:$AH$255,MATCH(ROWS($A$6:A227),Requirements_Register!$BC$6:$BC$255,0))&amp;"","")</f>
        <v/>
      </c>
      <c r="L227" s="22" t="str">
        <f aca="false">IFERROR(INDEX(Requirements_Register!$AI$6:$AI$255,MATCH(ROWS($A$6:A227),Requirements_Register!$BC$6:$BC$255,0))&amp;"","")</f>
        <v/>
      </c>
      <c r="M227" s="22" t="str">
        <f aca="false">IFERROR(INDEX(Requirements_Register!$AM$6:$AM$255,MATCH(ROWS($A$6:A227),Requirements_Register!$BC$6:$BC$255,0)),"")</f>
        <v/>
      </c>
      <c r="N227" s="22" t="str">
        <f aca="false">IFERROR(INDEX(Requirements_Register!$AN$6:$AN$255,MATCH(ROWS($A$6:A227),Requirements_Register!$BC$6:$BC$255,0)),"")</f>
        <v/>
      </c>
      <c r="O227" s="22" t="str">
        <f aca="false">IFERROR(INDEX(Requirements_Register!$AR$6:$AR$255,MATCH(ROWS($A$6:A227),Requirements_Register!$BC$6:$BC$255,0))&amp;"","")</f>
        <v/>
      </c>
      <c r="P227" s="22" t="str">
        <f aca="false">IFERROR(INDEX(Requirements_Register!$AS$6:$AS$255,MATCH(ROWS($A$6:A227),Requirements_Register!$BC$6:$BC$255,0)),"")</f>
        <v/>
      </c>
      <c r="Q227" s="22" t="str">
        <f aca="false">IFERROR(INDEX(Requirements_Register!$AV$6:$AV$255,MATCH(ROWS($A$6:A227),Requirements_Register!$BC$6:$BC$255,0))&amp;"","")</f>
        <v/>
      </c>
    </row>
    <row r="228" customFormat="false" ht="15" hidden="false" customHeight="false" outlineLevel="0" collapsed="false">
      <c r="A228" s="22" t="str">
        <f aca="false">IFERROR(INDEX(Requirements_Register!$A$6:$A$255,MATCH(ROWS($A$6:A228),Requirements_Register!$BC$6:$BC$255,0))&amp;"","")</f>
        <v/>
      </c>
      <c r="B228" s="22" t="str">
        <f aca="false">IFERROR(INDEX(Requirements_Register!$B$6:$B$255,MATCH(ROWS($A$6:A228),Requirements_Register!$BC$6:$BC$255,0))&amp;"","")</f>
        <v/>
      </c>
      <c r="C228" s="22" t="str">
        <f aca="false">IFERROR(INDEX(Requirements_Register!$E$6:$E$255,MATCH(ROWS($A$6:A228),Requirements_Register!$BC$6:$BC$255,0))&amp;"","")</f>
        <v/>
      </c>
      <c r="D228" s="22" t="str">
        <f aca="false">IFERROR(INDEX(Requirements_Register!$F$6:$F$255,MATCH(ROWS($A$6:A228),Requirements_Register!$BC$6:$BC$255,0))&amp;"","")</f>
        <v/>
      </c>
      <c r="E228" s="22" t="str">
        <f aca="false">IFERROR(INDEX(Requirements_Register!$G$6:$G$255,MATCH(ROWS($A$6:A228),Requirements_Register!$BC$6:$BC$255,0))&amp;"","")</f>
        <v/>
      </c>
      <c r="F228" s="22" t="str">
        <f aca="false">IFERROR(INDEX(Requirements_Register!$H$6:$H$255,MATCH(ROWS($A$6:A228),Requirements_Register!$BC$6:$BC$255,0))&amp;"","")</f>
        <v/>
      </c>
      <c r="G228" s="22" t="str">
        <f aca="false">IFERROR(INDEX(Requirements_Register!$O$6:$O$255,MATCH(ROWS($A$6:A228),Requirements_Register!$BC$6:$BC$255,0))&amp;"","")</f>
        <v/>
      </c>
      <c r="H228" s="22" t="str">
        <f aca="false">IFERROR(INDEX(Requirements_Register!$P$6:$P$255,MATCH(ROWS($A$6:A228),Requirements_Register!$BC$6:$BC$255,0))&amp;"","")</f>
        <v/>
      </c>
      <c r="I228" s="22" t="str">
        <f aca="false">IFERROR(INDEX(Requirements_Register!$Q$6:$Q$255,MATCH(ROWS($A$6:A228),Requirements_Register!$BC$6:$BC$255,0))&amp;"","")</f>
        <v/>
      </c>
      <c r="J228" s="22" t="str">
        <f aca="false">IFERROR(INDEX(Requirements_Register!$AG$6:$AG$255,MATCH(ROWS($A$6:A228),Requirements_Register!$BC$6:$BC$255,0))&amp;"","")</f>
        <v/>
      </c>
      <c r="K228" s="22" t="str">
        <f aca="false">IFERROR(INDEX(Requirements_Register!$AH$6:$AH$255,MATCH(ROWS($A$6:A228),Requirements_Register!$BC$6:$BC$255,0))&amp;"","")</f>
        <v/>
      </c>
      <c r="L228" s="22" t="str">
        <f aca="false">IFERROR(INDEX(Requirements_Register!$AI$6:$AI$255,MATCH(ROWS($A$6:A228),Requirements_Register!$BC$6:$BC$255,0))&amp;"","")</f>
        <v/>
      </c>
      <c r="M228" s="22" t="str">
        <f aca="false">IFERROR(INDEX(Requirements_Register!$AM$6:$AM$255,MATCH(ROWS($A$6:A228),Requirements_Register!$BC$6:$BC$255,0)),"")</f>
        <v/>
      </c>
      <c r="N228" s="22" t="str">
        <f aca="false">IFERROR(INDEX(Requirements_Register!$AN$6:$AN$255,MATCH(ROWS($A$6:A228),Requirements_Register!$BC$6:$BC$255,0)),"")</f>
        <v/>
      </c>
      <c r="O228" s="22" t="str">
        <f aca="false">IFERROR(INDEX(Requirements_Register!$AR$6:$AR$255,MATCH(ROWS($A$6:A228),Requirements_Register!$BC$6:$BC$255,0))&amp;"","")</f>
        <v/>
      </c>
      <c r="P228" s="22" t="str">
        <f aca="false">IFERROR(INDEX(Requirements_Register!$AS$6:$AS$255,MATCH(ROWS($A$6:A228),Requirements_Register!$BC$6:$BC$255,0)),"")</f>
        <v/>
      </c>
      <c r="Q228" s="22" t="str">
        <f aca="false">IFERROR(INDEX(Requirements_Register!$AV$6:$AV$255,MATCH(ROWS($A$6:A228),Requirements_Register!$BC$6:$BC$255,0))&amp;"","")</f>
        <v/>
      </c>
    </row>
    <row r="229" customFormat="false" ht="15" hidden="false" customHeight="false" outlineLevel="0" collapsed="false">
      <c r="A229" s="22" t="str">
        <f aca="false">IFERROR(INDEX(Requirements_Register!$A$6:$A$255,MATCH(ROWS($A$6:A229),Requirements_Register!$BC$6:$BC$255,0))&amp;"","")</f>
        <v/>
      </c>
      <c r="B229" s="22" t="str">
        <f aca="false">IFERROR(INDEX(Requirements_Register!$B$6:$B$255,MATCH(ROWS($A$6:A229),Requirements_Register!$BC$6:$BC$255,0))&amp;"","")</f>
        <v/>
      </c>
      <c r="C229" s="22" t="str">
        <f aca="false">IFERROR(INDEX(Requirements_Register!$E$6:$E$255,MATCH(ROWS($A$6:A229),Requirements_Register!$BC$6:$BC$255,0))&amp;"","")</f>
        <v/>
      </c>
      <c r="D229" s="22" t="str">
        <f aca="false">IFERROR(INDEX(Requirements_Register!$F$6:$F$255,MATCH(ROWS($A$6:A229),Requirements_Register!$BC$6:$BC$255,0))&amp;"","")</f>
        <v/>
      </c>
      <c r="E229" s="22" t="str">
        <f aca="false">IFERROR(INDEX(Requirements_Register!$G$6:$G$255,MATCH(ROWS($A$6:A229),Requirements_Register!$BC$6:$BC$255,0))&amp;"","")</f>
        <v/>
      </c>
      <c r="F229" s="22" t="str">
        <f aca="false">IFERROR(INDEX(Requirements_Register!$H$6:$H$255,MATCH(ROWS($A$6:A229),Requirements_Register!$BC$6:$BC$255,0))&amp;"","")</f>
        <v/>
      </c>
      <c r="G229" s="22" t="str">
        <f aca="false">IFERROR(INDEX(Requirements_Register!$O$6:$O$255,MATCH(ROWS($A$6:A229),Requirements_Register!$BC$6:$BC$255,0))&amp;"","")</f>
        <v/>
      </c>
      <c r="H229" s="22" t="str">
        <f aca="false">IFERROR(INDEX(Requirements_Register!$P$6:$P$255,MATCH(ROWS($A$6:A229),Requirements_Register!$BC$6:$BC$255,0))&amp;"","")</f>
        <v/>
      </c>
      <c r="I229" s="22" t="str">
        <f aca="false">IFERROR(INDEX(Requirements_Register!$Q$6:$Q$255,MATCH(ROWS($A$6:A229),Requirements_Register!$BC$6:$BC$255,0))&amp;"","")</f>
        <v/>
      </c>
      <c r="J229" s="22" t="str">
        <f aca="false">IFERROR(INDEX(Requirements_Register!$AG$6:$AG$255,MATCH(ROWS($A$6:A229),Requirements_Register!$BC$6:$BC$255,0))&amp;"","")</f>
        <v/>
      </c>
      <c r="K229" s="22" t="str">
        <f aca="false">IFERROR(INDEX(Requirements_Register!$AH$6:$AH$255,MATCH(ROWS($A$6:A229),Requirements_Register!$BC$6:$BC$255,0))&amp;"","")</f>
        <v/>
      </c>
      <c r="L229" s="22" t="str">
        <f aca="false">IFERROR(INDEX(Requirements_Register!$AI$6:$AI$255,MATCH(ROWS($A$6:A229),Requirements_Register!$BC$6:$BC$255,0))&amp;"","")</f>
        <v/>
      </c>
      <c r="M229" s="22" t="str">
        <f aca="false">IFERROR(INDEX(Requirements_Register!$AM$6:$AM$255,MATCH(ROWS($A$6:A229),Requirements_Register!$BC$6:$BC$255,0)),"")</f>
        <v/>
      </c>
      <c r="N229" s="22" t="str">
        <f aca="false">IFERROR(INDEX(Requirements_Register!$AN$6:$AN$255,MATCH(ROWS($A$6:A229),Requirements_Register!$BC$6:$BC$255,0)),"")</f>
        <v/>
      </c>
      <c r="O229" s="22" t="str">
        <f aca="false">IFERROR(INDEX(Requirements_Register!$AR$6:$AR$255,MATCH(ROWS($A$6:A229),Requirements_Register!$BC$6:$BC$255,0))&amp;"","")</f>
        <v/>
      </c>
      <c r="P229" s="22" t="str">
        <f aca="false">IFERROR(INDEX(Requirements_Register!$AS$6:$AS$255,MATCH(ROWS($A$6:A229),Requirements_Register!$BC$6:$BC$255,0)),"")</f>
        <v/>
      </c>
      <c r="Q229" s="22" t="str">
        <f aca="false">IFERROR(INDEX(Requirements_Register!$AV$6:$AV$255,MATCH(ROWS($A$6:A229),Requirements_Register!$BC$6:$BC$255,0))&amp;"","")</f>
        <v/>
      </c>
    </row>
    <row r="230" customFormat="false" ht="15" hidden="false" customHeight="false" outlineLevel="0" collapsed="false">
      <c r="A230" s="22" t="str">
        <f aca="false">IFERROR(INDEX(Requirements_Register!$A$6:$A$255,MATCH(ROWS($A$6:A230),Requirements_Register!$BC$6:$BC$255,0))&amp;"","")</f>
        <v/>
      </c>
      <c r="B230" s="22" t="str">
        <f aca="false">IFERROR(INDEX(Requirements_Register!$B$6:$B$255,MATCH(ROWS($A$6:A230),Requirements_Register!$BC$6:$BC$255,0))&amp;"","")</f>
        <v/>
      </c>
      <c r="C230" s="22" t="str">
        <f aca="false">IFERROR(INDEX(Requirements_Register!$E$6:$E$255,MATCH(ROWS($A$6:A230),Requirements_Register!$BC$6:$BC$255,0))&amp;"","")</f>
        <v/>
      </c>
      <c r="D230" s="22" t="str">
        <f aca="false">IFERROR(INDEX(Requirements_Register!$F$6:$F$255,MATCH(ROWS($A$6:A230),Requirements_Register!$BC$6:$BC$255,0))&amp;"","")</f>
        <v/>
      </c>
      <c r="E230" s="22" t="str">
        <f aca="false">IFERROR(INDEX(Requirements_Register!$G$6:$G$255,MATCH(ROWS($A$6:A230),Requirements_Register!$BC$6:$BC$255,0))&amp;"","")</f>
        <v/>
      </c>
      <c r="F230" s="22" t="str">
        <f aca="false">IFERROR(INDEX(Requirements_Register!$H$6:$H$255,MATCH(ROWS($A$6:A230),Requirements_Register!$BC$6:$BC$255,0))&amp;"","")</f>
        <v/>
      </c>
      <c r="G230" s="22" t="str">
        <f aca="false">IFERROR(INDEX(Requirements_Register!$O$6:$O$255,MATCH(ROWS($A$6:A230),Requirements_Register!$BC$6:$BC$255,0))&amp;"","")</f>
        <v/>
      </c>
      <c r="H230" s="22" t="str">
        <f aca="false">IFERROR(INDEX(Requirements_Register!$P$6:$P$255,MATCH(ROWS($A$6:A230),Requirements_Register!$BC$6:$BC$255,0))&amp;"","")</f>
        <v/>
      </c>
      <c r="I230" s="22" t="str">
        <f aca="false">IFERROR(INDEX(Requirements_Register!$Q$6:$Q$255,MATCH(ROWS($A$6:A230),Requirements_Register!$BC$6:$BC$255,0))&amp;"","")</f>
        <v/>
      </c>
      <c r="J230" s="22" t="str">
        <f aca="false">IFERROR(INDEX(Requirements_Register!$AG$6:$AG$255,MATCH(ROWS($A$6:A230),Requirements_Register!$BC$6:$BC$255,0))&amp;"","")</f>
        <v/>
      </c>
      <c r="K230" s="22" t="str">
        <f aca="false">IFERROR(INDEX(Requirements_Register!$AH$6:$AH$255,MATCH(ROWS($A$6:A230),Requirements_Register!$BC$6:$BC$255,0))&amp;"","")</f>
        <v/>
      </c>
      <c r="L230" s="22" t="str">
        <f aca="false">IFERROR(INDEX(Requirements_Register!$AI$6:$AI$255,MATCH(ROWS($A$6:A230),Requirements_Register!$BC$6:$BC$255,0))&amp;"","")</f>
        <v/>
      </c>
      <c r="M230" s="22" t="str">
        <f aca="false">IFERROR(INDEX(Requirements_Register!$AM$6:$AM$255,MATCH(ROWS($A$6:A230),Requirements_Register!$BC$6:$BC$255,0)),"")</f>
        <v/>
      </c>
      <c r="N230" s="22" t="str">
        <f aca="false">IFERROR(INDEX(Requirements_Register!$AN$6:$AN$255,MATCH(ROWS($A$6:A230),Requirements_Register!$BC$6:$BC$255,0)),"")</f>
        <v/>
      </c>
      <c r="O230" s="22" t="str">
        <f aca="false">IFERROR(INDEX(Requirements_Register!$AR$6:$AR$255,MATCH(ROWS($A$6:A230),Requirements_Register!$BC$6:$BC$255,0))&amp;"","")</f>
        <v/>
      </c>
      <c r="P230" s="22" t="str">
        <f aca="false">IFERROR(INDEX(Requirements_Register!$AS$6:$AS$255,MATCH(ROWS($A$6:A230),Requirements_Register!$BC$6:$BC$255,0)),"")</f>
        <v/>
      </c>
      <c r="Q230" s="22" t="str">
        <f aca="false">IFERROR(INDEX(Requirements_Register!$AV$6:$AV$255,MATCH(ROWS($A$6:A230),Requirements_Register!$BC$6:$BC$255,0))&amp;"","")</f>
        <v/>
      </c>
    </row>
    <row r="231" customFormat="false" ht="15" hidden="false" customHeight="false" outlineLevel="0" collapsed="false">
      <c r="A231" s="22" t="str">
        <f aca="false">IFERROR(INDEX(Requirements_Register!$A$6:$A$255,MATCH(ROWS($A$6:A231),Requirements_Register!$BC$6:$BC$255,0))&amp;"","")</f>
        <v/>
      </c>
      <c r="B231" s="22" t="str">
        <f aca="false">IFERROR(INDEX(Requirements_Register!$B$6:$B$255,MATCH(ROWS($A$6:A231),Requirements_Register!$BC$6:$BC$255,0))&amp;"","")</f>
        <v/>
      </c>
      <c r="C231" s="22" t="str">
        <f aca="false">IFERROR(INDEX(Requirements_Register!$E$6:$E$255,MATCH(ROWS($A$6:A231),Requirements_Register!$BC$6:$BC$255,0))&amp;"","")</f>
        <v/>
      </c>
      <c r="D231" s="22" t="str">
        <f aca="false">IFERROR(INDEX(Requirements_Register!$F$6:$F$255,MATCH(ROWS($A$6:A231),Requirements_Register!$BC$6:$BC$255,0))&amp;"","")</f>
        <v/>
      </c>
      <c r="E231" s="22" t="str">
        <f aca="false">IFERROR(INDEX(Requirements_Register!$G$6:$G$255,MATCH(ROWS($A$6:A231),Requirements_Register!$BC$6:$BC$255,0))&amp;"","")</f>
        <v/>
      </c>
      <c r="F231" s="22" t="str">
        <f aca="false">IFERROR(INDEX(Requirements_Register!$H$6:$H$255,MATCH(ROWS($A$6:A231),Requirements_Register!$BC$6:$BC$255,0))&amp;"","")</f>
        <v/>
      </c>
      <c r="G231" s="22" t="str">
        <f aca="false">IFERROR(INDEX(Requirements_Register!$O$6:$O$255,MATCH(ROWS($A$6:A231),Requirements_Register!$BC$6:$BC$255,0))&amp;"","")</f>
        <v/>
      </c>
      <c r="H231" s="22" t="str">
        <f aca="false">IFERROR(INDEX(Requirements_Register!$P$6:$P$255,MATCH(ROWS($A$6:A231),Requirements_Register!$BC$6:$BC$255,0))&amp;"","")</f>
        <v/>
      </c>
      <c r="I231" s="22" t="str">
        <f aca="false">IFERROR(INDEX(Requirements_Register!$Q$6:$Q$255,MATCH(ROWS($A$6:A231),Requirements_Register!$BC$6:$BC$255,0))&amp;"","")</f>
        <v/>
      </c>
      <c r="J231" s="22" t="str">
        <f aca="false">IFERROR(INDEX(Requirements_Register!$AG$6:$AG$255,MATCH(ROWS($A$6:A231),Requirements_Register!$BC$6:$BC$255,0))&amp;"","")</f>
        <v/>
      </c>
      <c r="K231" s="22" t="str">
        <f aca="false">IFERROR(INDEX(Requirements_Register!$AH$6:$AH$255,MATCH(ROWS($A$6:A231),Requirements_Register!$BC$6:$BC$255,0))&amp;"","")</f>
        <v/>
      </c>
      <c r="L231" s="22" t="str">
        <f aca="false">IFERROR(INDEX(Requirements_Register!$AI$6:$AI$255,MATCH(ROWS($A$6:A231),Requirements_Register!$BC$6:$BC$255,0))&amp;"","")</f>
        <v/>
      </c>
      <c r="M231" s="22" t="str">
        <f aca="false">IFERROR(INDEX(Requirements_Register!$AM$6:$AM$255,MATCH(ROWS($A$6:A231),Requirements_Register!$BC$6:$BC$255,0)),"")</f>
        <v/>
      </c>
      <c r="N231" s="22" t="str">
        <f aca="false">IFERROR(INDEX(Requirements_Register!$AN$6:$AN$255,MATCH(ROWS($A$6:A231),Requirements_Register!$BC$6:$BC$255,0)),"")</f>
        <v/>
      </c>
      <c r="O231" s="22" t="str">
        <f aca="false">IFERROR(INDEX(Requirements_Register!$AR$6:$AR$255,MATCH(ROWS($A$6:A231),Requirements_Register!$BC$6:$BC$255,0))&amp;"","")</f>
        <v/>
      </c>
      <c r="P231" s="22" t="str">
        <f aca="false">IFERROR(INDEX(Requirements_Register!$AS$6:$AS$255,MATCH(ROWS($A$6:A231),Requirements_Register!$BC$6:$BC$255,0)),"")</f>
        <v/>
      </c>
      <c r="Q231" s="22" t="str">
        <f aca="false">IFERROR(INDEX(Requirements_Register!$AV$6:$AV$255,MATCH(ROWS($A$6:A231),Requirements_Register!$BC$6:$BC$255,0))&amp;"","")</f>
        <v/>
      </c>
    </row>
    <row r="232" customFormat="false" ht="15" hidden="false" customHeight="false" outlineLevel="0" collapsed="false">
      <c r="A232" s="22" t="str">
        <f aca="false">IFERROR(INDEX(Requirements_Register!$A$6:$A$255,MATCH(ROWS($A$6:A232),Requirements_Register!$BC$6:$BC$255,0))&amp;"","")</f>
        <v/>
      </c>
      <c r="B232" s="22" t="str">
        <f aca="false">IFERROR(INDEX(Requirements_Register!$B$6:$B$255,MATCH(ROWS($A$6:A232),Requirements_Register!$BC$6:$BC$255,0))&amp;"","")</f>
        <v/>
      </c>
      <c r="C232" s="22" t="str">
        <f aca="false">IFERROR(INDEX(Requirements_Register!$E$6:$E$255,MATCH(ROWS($A$6:A232),Requirements_Register!$BC$6:$BC$255,0))&amp;"","")</f>
        <v/>
      </c>
      <c r="D232" s="22" t="str">
        <f aca="false">IFERROR(INDEX(Requirements_Register!$F$6:$F$255,MATCH(ROWS($A$6:A232),Requirements_Register!$BC$6:$BC$255,0))&amp;"","")</f>
        <v/>
      </c>
      <c r="E232" s="22" t="str">
        <f aca="false">IFERROR(INDEX(Requirements_Register!$G$6:$G$255,MATCH(ROWS($A$6:A232),Requirements_Register!$BC$6:$BC$255,0))&amp;"","")</f>
        <v/>
      </c>
      <c r="F232" s="22" t="str">
        <f aca="false">IFERROR(INDEX(Requirements_Register!$H$6:$H$255,MATCH(ROWS($A$6:A232),Requirements_Register!$BC$6:$BC$255,0))&amp;"","")</f>
        <v/>
      </c>
      <c r="G232" s="22" t="str">
        <f aca="false">IFERROR(INDEX(Requirements_Register!$O$6:$O$255,MATCH(ROWS($A$6:A232),Requirements_Register!$BC$6:$BC$255,0))&amp;"","")</f>
        <v/>
      </c>
      <c r="H232" s="22" t="str">
        <f aca="false">IFERROR(INDEX(Requirements_Register!$P$6:$P$255,MATCH(ROWS($A$6:A232),Requirements_Register!$BC$6:$BC$255,0))&amp;"","")</f>
        <v/>
      </c>
      <c r="I232" s="22" t="str">
        <f aca="false">IFERROR(INDEX(Requirements_Register!$Q$6:$Q$255,MATCH(ROWS($A$6:A232),Requirements_Register!$BC$6:$BC$255,0))&amp;"","")</f>
        <v/>
      </c>
      <c r="J232" s="22" t="str">
        <f aca="false">IFERROR(INDEX(Requirements_Register!$AG$6:$AG$255,MATCH(ROWS($A$6:A232),Requirements_Register!$BC$6:$BC$255,0))&amp;"","")</f>
        <v/>
      </c>
      <c r="K232" s="22" t="str">
        <f aca="false">IFERROR(INDEX(Requirements_Register!$AH$6:$AH$255,MATCH(ROWS($A$6:A232),Requirements_Register!$BC$6:$BC$255,0))&amp;"","")</f>
        <v/>
      </c>
      <c r="L232" s="22" t="str">
        <f aca="false">IFERROR(INDEX(Requirements_Register!$AI$6:$AI$255,MATCH(ROWS($A$6:A232),Requirements_Register!$BC$6:$BC$255,0))&amp;"","")</f>
        <v/>
      </c>
      <c r="M232" s="22" t="str">
        <f aca="false">IFERROR(INDEX(Requirements_Register!$AM$6:$AM$255,MATCH(ROWS($A$6:A232),Requirements_Register!$BC$6:$BC$255,0)),"")</f>
        <v/>
      </c>
      <c r="N232" s="22" t="str">
        <f aca="false">IFERROR(INDEX(Requirements_Register!$AN$6:$AN$255,MATCH(ROWS($A$6:A232),Requirements_Register!$BC$6:$BC$255,0)),"")</f>
        <v/>
      </c>
      <c r="O232" s="22" t="str">
        <f aca="false">IFERROR(INDEX(Requirements_Register!$AR$6:$AR$255,MATCH(ROWS($A$6:A232),Requirements_Register!$BC$6:$BC$255,0))&amp;"","")</f>
        <v/>
      </c>
      <c r="P232" s="22" t="str">
        <f aca="false">IFERROR(INDEX(Requirements_Register!$AS$6:$AS$255,MATCH(ROWS($A$6:A232),Requirements_Register!$BC$6:$BC$255,0)),"")</f>
        <v/>
      </c>
      <c r="Q232" s="22" t="str">
        <f aca="false">IFERROR(INDEX(Requirements_Register!$AV$6:$AV$255,MATCH(ROWS($A$6:A232),Requirements_Register!$BC$6:$BC$255,0))&amp;"","")</f>
        <v/>
      </c>
    </row>
    <row r="233" customFormat="false" ht="15" hidden="false" customHeight="false" outlineLevel="0" collapsed="false">
      <c r="A233" s="22" t="str">
        <f aca="false">IFERROR(INDEX(Requirements_Register!$A$6:$A$255,MATCH(ROWS($A$6:A233),Requirements_Register!$BC$6:$BC$255,0))&amp;"","")</f>
        <v/>
      </c>
      <c r="B233" s="22" t="str">
        <f aca="false">IFERROR(INDEX(Requirements_Register!$B$6:$B$255,MATCH(ROWS($A$6:A233),Requirements_Register!$BC$6:$BC$255,0))&amp;"","")</f>
        <v/>
      </c>
      <c r="C233" s="22" t="str">
        <f aca="false">IFERROR(INDEX(Requirements_Register!$E$6:$E$255,MATCH(ROWS($A$6:A233),Requirements_Register!$BC$6:$BC$255,0))&amp;"","")</f>
        <v/>
      </c>
      <c r="D233" s="22" t="str">
        <f aca="false">IFERROR(INDEX(Requirements_Register!$F$6:$F$255,MATCH(ROWS($A$6:A233),Requirements_Register!$BC$6:$BC$255,0))&amp;"","")</f>
        <v/>
      </c>
      <c r="E233" s="22" t="str">
        <f aca="false">IFERROR(INDEX(Requirements_Register!$G$6:$G$255,MATCH(ROWS($A$6:A233),Requirements_Register!$BC$6:$BC$255,0))&amp;"","")</f>
        <v/>
      </c>
      <c r="F233" s="22" t="str">
        <f aca="false">IFERROR(INDEX(Requirements_Register!$H$6:$H$255,MATCH(ROWS($A$6:A233),Requirements_Register!$BC$6:$BC$255,0))&amp;"","")</f>
        <v/>
      </c>
      <c r="G233" s="22" t="str">
        <f aca="false">IFERROR(INDEX(Requirements_Register!$O$6:$O$255,MATCH(ROWS($A$6:A233),Requirements_Register!$BC$6:$BC$255,0))&amp;"","")</f>
        <v/>
      </c>
      <c r="H233" s="22" t="str">
        <f aca="false">IFERROR(INDEX(Requirements_Register!$P$6:$P$255,MATCH(ROWS($A$6:A233),Requirements_Register!$BC$6:$BC$255,0))&amp;"","")</f>
        <v/>
      </c>
      <c r="I233" s="22" t="str">
        <f aca="false">IFERROR(INDEX(Requirements_Register!$Q$6:$Q$255,MATCH(ROWS($A$6:A233),Requirements_Register!$BC$6:$BC$255,0))&amp;"","")</f>
        <v/>
      </c>
      <c r="J233" s="22" t="str">
        <f aca="false">IFERROR(INDEX(Requirements_Register!$AG$6:$AG$255,MATCH(ROWS($A$6:A233),Requirements_Register!$BC$6:$BC$255,0))&amp;"","")</f>
        <v/>
      </c>
      <c r="K233" s="22" t="str">
        <f aca="false">IFERROR(INDEX(Requirements_Register!$AH$6:$AH$255,MATCH(ROWS($A$6:A233),Requirements_Register!$BC$6:$BC$255,0))&amp;"","")</f>
        <v/>
      </c>
      <c r="L233" s="22" t="str">
        <f aca="false">IFERROR(INDEX(Requirements_Register!$AI$6:$AI$255,MATCH(ROWS($A$6:A233),Requirements_Register!$BC$6:$BC$255,0))&amp;"","")</f>
        <v/>
      </c>
      <c r="M233" s="22" t="str">
        <f aca="false">IFERROR(INDEX(Requirements_Register!$AM$6:$AM$255,MATCH(ROWS($A$6:A233),Requirements_Register!$BC$6:$BC$255,0)),"")</f>
        <v/>
      </c>
      <c r="N233" s="22" t="str">
        <f aca="false">IFERROR(INDEX(Requirements_Register!$AN$6:$AN$255,MATCH(ROWS($A$6:A233),Requirements_Register!$BC$6:$BC$255,0)),"")</f>
        <v/>
      </c>
      <c r="O233" s="22" t="str">
        <f aca="false">IFERROR(INDEX(Requirements_Register!$AR$6:$AR$255,MATCH(ROWS($A$6:A233),Requirements_Register!$BC$6:$BC$255,0))&amp;"","")</f>
        <v/>
      </c>
      <c r="P233" s="22" t="str">
        <f aca="false">IFERROR(INDEX(Requirements_Register!$AS$6:$AS$255,MATCH(ROWS($A$6:A233),Requirements_Register!$BC$6:$BC$255,0)),"")</f>
        <v/>
      </c>
      <c r="Q233" s="22" t="str">
        <f aca="false">IFERROR(INDEX(Requirements_Register!$AV$6:$AV$255,MATCH(ROWS($A$6:A233),Requirements_Register!$BC$6:$BC$255,0))&amp;"","")</f>
        <v/>
      </c>
    </row>
    <row r="234" customFormat="false" ht="15" hidden="false" customHeight="false" outlineLevel="0" collapsed="false">
      <c r="A234" s="22" t="str">
        <f aca="false">IFERROR(INDEX(Requirements_Register!$A$6:$A$255,MATCH(ROWS($A$6:A234),Requirements_Register!$BC$6:$BC$255,0))&amp;"","")</f>
        <v/>
      </c>
      <c r="B234" s="22" t="str">
        <f aca="false">IFERROR(INDEX(Requirements_Register!$B$6:$B$255,MATCH(ROWS($A$6:A234),Requirements_Register!$BC$6:$BC$255,0))&amp;"","")</f>
        <v/>
      </c>
      <c r="C234" s="22" t="str">
        <f aca="false">IFERROR(INDEX(Requirements_Register!$E$6:$E$255,MATCH(ROWS($A$6:A234),Requirements_Register!$BC$6:$BC$255,0))&amp;"","")</f>
        <v/>
      </c>
      <c r="D234" s="22" t="str">
        <f aca="false">IFERROR(INDEX(Requirements_Register!$F$6:$F$255,MATCH(ROWS($A$6:A234),Requirements_Register!$BC$6:$BC$255,0))&amp;"","")</f>
        <v/>
      </c>
      <c r="E234" s="22" t="str">
        <f aca="false">IFERROR(INDEX(Requirements_Register!$G$6:$G$255,MATCH(ROWS($A$6:A234),Requirements_Register!$BC$6:$BC$255,0))&amp;"","")</f>
        <v/>
      </c>
      <c r="F234" s="22" t="str">
        <f aca="false">IFERROR(INDEX(Requirements_Register!$H$6:$H$255,MATCH(ROWS($A$6:A234),Requirements_Register!$BC$6:$BC$255,0))&amp;"","")</f>
        <v/>
      </c>
      <c r="G234" s="22" t="str">
        <f aca="false">IFERROR(INDEX(Requirements_Register!$O$6:$O$255,MATCH(ROWS($A$6:A234),Requirements_Register!$BC$6:$BC$255,0))&amp;"","")</f>
        <v/>
      </c>
      <c r="H234" s="22" t="str">
        <f aca="false">IFERROR(INDEX(Requirements_Register!$P$6:$P$255,MATCH(ROWS($A$6:A234),Requirements_Register!$BC$6:$BC$255,0))&amp;"","")</f>
        <v/>
      </c>
      <c r="I234" s="22" t="str">
        <f aca="false">IFERROR(INDEX(Requirements_Register!$Q$6:$Q$255,MATCH(ROWS($A$6:A234),Requirements_Register!$BC$6:$BC$255,0))&amp;"","")</f>
        <v/>
      </c>
      <c r="J234" s="22" t="str">
        <f aca="false">IFERROR(INDEX(Requirements_Register!$AG$6:$AG$255,MATCH(ROWS($A$6:A234),Requirements_Register!$BC$6:$BC$255,0))&amp;"","")</f>
        <v/>
      </c>
      <c r="K234" s="22" t="str">
        <f aca="false">IFERROR(INDEX(Requirements_Register!$AH$6:$AH$255,MATCH(ROWS($A$6:A234),Requirements_Register!$BC$6:$BC$255,0))&amp;"","")</f>
        <v/>
      </c>
      <c r="L234" s="22" t="str">
        <f aca="false">IFERROR(INDEX(Requirements_Register!$AI$6:$AI$255,MATCH(ROWS($A$6:A234),Requirements_Register!$BC$6:$BC$255,0))&amp;"","")</f>
        <v/>
      </c>
      <c r="M234" s="22" t="str">
        <f aca="false">IFERROR(INDEX(Requirements_Register!$AM$6:$AM$255,MATCH(ROWS($A$6:A234),Requirements_Register!$BC$6:$BC$255,0)),"")</f>
        <v/>
      </c>
      <c r="N234" s="22" t="str">
        <f aca="false">IFERROR(INDEX(Requirements_Register!$AN$6:$AN$255,MATCH(ROWS($A$6:A234),Requirements_Register!$BC$6:$BC$255,0)),"")</f>
        <v/>
      </c>
      <c r="O234" s="22" t="str">
        <f aca="false">IFERROR(INDEX(Requirements_Register!$AR$6:$AR$255,MATCH(ROWS($A$6:A234),Requirements_Register!$BC$6:$BC$255,0))&amp;"","")</f>
        <v/>
      </c>
      <c r="P234" s="22" t="str">
        <f aca="false">IFERROR(INDEX(Requirements_Register!$AS$6:$AS$255,MATCH(ROWS($A$6:A234),Requirements_Register!$BC$6:$BC$255,0)),"")</f>
        <v/>
      </c>
      <c r="Q234" s="22" t="str">
        <f aca="false">IFERROR(INDEX(Requirements_Register!$AV$6:$AV$255,MATCH(ROWS($A$6:A234),Requirements_Register!$BC$6:$BC$255,0))&amp;"","")</f>
        <v/>
      </c>
    </row>
    <row r="235" customFormat="false" ht="15" hidden="false" customHeight="false" outlineLevel="0" collapsed="false">
      <c r="A235" s="22" t="str">
        <f aca="false">IFERROR(INDEX(Requirements_Register!$A$6:$A$255,MATCH(ROWS($A$6:A235),Requirements_Register!$BC$6:$BC$255,0))&amp;"","")</f>
        <v/>
      </c>
      <c r="B235" s="22" t="str">
        <f aca="false">IFERROR(INDEX(Requirements_Register!$B$6:$B$255,MATCH(ROWS($A$6:A235),Requirements_Register!$BC$6:$BC$255,0))&amp;"","")</f>
        <v/>
      </c>
      <c r="C235" s="22" t="str">
        <f aca="false">IFERROR(INDEX(Requirements_Register!$E$6:$E$255,MATCH(ROWS($A$6:A235),Requirements_Register!$BC$6:$BC$255,0))&amp;"","")</f>
        <v/>
      </c>
      <c r="D235" s="22" t="str">
        <f aca="false">IFERROR(INDEX(Requirements_Register!$F$6:$F$255,MATCH(ROWS($A$6:A235),Requirements_Register!$BC$6:$BC$255,0))&amp;"","")</f>
        <v/>
      </c>
      <c r="E235" s="22" t="str">
        <f aca="false">IFERROR(INDEX(Requirements_Register!$G$6:$G$255,MATCH(ROWS($A$6:A235),Requirements_Register!$BC$6:$BC$255,0))&amp;"","")</f>
        <v/>
      </c>
      <c r="F235" s="22" t="str">
        <f aca="false">IFERROR(INDEX(Requirements_Register!$H$6:$H$255,MATCH(ROWS($A$6:A235),Requirements_Register!$BC$6:$BC$255,0))&amp;"","")</f>
        <v/>
      </c>
      <c r="G235" s="22" t="str">
        <f aca="false">IFERROR(INDEX(Requirements_Register!$O$6:$O$255,MATCH(ROWS($A$6:A235),Requirements_Register!$BC$6:$BC$255,0))&amp;"","")</f>
        <v/>
      </c>
      <c r="H235" s="22" t="str">
        <f aca="false">IFERROR(INDEX(Requirements_Register!$P$6:$P$255,MATCH(ROWS($A$6:A235),Requirements_Register!$BC$6:$BC$255,0))&amp;"","")</f>
        <v/>
      </c>
      <c r="I235" s="22" t="str">
        <f aca="false">IFERROR(INDEX(Requirements_Register!$Q$6:$Q$255,MATCH(ROWS($A$6:A235),Requirements_Register!$BC$6:$BC$255,0))&amp;"","")</f>
        <v/>
      </c>
      <c r="J235" s="22" t="str">
        <f aca="false">IFERROR(INDEX(Requirements_Register!$AG$6:$AG$255,MATCH(ROWS($A$6:A235),Requirements_Register!$BC$6:$BC$255,0))&amp;"","")</f>
        <v/>
      </c>
      <c r="K235" s="22" t="str">
        <f aca="false">IFERROR(INDEX(Requirements_Register!$AH$6:$AH$255,MATCH(ROWS($A$6:A235),Requirements_Register!$BC$6:$BC$255,0))&amp;"","")</f>
        <v/>
      </c>
      <c r="L235" s="22" t="str">
        <f aca="false">IFERROR(INDEX(Requirements_Register!$AI$6:$AI$255,MATCH(ROWS($A$6:A235),Requirements_Register!$BC$6:$BC$255,0))&amp;"","")</f>
        <v/>
      </c>
      <c r="M235" s="22" t="str">
        <f aca="false">IFERROR(INDEX(Requirements_Register!$AM$6:$AM$255,MATCH(ROWS($A$6:A235),Requirements_Register!$BC$6:$BC$255,0)),"")</f>
        <v/>
      </c>
      <c r="N235" s="22" t="str">
        <f aca="false">IFERROR(INDEX(Requirements_Register!$AN$6:$AN$255,MATCH(ROWS($A$6:A235),Requirements_Register!$BC$6:$BC$255,0)),"")</f>
        <v/>
      </c>
      <c r="O235" s="22" t="str">
        <f aca="false">IFERROR(INDEX(Requirements_Register!$AR$6:$AR$255,MATCH(ROWS($A$6:A235),Requirements_Register!$BC$6:$BC$255,0))&amp;"","")</f>
        <v/>
      </c>
      <c r="P235" s="22" t="str">
        <f aca="false">IFERROR(INDEX(Requirements_Register!$AS$6:$AS$255,MATCH(ROWS($A$6:A235),Requirements_Register!$BC$6:$BC$255,0)),"")</f>
        <v/>
      </c>
      <c r="Q235" s="22" t="str">
        <f aca="false">IFERROR(INDEX(Requirements_Register!$AV$6:$AV$255,MATCH(ROWS($A$6:A235),Requirements_Register!$BC$6:$BC$255,0))&amp;"","")</f>
        <v/>
      </c>
    </row>
    <row r="236" customFormat="false" ht="15" hidden="false" customHeight="false" outlineLevel="0" collapsed="false">
      <c r="A236" s="22" t="str">
        <f aca="false">IFERROR(INDEX(Requirements_Register!$A$6:$A$255,MATCH(ROWS($A$6:A236),Requirements_Register!$BC$6:$BC$255,0))&amp;"","")</f>
        <v/>
      </c>
      <c r="B236" s="22" t="str">
        <f aca="false">IFERROR(INDEX(Requirements_Register!$B$6:$B$255,MATCH(ROWS($A$6:A236),Requirements_Register!$BC$6:$BC$255,0))&amp;"","")</f>
        <v/>
      </c>
      <c r="C236" s="22" t="str">
        <f aca="false">IFERROR(INDEX(Requirements_Register!$E$6:$E$255,MATCH(ROWS($A$6:A236),Requirements_Register!$BC$6:$BC$255,0))&amp;"","")</f>
        <v/>
      </c>
      <c r="D236" s="22" t="str">
        <f aca="false">IFERROR(INDEX(Requirements_Register!$F$6:$F$255,MATCH(ROWS($A$6:A236),Requirements_Register!$BC$6:$BC$255,0))&amp;"","")</f>
        <v/>
      </c>
      <c r="E236" s="22" t="str">
        <f aca="false">IFERROR(INDEX(Requirements_Register!$G$6:$G$255,MATCH(ROWS($A$6:A236),Requirements_Register!$BC$6:$BC$255,0))&amp;"","")</f>
        <v/>
      </c>
      <c r="F236" s="22" t="str">
        <f aca="false">IFERROR(INDEX(Requirements_Register!$H$6:$H$255,MATCH(ROWS($A$6:A236),Requirements_Register!$BC$6:$BC$255,0))&amp;"","")</f>
        <v/>
      </c>
      <c r="G236" s="22" t="str">
        <f aca="false">IFERROR(INDEX(Requirements_Register!$O$6:$O$255,MATCH(ROWS($A$6:A236),Requirements_Register!$BC$6:$BC$255,0))&amp;"","")</f>
        <v/>
      </c>
      <c r="H236" s="22" t="str">
        <f aca="false">IFERROR(INDEX(Requirements_Register!$P$6:$P$255,MATCH(ROWS($A$6:A236),Requirements_Register!$BC$6:$BC$255,0))&amp;"","")</f>
        <v/>
      </c>
      <c r="I236" s="22" t="str">
        <f aca="false">IFERROR(INDEX(Requirements_Register!$Q$6:$Q$255,MATCH(ROWS($A$6:A236),Requirements_Register!$BC$6:$BC$255,0))&amp;"","")</f>
        <v/>
      </c>
      <c r="J236" s="22" t="str">
        <f aca="false">IFERROR(INDEX(Requirements_Register!$AG$6:$AG$255,MATCH(ROWS($A$6:A236),Requirements_Register!$BC$6:$BC$255,0))&amp;"","")</f>
        <v/>
      </c>
      <c r="K236" s="22" t="str">
        <f aca="false">IFERROR(INDEX(Requirements_Register!$AH$6:$AH$255,MATCH(ROWS($A$6:A236),Requirements_Register!$BC$6:$BC$255,0))&amp;"","")</f>
        <v/>
      </c>
      <c r="L236" s="22" t="str">
        <f aca="false">IFERROR(INDEX(Requirements_Register!$AI$6:$AI$255,MATCH(ROWS($A$6:A236),Requirements_Register!$BC$6:$BC$255,0))&amp;"","")</f>
        <v/>
      </c>
      <c r="M236" s="22" t="str">
        <f aca="false">IFERROR(INDEX(Requirements_Register!$AM$6:$AM$255,MATCH(ROWS($A$6:A236),Requirements_Register!$BC$6:$BC$255,0)),"")</f>
        <v/>
      </c>
      <c r="N236" s="22" t="str">
        <f aca="false">IFERROR(INDEX(Requirements_Register!$AN$6:$AN$255,MATCH(ROWS($A$6:A236),Requirements_Register!$BC$6:$BC$255,0)),"")</f>
        <v/>
      </c>
      <c r="O236" s="22" t="str">
        <f aca="false">IFERROR(INDEX(Requirements_Register!$AR$6:$AR$255,MATCH(ROWS($A$6:A236),Requirements_Register!$BC$6:$BC$255,0))&amp;"","")</f>
        <v/>
      </c>
      <c r="P236" s="22" t="str">
        <f aca="false">IFERROR(INDEX(Requirements_Register!$AS$6:$AS$255,MATCH(ROWS($A$6:A236),Requirements_Register!$BC$6:$BC$255,0)),"")</f>
        <v/>
      </c>
      <c r="Q236" s="22" t="str">
        <f aca="false">IFERROR(INDEX(Requirements_Register!$AV$6:$AV$255,MATCH(ROWS($A$6:A236),Requirements_Register!$BC$6:$BC$255,0))&amp;"","")</f>
        <v/>
      </c>
    </row>
    <row r="237" customFormat="false" ht="15" hidden="false" customHeight="false" outlineLevel="0" collapsed="false">
      <c r="A237" s="22" t="str">
        <f aca="false">IFERROR(INDEX(Requirements_Register!$A$6:$A$255,MATCH(ROWS($A$6:A237),Requirements_Register!$BC$6:$BC$255,0))&amp;"","")</f>
        <v/>
      </c>
      <c r="B237" s="22" t="str">
        <f aca="false">IFERROR(INDEX(Requirements_Register!$B$6:$B$255,MATCH(ROWS($A$6:A237),Requirements_Register!$BC$6:$BC$255,0))&amp;"","")</f>
        <v/>
      </c>
      <c r="C237" s="22" t="str">
        <f aca="false">IFERROR(INDEX(Requirements_Register!$E$6:$E$255,MATCH(ROWS($A$6:A237),Requirements_Register!$BC$6:$BC$255,0))&amp;"","")</f>
        <v/>
      </c>
      <c r="D237" s="22" t="str">
        <f aca="false">IFERROR(INDEX(Requirements_Register!$F$6:$F$255,MATCH(ROWS($A$6:A237),Requirements_Register!$BC$6:$BC$255,0))&amp;"","")</f>
        <v/>
      </c>
      <c r="E237" s="22" t="str">
        <f aca="false">IFERROR(INDEX(Requirements_Register!$G$6:$G$255,MATCH(ROWS($A$6:A237),Requirements_Register!$BC$6:$BC$255,0))&amp;"","")</f>
        <v/>
      </c>
      <c r="F237" s="22" t="str">
        <f aca="false">IFERROR(INDEX(Requirements_Register!$H$6:$H$255,MATCH(ROWS($A$6:A237),Requirements_Register!$BC$6:$BC$255,0))&amp;"","")</f>
        <v/>
      </c>
      <c r="G237" s="22" t="str">
        <f aca="false">IFERROR(INDEX(Requirements_Register!$O$6:$O$255,MATCH(ROWS($A$6:A237),Requirements_Register!$BC$6:$BC$255,0))&amp;"","")</f>
        <v/>
      </c>
      <c r="H237" s="22" t="str">
        <f aca="false">IFERROR(INDEX(Requirements_Register!$P$6:$P$255,MATCH(ROWS($A$6:A237),Requirements_Register!$BC$6:$BC$255,0))&amp;"","")</f>
        <v/>
      </c>
      <c r="I237" s="22" t="str">
        <f aca="false">IFERROR(INDEX(Requirements_Register!$Q$6:$Q$255,MATCH(ROWS($A$6:A237),Requirements_Register!$BC$6:$BC$255,0))&amp;"","")</f>
        <v/>
      </c>
      <c r="J237" s="22" t="str">
        <f aca="false">IFERROR(INDEX(Requirements_Register!$AG$6:$AG$255,MATCH(ROWS($A$6:A237),Requirements_Register!$BC$6:$BC$255,0))&amp;"","")</f>
        <v/>
      </c>
      <c r="K237" s="22" t="str">
        <f aca="false">IFERROR(INDEX(Requirements_Register!$AH$6:$AH$255,MATCH(ROWS($A$6:A237),Requirements_Register!$BC$6:$BC$255,0))&amp;"","")</f>
        <v/>
      </c>
      <c r="L237" s="22" t="str">
        <f aca="false">IFERROR(INDEX(Requirements_Register!$AI$6:$AI$255,MATCH(ROWS($A$6:A237),Requirements_Register!$BC$6:$BC$255,0))&amp;"","")</f>
        <v/>
      </c>
      <c r="M237" s="22" t="str">
        <f aca="false">IFERROR(INDEX(Requirements_Register!$AM$6:$AM$255,MATCH(ROWS($A$6:A237),Requirements_Register!$BC$6:$BC$255,0)),"")</f>
        <v/>
      </c>
      <c r="N237" s="22" t="str">
        <f aca="false">IFERROR(INDEX(Requirements_Register!$AN$6:$AN$255,MATCH(ROWS($A$6:A237),Requirements_Register!$BC$6:$BC$255,0)),"")</f>
        <v/>
      </c>
      <c r="O237" s="22" t="str">
        <f aca="false">IFERROR(INDEX(Requirements_Register!$AR$6:$AR$255,MATCH(ROWS($A$6:A237),Requirements_Register!$BC$6:$BC$255,0))&amp;"","")</f>
        <v/>
      </c>
      <c r="P237" s="22" t="str">
        <f aca="false">IFERROR(INDEX(Requirements_Register!$AS$6:$AS$255,MATCH(ROWS($A$6:A237),Requirements_Register!$BC$6:$BC$255,0)),"")</f>
        <v/>
      </c>
      <c r="Q237" s="22" t="str">
        <f aca="false">IFERROR(INDEX(Requirements_Register!$AV$6:$AV$255,MATCH(ROWS($A$6:A237),Requirements_Register!$BC$6:$BC$255,0))&amp;"","")</f>
        <v/>
      </c>
    </row>
    <row r="238" customFormat="false" ht="15" hidden="false" customHeight="false" outlineLevel="0" collapsed="false">
      <c r="A238" s="22" t="str">
        <f aca="false">IFERROR(INDEX(Requirements_Register!$A$6:$A$255,MATCH(ROWS($A$6:A238),Requirements_Register!$BC$6:$BC$255,0))&amp;"","")</f>
        <v/>
      </c>
      <c r="B238" s="22" t="str">
        <f aca="false">IFERROR(INDEX(Requirements_Register!$B$6:$B$255,MATCH(ROWS($A$6:A238),Requirements_Register!$BC$6:$BC$255,0))&amp;"","")</f>
        <v/>
      </c>
      <c r="C238" s="22" t="str">
        <f aca="false">IFERROR(INDEX(Requirements_Register!$E$6:$E$255,MATCH(ROWS($A$6:A238),Requirements_Register!$BC$6:$BC$255,0))&amp;"","")</f>
        <v/>
      </c>
      <c r="D238" s="22" t="str">
        <f aca="false">IFERROR(INDEX(Requirements_Register!$F$6:$F$255,MATCH(ROWS($A$6:A238),Requirements_Register!$BC$6:$BC$255,0))&amp;"","")</f>
        <v/>
      </c>
      <c r="E238" s="22" t="str">
        <f aca="false">IFERROR(INDEX(Requirements_Register!$G$6:$G$255,MATCH(ROWS($A$6:A238),Requirements_Register!$BC$6:$BC$255,0))&amp;"","")</f>
        <v/>
      </c>
      <c r="F238" s="22" t="str">
        <f aca="false">IFERROR(INDEX(Requirements_Register!$H$6:$H$255,MATCH(ROWS($A$6:A238),Requirements_Register!$BC$6:$BC$255,0))&amp;"","")</f>
        <v/>
      </c>
      <c r="G238" s="22" t="str">
        <f aca="false">IFERROR(INDEX(Requirements_Register!$O$6:$O$255,MATCH(ROWS($A$6:A238),Requirements_Register!$BC$6:$BC$255,0))&amp;"","")</f>
        <v/>
      </c>
      <c r="H238" s="22" t="str">
        <f aca="false">IFERROR(INDEX(Requirements_Register!$P$6:$P$255,MATCH(ROWS($A$6:A238),Requirements_Register!$BC$6:$BC$255,0))&amp;"","")</f>
        <v/>
      </c>
      <c r="I238" s="22" t="str">
        <f aca="false">IFERROR(INDEX(Requirements_Register!$Q$6:$Q$255,MATCH(ROWS($A$6:A238),Requirements_Register!$BC$6:$BC$255,0))&amp;"","")</f>
        <v/>
      </c>
      <c r="J238" s="22" t="str">
        <f aca="false">IFERROR(INDEX(Requirements_Register!$AG$6:$AG$255,MATCH(ROWS($A$6:A238),Requirements_Register!$BC$6:$BC$255,0))&amp;"","")</f>
        <v/>
      </c>
      <c r="K238" s="22" t="str">
        <f aca="false">IFERROR(INDEX(Requirements_Register!$AH$6:$AH$255,MATCH(ROWS($A$6:A238),Requirements_Register!$BC$6:$BC$255,0))&amp;"","")</f>
        <v/>
      </c>
      <c r="L238" s="22" t="str">
        <f aca="false">IFERROR(INDEX(Requirements_Register!$AI$6:$AI$255,MATCH(ROWS($A$6:A238),Requirements_Register!$BC$6:$BC$255,0))&amp;"","")</f>
        <v/>
      </c>
      <c r="M238" s="22" t="str">
        <f aca="false">IFERROR(INDEX(Requirements_Register!$AM$6:$AM$255,MATCH(ROWS($A$6:A238),Requirements_Register!$BC$6:$BC$255,0)),"")</f>
        <v/>
      </c>
      <c r="N238" s="22" t="str">
        <f aca="false">IFERROR(INDEX(Requirements_Register!$AN$6:$AN$255,MATCH(ROWS($A$6:A238),Requirements_Register!$BC$6:$BC$255,0)),"")</f>
        <v/>
      </c>
      <c r="O238" s="22" t="str">
        <f aca="false">IFERROR(INDEX(Requirements_Register!$AR$6:$AR$255,MATCH(ROWS($A$6:A238),Requirements_Register!$BC$6:$BC$255,0))&amp;"","")</f>
        <v/>
      </c>
      <c r="P238" s="22" t="str">
        <f aca="false">IFERROR(INDEX(Requirements_Register!$AS$6:$AS$255,MATCH(ROWS($A$6:A238),Requirements_Register!$BC$6:$BC$255,0)),"")</f>
        <v/>
      </c>
      <c r="Q238" s="22" t="str">
        <f aca="false">IFERROR(INDEX(Requirements_Register!$AV$6:$AV$255,MATCH(ROWS($A$6:A238),Requirements_Register!$BC$6:$BC$255,0))&amp;"","")</f>
        <v/>
      </c>
    </row>
    <row r="239" customFormat="false" ht="15" hidden="false" customHeight="false" outlineLevel="0" collapsed="false">
      <c r="A239" s="22" t="str">
        <f aca="false">IFERROR(INDEX(Requirements_Register!$A$6:$A$255,MATCH(ROWS($A$6:A239),Requirements_Register!$BC$6:$BC$255,0))&amp;"","")</f>
        <v/>
      </c>
      <c r="B239" s="22" t="str">
        <f aca="false">IFERROR(INDEX(Requirements_Register!$B$6:$B$255,MATCH(ROWS($A$6:A239),Requirements_Register!$BC$6:$BC$255,0))&amp;"","")</f>
        <v/>
      </c>
      <c r="C239" s="22" t="str">
        <f aca="false">IFERROR(INDEX(Requirements_Register!$E$6:$E$255,MATCH(ROWS($A$6:A239),Requirements_Register!$BC$6:$BC$255,0))&amp;"","")</f>
        <v/>
      </c>
      <c r="D239" s="22" t="str">
        <f aca="false">IFERROR(INDEX(Requirements_Register!$F$6:$F$255,MATCH(ROWS($A$6:A239),Requirements_Register!$BC$6:$BC$255,0))&amp;"","")</f>
        <v/>
      </c>
      <c r="E239" s="22" t="str">
        <f aca="false">IFERROR(INDEX(Requirements_Register!$G$6:$G$255,MATCH(ROWS($A$6:A239),Requirements_Register!$BC$6:$BC$255,0))&amp;"","")</f>
        <v/>
      </c>
      <c r="F239" s="22" t="str">
        <f aca="false">IFERROR(INDEX(Requirements_Register!$H$6:$H$255,MATCH(ROWS($A$6:A239),Requirements_Register!$BC$6:$BC$255,0))&amp;"","")</f>
        <v/>
      </c>
      <c r="G239" s="22" t="str">
        <f aca="false">IFERROR(INDEX(Requirements_Register!$O$6:$O$255,MATCH(ROWS($A$6:A239),Requirements_Register!$BC$6:$BC$255,0))&amp;"","")</f>
        <v/>
      </c>
      <c r="H239" s="22" t="str">
        <f aca="false">IFERROR(INDEX(Requirements_Register!$P$6:$P$255,MATCH(ROWS($A$6:A239),Requirements_Register!$BC$6:$BC$255,0))&amp;"","")</f>
        <v/>
      </c>
      <c r="I239" s="22" t="str">
        <f aca="false">IFERROR(INDEX(Requirements_Register!$Q$6:$Q$255,MATCH(ROWS($A$6:A239),Requirements_Register!$BC$6:$BC$255,0))&amp;"","")</f>
        <v/>
      </c>
      <c r="J239" s="22" t="str">
        <f aca="false">IFERROR(INDEX(Requirements_Register!$AG$6:$AG$255,MATCH(ROWS($A$6:A239),Requirements_Register!$BC$6:$BC$255,0))&amp;"","")</f>
        <v/>
      </c>
      <c r="K239" s="22" t="str">
        <f aca="false">IFERROR(INDEX(Requirements_Register!$AH$6:$AH$255,MATCH(ROWS($A$6:A239),Requirements_Register!$BC$6:$BC$255,0))&amp;"","")</f>
        <v/>
      </c>
      <c r="L239" s="22" t="str">
        <f aca="false">IFERROR(INDEX(Requirements_Register!$AI$6:$AI$255,MATCH(ROWS($A$6:A239),Requirements_Register!$BC$6:$BC$255,0))&amp;"","")</f>
        <v/>
      </c>
      <c r="M239" s="22" t="str">
        <f aca="false">IFERROR(INDEX(Requirements_Register!$AM$6:$AM$255,MATCH(ROWS($A$6:A239),Requirements_Register!$BC$6:$BC$255,0)),"")</f>
        <v/>
      </c>
      <c r="N239" s="22" t="str">
        <f aca="false">IFERROR(INDEX(Requirements_Register!$AN$6:$AN$255,MATCH(ROWS($A$6:A239),Requirements_Register!$BC$6:$BC$255,0)),"")</f>
        <v/>
      </c>
      <c r="O239" s="22" t="str">
        <f aca="false">IFERROR(INDEX(Requirements_Register!$AR$6:$AR$255,MATCH(ROWS($A$6:A239),Requirements_Register!$BC$6:$BC$255,0))&amp;"","")</f>
        <v/>
      </c>
      <c r="P239" s="22" t="str">
        <f aca="false">IFERROR(INDEX(Requirements_Register!$AS$6:$AS$255,MATCH(ROWS($A$6:A239),Requirements_Register!$BC$6:$BC$255,0)),"")</f>
        <v/>
      </c>
      <c r="Q239" s="22" t="str">
        <f aca="false">IFERROR(INDEX(Requirements_Register!$AV$6:$AV$255,MATCH(ROWS($A$6:A239),Requirements_Register!$BC$6:$BC$255,0))&amp;"","")</f>
        <v/>
      </c>
    </row>
    <row r="240" customFormat="false" ht="15" hidden="false" customHeight="false" outlineLevel="0" collapsed="false">
      <c r="A240" s="22" t="str">
        <f aca="false">IFERROR(INDEX(Requirements_Register!$A$6:$A$255,MATCH(ROWS($A$6:A240),Requirements_Register!$BC$6:$BC$255,0))&amp;"","")</f>
        <v/>
      </c>
      <c r="B240" s="22" t="str">
        <f aca="false">IFERROR(INDEX(Requirements_Register!$B$6:$B$255,MATCH(ROWS($A$6:A240),Requirements_Register!$BC$6:$BC$255,0))&amp;"","")</f>
        <v/>
      </c>
      <c r="C240" s="22" t="str">
        <f aca="false">IFERROR(INDEX(Requirements_Register!$E$6:$E$255,MATCH(ROWS($A$6:A240),Requirements_Register!$BC$6:$BC$255,0))&amp;"","")</f>
        <v/>
      </c>
      <c r="D240" s="22" t="str">
        <f aca="false">IFERROR(INDEX(Requirements_Register!$F$6:$F$255,MATCH(ROWS($A$6:A240),Requirements_Register!$BC$6:$BC$255,0))&amp;"","")</f>
        <v/>
      </c>
      <c r="E240" s="22" t="str">
        <f aca="false">IFERROR(INDEX(Requirements_Register!$G$6:$G$255,MATCH(ROWS($A$6:A240),Requirements_Register!$BC$6:$BC$255,0))&amp;"","")</f>
        <v/>
      </c>
      <c r="F240" s="22" t="str">
        <f aca="false">IFERROR(INDEX(Requirements_Register!$H$6:$H$255,MATCH(ROWS($A$6:A240),Requirements_Register!$BC$6:$BC$255,0))&amp;"","")</f>
        <v/>
      </c>
      <c r="G240" s="22" t="str">
        <f aca="false">IFERROR(INDEX(Requirements_Register!$O$6:$O$255,MATCH(ROWS($A$6:A240),Requirements_Register!$BC$6:$BC$255,0))&amp;"","")</f>
        <v/>
      </c>
      <c r="H240" s="22" t="str">
        <f aca="false">IFERROR(INDEX(Requirements_Register!$P$6:$P$255,MATCH(ROWS($A$6:A240),Requirements_Register!$BC$6:$BC$255,0))&amp;"","")</f>
        <v/>
      </c>
      <c r="I240" s="22" t="str">
        <f aca="false">IFERROR(INDEX(Requirements_Register!$Q$6:$Q$255,MATCH(ROWS($A$6:A240),Requirements_Register!$BC$6:$BC$255,0))&amp;"","")</f>
        <v/>
      </c>
      <c r="J240" s="22" t="str">
        <f aca="false">IFERROR(INDEX(Requirements_Register!$AG$6:$AG$255,MATCH(ROWS($A$6:A240),Requirements_Register!$BC$6:$BC$255,0))&amp;"","")</f>
        <v/>
      </c>
      <c r="K240" s="22" t="str">
        <f aca="false">IFERROR(INDEX(Requirements_Register!$AH$6:$AH$255,MATCH(ROWS($A$6:A240),Requirements_Register!$BC$6:$BC$255,0))&amp;"","")</f>
        <v/>
      </c>
      <c r="L240" s="22" t="str">
        <f aca="false">IFERROR(INDEX(Requirements_Register!$AI$6:$AI$255,MATCH(ROWS($A$6:A240),Requirements_Register!$BC$6:$BC$255,0))&amp;"","")</f>
        <v/>
      </c>
      <c r="M240" s="22" t="str">
        <f aca="false">IFERROR(INDEX(Requirements_Register!$AM$6:$AM$255,MATCH(ROWS($A$6:A240),Requirements_Register!$BC$6:$BC$255,0)),"")</f>
        <v/>
      </c>
      <c r="N240" s="22" t="str">
        <f aca="false">IFERROR(INDEX(Requirements_Register!$AN$6:$AN$255,MATCH(ROWS($A$6:A240),Requirements_Register!$BC$6:$BC$255,0)),"")</f>
        <v/>
      </c>
      <c r="O240" s="22" t="str">
        <f aca="false">IFERROR(INDEX(Requirements_Register!$AR$6:$AR$255,MATCH(ROWS($A$6:A240),Requirements_Register!$BC$6:$BC$255,0))&amp;"","")</f>
        <v/>
      </c>
      <c r="P240" s="22" t="str">
        <f aca="false">IFERROR(INDEX(Requirements_Register!$AS$6:$AS$255,MATCH(ROWS($A$6:A240),Requirements_Register!$BC$6:$BC$255,0)),"")</f>
        <v/>
      </c>
      <c r="Q240" s="22" t="str">
        <f aca="false">IFERROR(INDEX(Requirements_Register!$AV$6:$AV$255,MATCH(ROWS($A$6:A240),Requirements_Register!$BC$6:$BC$255,0))&amp;"","")</f>
        <v/>
      </c>
    </row>
    <row r="241" customFormat="false" ht="15" hidden="false" customHeight="false" outlineLevel="0" collapsed="false">
      <c r="A241" s="22" t="str">
        <f aca="false">IFERROR(INDEX(Requirements_Register!$A$6:$A$255,MATCH(ROWS($A$6:A241),Requirements_Register!$BC$6:$BC$255,0))&amp;"","")</f>
        <v/>
      </c>
      <c r="B241" s="22" t="str">
        <f aca="false">IFERROR(INDEX(Requirements_Register!$B$6:$B$255,MATCH(ROWS($A$6:A241),Requirements_Register!$BC$6:$BC$255,0))&amp;"","")</f>
        <v/>
      </c>
      <c r="C241" s="22" t="str">
        <f aca="false">IFERROR(INDEX(Requirements_Register!$E$6:$E$255,MATCH(ROWS($A$6:A241),Requirements_Register!$BC$6:$BC$255,0))&amp;"","")</f>
        <v/>
      </c>
      <c r="D241" s="22" t="str">
        <f aca="false">IFERROR(INDEX(Requirements_Register!$F$6:$F$255,MATCH(ROWS($A$6:A241),Requirements_Register!$BC$6:$BC$255,0))&amp;"","")</f>
        <v/>
      </c>
      <c r="E241" s="22" t="str">
        <f aca="false">IFERROR(INDEX(Requirements_Register!$G$6:$G$255,MATCH(ROWS($A$6:A241),Requirements_Register!$BC$6:$BC$255,0))&amp;"","")</f>
        <v/>
      </c>
      <c r="F241" s="22" t="str">
        <f aca="false">IFERROR(INDEX(Requirements_Register!$H$6:$H$255,MATCH(ROWS($A$6:A241),Requirements_Register!$BC$6:$BC$255,0))&amp;"","")</f>
        <v/>
      </c>
      <c r="G241" s="22" t="str">
        <f aca="false">IFERROR(INDEX(Requirements_Register!$O$6:$O$255,MATCH(ROWS($A$6:A241),Requirements_Register!$BC$6:$BC$255,0))&amp;"","")</f>
        <v/>
      </c>
      <c r="H241" s="22" t="str">
        <f aca="false">IFERROR(INDEX(Requirements_Register!$P$6:$P$255,MATCH(ROWS($A$6:A241),Requirements_Register!$BC$6:$BC$255,0))&amp;"","")</f>
        <v/>
      </c>
      <c r="I241" s="22" t="str">
        <f aca="false">IFERROR(INDEX(Requirements_Register!$Q$6:$Q$255,MATCH(ROWS($A$6:A241),Requirements_Register!$BC$6:$BC$255,0))&amp;"","")</f>
        <v/>
      </c>
      <c r="J241" s="22" t="str">
        <f aca="false">IFERROR(INDEX(Requirements_Register!$AG$6:$AG$255,MATCH(ROWS($A$6:A241),Requirements_Register!$BC$6:$BC$255,0))&amp;"","")</f>
        <v/>
      </c>
      <c r="K241" s="22" t="str">
        <f aca="false">IFERROR(INDEX(Requirements_Register!$AH$6:$AH$255,MATCH(ROWS($A$6:A241),Requirements_Register!$BC$6:$BC$255,0))&amp;"","")</f>
        <v/>
      </c>
      <c r="L241" s="22" t="str">
        <f aca="false">IFERROR(INDEX(Requirements_Register!$AI$6:$AI$255,MATCH(ROWS($A$6:A241),Requirements_Register!$BC$6:$BC$255,0))&amp;"","")</f>
        <v/>
      </c>
      <c r="M241" s="22" t="str">
        <f aca="false">IFERROR(INDEX(Requirements_Register!$AM$6:$AM$255,MATCH(ROWS($A$6:A241),Requirements_Register!$BC$6:$BC$255,0)),"")</f>
        <v/>
      </c>
      <c r="N241" s="22" t="str">
        <f aca="false">IFERROR(INDEX(Requirements_Register!$AN$6:$AN$255,MATCH(ROWS($A$6:A241),Requirements_Register!$BC$6:$BC$255,0)),"")</f>
        <v/>
      </c>
      <c r="O241" s="22" t="str">
        <f aca="false">IFERROR(INDEX(Requirements_Register!$AR$6:$AR$255,MATCH(ROWS($A$6:A241),Requirements_Register!$BC$6:$BC$255,0))&amp;"","")</f>
        <v/>
      </c>
      <c r="P241" s="22" t="str">
        <f aca="false">IFERROR(INDEX(Requirements_Register!$AS$6:$AS$255,MATCH(ROWS($A$6:A241),Requirements_Register!$BC$6:$BC$255,0)),"")</f>
        <v/>
      </c>
      <c r="Q241" s="22" t="str">
        <f aca="false">IFERROR(INDEX(Requirements_Register!$AV$6:$AV$255,MATCH(ROWS($A$6:A241),Requirements_Register!$BC$6:$BC$255,0))&amp;"","")</f>
        <v/>
      </c>
    </row>
    <row r="242" customFormat="false" ht="15" hidden="false" customHeight="false" outlineLevel="0" collapsed="false">
      <c r="A242" s="22" t="str">
        <f aca="false">IFERROR(INDEX(Requirements_Register!$A$6:$A$255,MATCH(ROWS($A$6:A242),Requirements_Register!$BC$6:$BC$255,0))&amp;"","")</f>
        <v/>
      </c>
      <c r="B242" s="22" t="str">
        <f aca="false">IFERROR(INDEX(Requirements_Register!$B$6:$B$255,MATCH(ROWS($A$6:A242),Requirements_Register!$BC$6:$BC$255,0))&amp;"","")</f>
        <v/>
      </c>
      <c r="C242" s="22" t="str">
        <f aca="false">IFERROR(INDEX(Requirements_Register!$E$6:$E$255,MATCH(ROWS($A$6:A242),Requirements_Register!$BC$6:$BC$255,0))&amp;"","")</f>
        <v/>
      </c>
      <c r="D242" s="22" t="str">
        <f aca="false">IFERROR(INDEX(Requirements_Register!$F$6:$F$255,MATCH(ROWS($A$6:A242),Requirements_Register!$BC$6:$BC$255,0))&amp;"","")</f>
        <v/>
      </c>
      <c r="E242" s="22" t="str">
        <f aca="false">IFERROR(INDEX(Requirements_Register!$G$6:$G$255,MATCH(ROWS($A$6:A242),Requirements_Register!$BC$6:$BC$255,0))&amp;"","")</f>
        <v/>
      </c>
      <c r="F242" s="22" t="str">
        <f aca="false">IFERROR(INDEX(Requirements_Register!$H$6:$H$255,MATCH(ROWS($A$6:A242),Requirements_Register!$BC$6:$BC$255,0))&amp;"","")</f>
        <v/>
      </c>
      <c r="G242" s="22" t="str">
        <f aca="false">IFERROR(INDEX(Requirements_Register!$O$6:$O$255,MATCH(ROWS($A$6:A242),Requirements_Register!$BC$6:$BC$255,0))&amp;"","")</f>
        <v/>
      </c>
      <c r="H242" s="22" t="str">
        <f aca="false">IFERROR(INDEX(Requirements_Register!$P$6:$P$255,MATCH(ROWS($A$6:A242),Requirements_Register!$BC$6:$BC$255,0))&amp;"","")</f>
        <v/>
      </c>
      <c r="I242" s="22" t="str">
        <f aca="false">IFERROR(INDEX(Requirements_Register!$Q$6:$Q$255,MATCH(ROWS($A$6:A242),Requirements_Register!$BC$6:$BC$255,0))&amp;"","")</f>
        <v/>
      </c>
      <c r="J242" s="22" t="str">
        <f aca="false">IFERROR(INDEX(Requirements_Register!$AG$6:$AG$255,MATCH(ROWS($A$6:A242),Requirements_Register!$BC$6:$BC$255,0))&amp;"","")</f>
        <v/>
      </c>
      <c r="K242" s="22" t="str">
        <f aca="false">IFERROR(INDEX(Requirements_Register!$AH$6:$AH$255,MATCH(ROWS($A$6:A242),Requirements_Register!$BC$6:$BC$255,0))&amp;"","")</f>
        <v/>
      </c>
      <c r="L242" s="22" t="str">
        <f aca="false">IFERROR(INDEX(Requirements_Register!$AI$6:$AI$255,MATCH(ROWS($A$6:A242),Requirements_Register!$BC$6:$BC$255,0))&amp;"","")</f>
        <v/>
      </c>
      <c r="M242" s="22" t="str">
        <f aca="false">IFERROR(INDEX(Requirements_Register!$AM$6:$AM$255,MATCH(ROWS($A$6:A242),Requirements_Register!$BC$6:$BC$255,0)),"")</f>
        <v/>
      </c>
      <c r="N242" s="22" t="str">
        <f aca="false">IFERROR(INDEX(Requirements_Register!$AN$6:$AN$255,MATCH(ROWS($A$6:A242),Requirements_Register!$BC$6:$BC$255,0)),"")</f>
        <v/>
      </c>
      <c r="O242" s="22" t="str">
        <f aca="false">IFERROR(INDEX(Requirements_Register!$AR$6:$AR$255,MATCH(ROWS($A$6:A242),Requirements_Register!$BC$6:$BC$255,0))&amp;"","")</f>
        <v/>
      </c>
      <c r="P242" s="22" t="str">
        <f aca="false">IFERROR(INDEX(Requirements_Register!$AS$6:$AS$255,MATCH(ROWS($A$6:A242),Requirements_Register!$BC$6:$BC$255,0)),"")</f>
        <v/>
      </c>
      <c r="Q242" s="22" t="str">
        <f aca="false">IFERROR(INDEX(Requirements_Register!$AV$6:$AV$255,MATCH(ROWS($A$6:A242),Requirements_Register!$BC$6:$BC$255,0))&amp;"","")</f>
        <v/>
      </c>
    </row>
    <row r="243" customFormat="false" ht="15" hidden="false" customHeight="false" outlineLevel="0" collapsed="false">
      <c r="A243" s="22" t="str">
        <f aca="false">IFERROR(INDEX(Requirements_Register!$A$6:$A$255,MATCH(ROWS($A$6:A243),Requirements_Register!$BC$6:$BC$255,0))&amp;"","")</f>
        <v/>
      </c>
      <c r="B243" s="22" t="str">
        <f aca="false">IFERROR(INDEX(Requirements_Register!$B$6:$B$255,MATCH(ROWS($A$6:A243),Requirements_Register!$BC$6:$BC$255,0))&amp;"","")</f>
        <v/>
      </c>
      <c r="C243" s="22" t="str">
        <f aca="false">IFERROR(INDEX(Requirements_Register!$E$6:$E$255,MATCH(ROWS($A$6:A243),Requirements_Register!$BC$6:$BC$255,0))&amp;"","")</f>
        <v/>
      </c>
      <c r="D243" s="22" t="str">
        <f aca="false">IFERROR(INDEX(Requirements_Register!$F$6:$F$255,MATCH(ROWS($A$6:A243),Requirements_Register!$BC$6:$BC$255,0))&amp;"","")</f>
        <v/>
      </c>
      <c r="E243" s="22" t="str">
        <f aca="false">IFERROR(INDEX(Requirements_Register!$G$6:$G$255,MATCH(ROWS($A$6:A243),Requirements_Register!$BC$6:$BC$255,0))&amp;"","")</f>
        <v/>
      </c>
      <c r="F243" s="22" t="str">
        <f aca="false">IFERROR(INDEX(Requirements_Register!$H$6:$H$255,MATCH(ROWS($A$6:A243),Requirements_Register!$BC$6:$BC$255,0))&amp;"","")</f>
        <v/>
      </c>
      <c r="G243" s="22" t="str">
        <f aca="false">IFERROR(INDEX(Requirements_Register!$O$6:$O$255,MATCH(ROWS($A$6:A243),Requirements_Register!$BC$6:$BC$255,0))&amp;"","")</f>
        <v/>
      </c>
      <c r="H243" s="22" t="str">
        <f aca="false">IFERROR(INDEX(Requirements_Register!$P$6:$P$255,MATCH(ROWS($A$6:A243),Requirements_Register!$BC$6:$BC$255,0))&amp;"","")</f>
        <v/>
      </c>
      <c r="I243" s="22" t="str">
        <f aca="false">IFERROR(INDEX(Requirements_Register!$Q$6:$Q$255,MATCH(ROWS($A$6:A243),Requirements_Register!$BC$6:$BC$255,0))&amp;"","")</f>
        <v/>
      </c>
      <c r="J243" s="22" t="str">
        <f aca="false">IFERROR(INDEX(Requirements_Register!$AG$6:$AG$255,MATCH(ROWS($A$6:A243),Requirements_Register!$BC$6:$BC$255,0))&amp;"","")</f>
        <v/>
      </c>
      <c r="K243" s="22" t="str">
        <f aca="false">IFERROR(INDEX(Requirements_Register!$AH$6:$AH$255,MATCH(ROWS($A$6:A243),Requirements_Register!$BC$6:$BC$255,0))&amp;"","")</f>
        <v/>
      </c>
      <c r="L243" s="22" t="str">
        <f aca="false">IFERROR(INDEX(Requirements_Register!$AI$6:$AI$255,MATCH(ROWS($A$6:A243),Requirements_Register!$BC$6:$BC$255,0))&amp;"","")</f>
        <v/>
      </c>
      <c r="M243" s="22" t="str">
        <f aca="false">IFERROR(INDEX(Requirements_Register!$AM$6:$AM$255,MATCH(ROWS($A$6:A243),Requirements_Register!$BC$6:$BC$255,0)),"")</f>
        <v/>
      </c>
      <c r="N243" s="22" t="str">
        <f aca="false">IFERROR(INDEX(Requirements_Register!$AN$6:$AN$255,MATCH(ROWS($A$6:A243),Requirements_Register!$BC$6:$BC$255,0)),"")</f>
        <v/>
      </c>
      <c r="O243" s="22" t="str">
        <f aca="false">IFERROR(INDEX(Requirements_Register!$AR$6:$AR$255,MATCH(ROWS($A$6:A243),Requirements_Register!$BC$6:$BC$255,0))&amp;"","")</f>
        <v/>
      </c>
      <c r="P243" s="22" t="str">
        <f aca="false">IFERROR(INDEX(Requirements_Register!$AS$6:$AS$255,MATCH(ROWS($A$6:A243),Requirements_Register!$BC$6:$BC$255,0)),"")</f>
        <v/>
      </c>
      <c r="Q243" s="22" t="str">
        <f aca="false">IFERROR(INDEX(Requirements_Register!$AV$6:$AV$255,MATCH(ROWS($A$6:A243),Requirements_Register!$BC$6:$BC$255,0))&amp;"","")</f>
        <v/>
      </c>
    </row>
    <row r="244" customFormat="false" ht="15" hidden="false" customHeight="false" outlineLevel="0" collapsed="false">
      <c r="A244" s="22" t="str">
        <f aca="false">IFERROR(INDEX(Requirements_Register!$A$6:$A$255,MATCH(ROWS($A$6:A244),Requirements_Register!$BC$6:$BC$255,0))&amp;"","")</f>
        <v/>
      </c>
      <c r="B244" s="22" t="str">
        <f aca="false">IFERROR(INDEX(Requirements_Register!$B$6:$B$255,MATCH(ROWS($A$6:A244),Requirements_Register!$BC$6:$BC$255,0))&amp;"","")</f>
        <v/>
      </c>
      <c r="C244" s="22" t="str">
        <f aca="false">IFERROR(INDEX(Requirements_Register!$E$6:$E$255,MATCH(ROWS($A$6:A244),Requirements_Register!$BC$6:$BC$255,0))&amp;"","")</f>
        <v/>
      </c>
      <c r="D244" s="22" t="str">
        <f aca="false">IFERROR(INDEX(Requirements_Register!$F$6:$F$255,MATCH(ROWS($A$6:A244),Requirements_Register!$BC$6:$BC$255,0))&amp;"","")</f>
        <v/>
      </c>
      <c r="E244" s="22" t="str">
        <f aca="false">IFERROR(INDEX(Requirements_Register!$G$6:$G$255,MATCH(ROWS($A$6:A244),Requirements_Register!$BC$6:$BC$255,0))&amp;"","")</f>
        <v/>
      </c>
      <c r="F244" s="22" t="str">
        <f aca="false">IFERROR(INDEX(Requirements_Register!$H$6:$H$255,MATCH(ROWS($A$6:A244),Requirements_Register!$BC$6:$BC$255,0))&amp;"","")</f>
        <v/>
      </c>
      <c r="G244" s="22" t="str">
        <f aca="false">IFERROR(INDEX(Requirements_Register!$O$6:$O$255,MATCH(ROWS($A$6:A244),Requirements_Register!$BC$6:$BC$255,0))&amp;"","")</f>
        <v/>
      </c>
      <c r="H244" s="22" t="str">
        <f aca="false">IFERROR(INDEX(Requirements_Register!$P$6:$P$255,MATCH(ROWS($A$6:A244),Requirements_Register!$BC$6:$BC$255,0))&amp;"","")</f>
        <v/>
      </c>
      <c r="I244" s="22" t="str">
        <f aca="false">IFERROR(INDEX(Requirements_Register!$Q$6:$Q$255,MATCH(ROWS($A$6:A244),Requirements_Register!$BC$6:$BC$255,0))&amp;"","")</f>
        <v/>
      </c>
      <c r="J244" s="22" t="str">
        <f aca="false">IFERROR(INDEX(Requirements_Register!$AG$6:$AG$255,MATCH(ROWS($A$6:A244),Requirements_Register!$BC$6:$BC$255,0))&amp;"","")</f>
        <v/>
      </c>
      <c r="K244" s="22" t="str">
        <f aca="false">IFERROR(INDEX(Requirements_Register!$AH$6:$AH$255,MATCH(ROWS($A$6:A244),Requirements_Register!$BC$6:$BC$255,0))&amp;"","")</f>
        <v/>
      </c>
      <c r="L244" s="22" t="str">
        <f aca="false">IFERROR(INDEX(Requirements_Register!$AI$6:$AI$255,MATCH(ROWS($A$6:A244),Requirements_Register!$BC$6:$BC$255,0))&amp;"","")</f>
        <v/>
      </c>
      <c r="M244" s="22" t="str">
        <f aca="false">IFERROR(INDEX(Requirements_Register!$AM$6:$AM$255,MATCH(ROWS($A$6:A244),Requirements_Register!$BC$6:$BC$255,0)),"")</f>
        <v/>
      </c>
      <c r="N244" s="22" t="str">
        <f aca="false">IFERROR(INDEX(Requirements_Register!$AN$6:$AN$255,MATCH(ROWS($A$6:A244),Requirements_Register!$BC$6:$BC$255,0)),"")</f>
        <v/>
      </c>
      <c r="O244" s="22" t="str">
        <f aca="false">IFERROR(INDEX(Requirements_Register!$AR$6:$AR$255,MATCH(ROWS($A$6:A244),Requirements_Register!$BC$6:$BC$255,0))&amp;"","")</f>
        <v/>
      </c>
      <c r="P244" s="22" t="str">
        <f aca="false">IFERROR(INDEX(Requirements_Register!$AS$6:$AS$255,MATCH(ROWS($A$6:A244),Requirements_Register!$BC$6:$BC$255,0)),"")</f>
        <v/>
      </c>
      <c r="Q244" s="22" t="str">
        <f aca="false">IFERROR(INDEX(Requirements_Register!$AV$6:$AV$255,MATCH(ROWS($A$6:A244),Requirements_Register!$BC$6:$BC$255,0))&amp;"","")</f>
        <v/>
      </c>
    </row>
    <row r="245" customFormat="false" ht="15" hidden="false" customHeight="false" outlineLevel="0" collapsed="false">
      <c r="A245" s="22" t="str">
        <f aca="false">IFERROR(INDEX(Requirements_Register!$A$6:$A$255,MATCH(ROWS($A$6:A245),Requirements_Register!$BC$6:$BC$255,0))&amp;"","")</f>
        <v/>
      </c>
      <c r="B245" s="22" t="str">
        <f aca="false">IFERROR(INDEX(Requirements_Register!$B$6:$B$255,MATCH(ROWS($A$6:A245),Requirements_Register!$BC$6:$BC$255,0))&amp;"","")</f>
        <v/>
      </c>
      <c r="C245" s="22" t="str">
        <f aca="false">IFERROR(INDEX(Requirements_Register!$E$6:$E$255,MATCH(ROWS($A$6:A245),Requirements_Register!$BC$6:$BC$255,0))&amp;"","")</f>
        <v/>
      </c>
      <c r="D245" s="22" t="str">
        <f aca="false">IFERROR(INDEX(Requirements_Register!$F$6:$F$255,MATCH(ROWS($A$6:A245),Requirements_Register!$BC$6:$BC$255,0))&amp;"","")</f>
        <v/>
      </c>
      <c r="E245" s="22" t="str">
        <f aca="false">IFERROR(INDEX(Requirements_Register!$G$6:$G$255,MATCH(ROWS($A$6:A245),Requirements_Register!$BC$6:$BC$255,0))&amp;"","")</f>
        <v/>
      </c>
      <c r="F245" s="22" t="str">
        <f aca="false">IFERROR(INDEX(Requirements_Register!$H$6:$H$255,MATCH(ROWS($A$6:A245),Requirements_Register!$BC$6:$BC$255,0))&amp;"","")</f>
        <v/>
      </c>
      <c r="G245" s="22" t="str">
        <f aca="false">IFERROR(INDEX(Requirements_Register!$O$6:$O$255,MATCH(ROWS($A$6:A245),Requirements_Register!$BC$6:$BC$255,0))&amp;"","")</f>
        <v/>
      </c>
      <c r="H245" s="22" t="str">
        <f aca="false">IFERROR(INDEX(Requirements_Register!$P$6:$P$255,MATCH(ROWS($A$6:A245),Requirements_Register!$BC$6:$BC$255,0))&amp;"","")</f>
        <v/>
      </c>
      <c r="I245" s="22" t="str">
        <f aca="false">IFERROR(INDEX(Requirements_Register!$Q$6:$Q$255,MATCH(ROWS($A$6:A245),Requirements_Register!$BC$6:$BC$255,0))&amp;"","")</f>
        <v/>
      </c>
      <c r="J245" s="22" t="str">
        <f aca="false">IFERROR(INDEX(Requirements_Register!$AG$6:$AG$255,MATCH(ROWS($A$6:A245),Requirements_Register!$BC$6:$BC$255,0))&amp;"","")</f>
        <v/>
      </c>
      <c r="K245" s="22" t="str">
        <f aca="false">IFERROR(INDEX(Requirements_Register!$AH$6:$AH$255,MATCH(ROWS($A$6:A245),Requirements_Register!$BC$6:$BC$255,0))&amp;"","")</f>
        <v/>
      </c>
      <c r="L245" s="22" t="str">
        <f aca="false">IFERROR(INDEX(Requirements_Register!$AI$6:$AI$255,MATCH(ROWS($A$6:A245),Requirements_Register!$BC$6:$BC$255,0))&amp;"","")</f>
        <v/>
      </c>
      <c r="M245" s="22" t="str">
        <f aca="false">IFERROR(INDEX(Requirements_Register!$AM$6:$AM$255,MATCH(ROWS($A$6:A245),Requirements_Register!$BC$6:$BC$255,0)),"")</f>
        <v/>
      </c>
      <c r="N245" s="22" t="str">
        <f aca="false">IFERROR(INDEX(Requirements_Register!$AN$6:$AN$255,MATCH(ROWS($A$6:A245),Requirements_Register!$BC$6:$BC$255,0)),"")</f>
        <v/>
      </c>
      <c r="O245" s="22" t="str">
        <f aca="false">IFERROR(INDEX(Requirements_Register!$AR$6:$AR$255,MATCH(ROWS($A$6:A245),Requirements_Register!$BC$6:$BC$255,0))&amp;"","")</f>
        <v/>
      </c>
      <c r="P245" s="22" t="str">
        <f aca="false">IFERROR(INDEX(Requirements_Register!$AS$6:$AS$255,MATCH(ROWS($A$6:A245),Requirements_Register!$BC$6:$BC$255,0)),"")</f>
        <v/>
      </c>
      <c r="Q245" s="22" t="str">
        <f aca="false">IFERROR(INDEX(Requirements_Register!$AV$6:$AV$255,MATCH(ROWS($A$6:A245),Requirements_Register!$BC$6:$BC$255,0))&amp;"","")</f>
        <v/>
      </c>
    </row>
    <row r="246" customFormat="false" ht="15" hidden="false" customHeight="false" outlineLevel="0" collapsed="false">
      <c r="A246" s="22" t="str">
        <f aca="false">IFERROR(INDEX(Requirements_Register!$A$6:$A$255,MATCH(ROWS($A$6:A246),Requirements_Register!$BC$6:$BC$255,0))&amp;"","")</f>
        <v/>
      </c>
      <c r="B246" s="22" t="str">
        <f aca="false">IFERROR(INDEX(Requirements_Register!$B$6:$B$255,MATCH(ROWS($A$6:A246),Requirements_Register!$BC$6:$BC$255,0))&amp;"","")</f>
        <v/>
      </c>
      <c r="C246" s="22" t="str">
        <f aca="false">IFERROR(INDEX(Requirements_Register!$E$6:$E$255,MATCH(ROWS($A$6:A246),Requirements_Register!$BC$6:$BC$255,0))&amp;"","")</f>
        <v/>
      </c>
      <c r="D246" s="22" t="str">
        <f aca="false">IFERROR(INDEX(Requirements_Register!$F$6:$F$255,MATCH(ROWS($A$6:A246),Requirements_Register!$BC$6:$BC$255,0))&amp;"","")</f>
        <v/>
      </c>
      <c r="E246" s="22" t="str">
        <f aca="false">IFERROR(INDEX(Requirements_Register!$G$6:$G$255,MATCH(ROWS($A$6:A246),Requirements_Register!$BC$6:$BC$255,0))&amp;"","")</f>
        <v/>
      </c>
      <c r="F246" s="22" t="str">
        <f aca="false">IFERROR(INDEX(Requirements_Register!$H$6:$H$255,MATCH(ROWS($A$6:A246),Requirements_Register!$BC$6:$BC$255,0))&amp;"","")</f>
        <v/>
      </c>
      <c r="G246" s="22" t="str">
        <f aca="false">IFERROR(INDEX(Requirements_Register!$O$6:$O$255,MATCH(ROWS($A$6:A246),Requirements_Register!$BC$6:$BC$255,0))&amp;"","")</f>
        <v/>
      </c>
      <c r="H246" s="22" t="str">
        <f aca="false">IFERROR(INDEX(Requirements_Register!$P$6:$P$255,MATCH(ROWS($A$6:A246),Requirements_Register!$BC$6:$BC$255,0))&amp;"","")</f>
        <v/>
      </c>
      <c r="I246" s="22" t="str">
        <f aca="false">IFERROR(INDEX(Requirements_Register!$Q$6:$Q$255,MATCH(ROWS($A$6:A246),Requirements_Register!$BC$6:$BC$255,0))&amp;"","")</f>
        <v/>
      </c>
      <c r="J246" s="22" t="str">
        <f aca="false">IFERROR(INDEX(Requirements_Register!$AG$6:$AG$255,MATCH(ROWS($A$6:A246),Requirements_Register!$BC$6:$BC$255,0))&amp;"","")</f>
        <v/>
      </c>
      <c r="K246" s="22" t="str">
        <f aca="false">IFERROR(INDEX(Requirements_Register!$AH$6:$AH$255,MATCH(ROWS($A$6:A246),Requirements_Register!$BC$6:$BC$255,0))&amp;"","")</f>
        <v/>
      </c>
      <c r="L246" s="22" t="str">
        <f aca="false">IFERROR(INDEX(Requirements_Register!$AI$6:$AI$255,MATCH(ROWS($A$6:A246),Requirements_Register!$BC$6:$BC$255,0))&amp;"","")</f>
        <v/>
      </c>
      <c r="M246" s="22" t="str">
        <f aca="false">IFERROR(INDEX(Requirements_Register!$AM$6:$AM$255,MATCH(ROWS($A$6:A246),Requirements_Register!$BC$6:$BC$255,0)),"")</f>
        <v/>
      </c>
      <c r="N246" s="22" t="str">
        <f aca="false">IFERROR(INDEX(Requirements_Register!$AN$6:$AN$255,MATCH(ROWS($A$6:A246),Requirements_Register!$BC$6:$BC$255,0)),"")</f>
        <v/>
      </c>
      <c r="O246" s="22" t="str">
        <f aca="false">IFERROR(INDEX(Requirements_Register!$AR$6:$AR$255,MATCH(ROWS($A$6:A246),Requirements_Register!$BC$6:$BC$255,0))&amp;"","")</f>
        <v/>
      </c>
      <c r="P246" s="22" t="str">
        <f aca="false">IFERROR(INDEX(Requirements_Register!$AS$6:$AS$255,MATCH(ROWS($A$6:A246),Requirements_Register!$BC$6:$BC$255,0)),"")</f>
        <v/>
      </c>
      <c r="Q246" s="22" t="str">
        <f aca="false">IFERROR(INDEX(Requirements_Register!$AV$6:$AV$255,MATCH(ROWS($A$6:A246),Requirements_Register!$BC$6:$BC$255,0))&amp;"","")</f>
        <v/>
      </c>
    </row>
    <row r="247" customFormat="false" ht="15" hidden="false" customHeight="false" outlineLevel="0" collapsed="false">
      <c r="A247" s="22" t="str">
        <f aca="false">IFERROR(INDEX(Requirements_Register!$A$6:$A$255,MATCH(ROWS($A$6:A247),Requirements_Register!$BC$6:$BC$255,0))&amp;"","")</f>
        <v/>
      </c>
      <c r="B247" s="22" t="str">
        <f aca="false">IFERROR(INDEX(Requirements_Register!$B$6:$B$255,MATCH(ROWS($A$6:A247),Requirements_Register!$BC$6:$BC$255,0))&amp;"","")</f>
        <v/>
      </c>
      <c r="C247" s="22" t="str">
        <f aca="false">IFERROR(INDEX(Requirements_Register!$E$6:$E$255,MATCH(ROWS($A$6:A247),Requirements_Register!$BC$6:$BC$255,0))&amp;"","")</f>
        <v/>
      </c>
      <c r="D247" s="22" t="str">
        <f aca="false">IFERROR(INDEX(Requirements_Register!$F$6:$F$255,MATCH(ROWS($A$6:A247),Requirements_Register!$BC$6:$BC$255,0))&amp;"","")</f>
        <v/>
      </c>
      <c r="E247" s="22" t="str">
        <f aca="false">IFERROR(INDEX(Requirements_Register!$G$6:$G$255,MATCH(ROWS($A$6:A247),Requirements_Register!$BC$6:$BC$255,0))&amp;"","")</f>
        <v/>
      </c>
      <c r="F247" s="22" t="str">
        <f aca="false">IFERROR(INDEX(Requirements_Register!$H$6:$H$255,MATCH(ROWS($A$6:A247),Requirements_Register!$BC$6:$BC$255,0))&amp;"","")</f>
        <v/>
      </c>
      <c r="G247" s="22" t="str">
        <f aca="false">IFERROR(INDEX(Requirements_Register!$O$6:$O$255,MATCH(ROWS($A$6:A247),Requirements_Register!$BC$6:$BC$255,0))&amp;"","")</f>
        <v/>
      </c>
      <c r="H247" s="22" t="str">
        <f aca="false">IFERROR(INDEX(Requirements_Register!$P$6:$P$255,MATCH(ROWS($A$6:A247),Requirements_Register!$BC$6:$BC$255,0))&amp;"","")</f>
        <v/>
      </c>
      <c r="I247" s="22" t="str">
        <f aca="false">IFERROR(INDEX(Requirements_Register!$Q$6:$Q$255,MATCH(ROWS($A$6:A247),Requirements_Register!$BC$6:$BC$255,0))&amp;"","")</f>
        <v/>
      </c>
      <c r="J247" s="22" t="str">
        <f aca="false">IFERROR(INDEX(Requirements_Register!$AG$6:$AG$255,MATCH(ROWS($A$6:A247),Requirements_Register!$BC$6:$BC$255,0))&amp;"","")</f>
        <v/>
      </c>
      <c r="K247" s="22" t="str">
        <f aca="false">IFERROR(INDEX(Requirements_Register!$AH$6:$AH$255,MATCH(ROWS($A$6:A247),Requirements_Register!$BC$6:$BC$255,0))&amp;"","")</f>
        <v/>
      </c>
      <c r="L247" s="22" t="str">
        <f aca="false">IFERROR(INDEX(Requirements_Register!$AI$6:$AI$255,MATCH(ROWS($A$6:A247),Requirements_Register!$BC$6:$BC$255,0))&amp;"","")</f>
        <v/>
      </c>
      <c r="M247" s="22" t="str">
        <f aca="false">IFERROR(INDEX(Requirements_Register!$AM$6:$AM$255,MATCH(ROWS($A$6:A247),Requirements_Register!$BC$6:$BC$255,0)),"")</f>
        <v/>
      </c>
      <c r="N247" s="22" t="str">
        <f aca="false">IFERROR(INDEX(Requirements_Register!$AN$6:$AN$255,MATCH(ROWS($A$6:A247),Requirements_Register!$BC$6:$BC$255,0)),"")</f>
        <v/>
      </c>
      <c r="O247" s="22" t="str">
        <f aca="false">IFERROR(INDEX(Requirements_Register!$AR$6:$AR$255,MATCH(ROWS($A$6:A247),Requirements_Register!$BC$6:$BC$255,0))&amp;"","")</f>
        <v/>
      </c>
      <c r="P247" s="22" t="str">
        <f aca="false">IFERROR(INDEX(Requirements_Register!$AS$6:$AS$255,MATCH(ROWS($A$6:A247),Requirements_Register!$BC$6:$BC$255,0)),"")</f>
        <v/>
      </c>
      <c r="Q247" s="22" t="str">
        <f aca="false">IFERROR(INDEX(Requirements_Register!$AV$6:$AV$255,MATCH(ROWS($A$6:A247),Requirements_Register!$BC$6:$BC$255,0))&amp;"","")</f>
        <v/>
      </c>
    </row>
    <row r="248" customFormat="false" ht="15" hidden="false" customHeight="false" outlineLevel="0" collapsed="false">
      <c r="A248" s="22" t="str">
        <f aca="false">IFERROR(INDEX(Requirements_Register!$A$6:$A$255,MATCH(ROWS($A$6:A248),Requirements_Register!$BC$6:$BC$255,0))&amp;"","")</f>
        <v/>
      </c>
      <c r="B248" s="22" t="str">
        <f aca="false">IFERROR(INDEX(Requirements_Register!$B$6:$B$255,MATCH(ROWS($A$6:A248),Requirements_Register!$BC$6:$BC$255,0))&amp;"","")</f>
        <v/>
      </c>
      <c r="C248" s="22" t="str">
        <f aca="false">IFERROR(INDEX(Requirements_Register!$E$6:$E$255,MATCH(ROWS($A$6:A248),Requirements_Register!$BC$6:$BC$255,0))&amp;"","")</f>
        <v/>
      </c>
      <c r="D248" s="22" t="str">
        <f aca="false">IFERROR(INDEX(Requirements_Register!$F$6:$F$255,MATCH(ROWS($A$6:A248),Requirements_Register!$BC$6:$BC$255,0))&amp;"","")</f>
        <v/>
      </c>
      <c r="E248" s="22" t="str">
        <f aca="false">IFERROR(INDEX(Requirements_Register!$G$6:$G$255,MATCH(ROWS($A$6:A248),Requirements_Register!$BC$6:$BC$255,0))&amp;"","")</f>
        <v/>
      </c>
      <c r="F248" s="22" t="str">
        <f aca="false">IFERROR(INDEX(Requirements_Register!$H$6:$H$255,MATCH(ROWS($A$6:A248),Requirements_Register!$BC$6:$BC$255,0))&amp;"","")</f>
        <v/>
      </c>
      <c r="G248" s="22" t="str">
        <f aca="false">IFERROR(INDEX(Requirements_Register!$O$6:$O$255,MATCH(ROWS($A$6:A248),Requirements_Register!$BC$6:$BC$255,0))&amp;"","")</f>
        <v/>
      </c>
      <c r="H248" s="22" t="str">
        <f aca="false">IFERROR(INDEX(Requirements_Register!$P$6:$P$255,MATCH(ROWS($A$6:A248),Requirements_Register!$BC$6:$BC$255,0))&amp;"","")</f>
        <v/>
      </c>
      <c r="I248" s="22" t="str">
        <f aca="false">IFERROR(INDEX(Requirements_Register!$Q$6:$Q$255,MATCH(ROWS($A$6:A248),Requirements_Register!$BC$6:$BC$255,0))&amp;"","")</f>
        <v/>
      </c>
      <c r="J248" s="22" t="str">
        <f aca="false">IFERROR(INDEX(Requirements_Register!$AG$6:$AG$255,MATCH(ROWS($A$6:A248),Requirements_Register!$BC$6:$BC$255,0))&amp;"","")</f>
        <v/>
      </c>
      <c r="K248" s="22" t="str">
        <f aca="false">IFERROR(INDEX(Requirements_Register!$AH$6:$AH$255,MATCH(ROWS($A$6:A248),Requirements_Register!$BC$6:$BC$255,0))&amp;"","")</f>
        <v/>
      </c>
      <c r="L248" s="22" t="str">
        <f aca="false">IFERROR(INDEX(Requirements_Register!$AI$6:$AI$255,MATCH(ROWS($A$6:A248),Requirements_Register!$BC$6:$BC$255,0))&amp;"","")</f>
        <v/>
      </c>
      <c r="M248" s="22" t="str">
        <f aca="false">IFERROR(INDEX(Requirements_Register!$AM$6:$AM$255,MATCH(ROWS($A$6:A248),Requirements_Register!$BC$6:$BC$255,0)),"")</f>
        <v/>
      </c>
      <c r="N248" s="22" t="str">
        <f aca="false">IFERROR(INDEX(Requirements_Register!$AN$6:$AN$255,MATCH(ROWS($A$6:A248),Requirements_Register!$BC$6:$BC$255,0)),"")</f>
        <v/>
      </c>
      <c r="O248" s="22" t="str">
        <f aca="false">IFERROR(INDEX(Requirements_Register!$AR$6:$AR$255,MATCH(ROWS($A$6:A248),Requirements_Register!$BC$6:$BC$255,0))&amp;"","")</f>
        <v/>
      </c>
      <c r="P248" s="22" t="str">
        <f aca="false">IFERROR(INDEX(Requirements_Register!$AS$6:$AS$255,MATCH(ROWS($A$6:A248),Requirements_Register!$BC$6:$BC$255,0)),"")</f>
        <v/>
      </c>
      <c r="Q248" s="22" t="str">
        <f aca="false">IFERROR(INDEX(Requirements_Register!$AV$6:$AV$255,MATCH(ROWS($A$6:A248),Requirements_Register!$BC$6:$BC$255,0))&amp;"","")</f>
        <v/>
      </c>
    </row>
    <row r="249" customFormat="false" ht="15" hidden="false" customHeight="false" outlineLevel="0" collapsed="false">
      <c r="A249" s="22" t="str">
        <f aca="false">IFERROR(INDEX(Requirements_Register!$A$6:$A$255,MATCH(ROWS($A$6:A249),Requirements_Register!$BC$6:$BC$255,0))&amp;"","")</f>
        <v/>
      </c>
      <c r="B249" s="22" t="str">
        <f aca="false">IFERROR(INDEX(Requirements_Register!$B$6:$B$255,MATCH(ROWS($A$6:A249),Requirements_Register!$BC$6:$BC$255,0))&amp;"","")</f>
        <v/>
      </c>
      <c r="C249" s="22" t="str">
        <f aca="false">IFERROR(INDEX(Requirements_Register!$E$6:$E$255,MATCH(ROWS($A$6:A249),Requirements_Register!$BC$6:$BC$255,0))&amp;"","")</f>
        <v/>
      </c>
      <c r="D249" s="22" t="str">
        <f aca="false">IFERROR(INDEX(Requirements_Register!$F$6:$F$255,MATCH(ROWS($A$6:A249),Requirements_Register!$BC$6:$BC$255,0))&amp;"","")</f>
        <v/>
      </c>
      <c r="E249" s="22" t="str">
        <f aca="false">IFERROR(INDEX(Requirements_Register!$G$6:$G$255,MATCH(ROWS($A$6:A249),Requirements_Register!$BC$6:$BC$255,0))&amp;"","")</f>
        <v/>
      </c>
      <c r="F249" s="22" t="str">
        <f aca="false">IFERROR(INDEX(Requirements_Register!$H$6:$H$255,MATCH(ROWS($A$6:A249),Requirements_Register!$BC$6:$BC$255,0))&amp;"","")</f>
        <v/>
      </c>
      <c r="G249" s="22" t="str">
        <f aca="false">IFERROR(INDEX(Requirements_Register!$O$6:$O$255,MATCH(ROWS($A$6:A249),Requirements_Register!$BC$6:$BC$255,0))&amp;"","")</f>
        <v/>
      </c>
      <c r="H249" s="22" t="str">
        <f aca="false">IFERROR(INDEX(Requirements_Register!$P$6:$P$255,MATCH(ROWS($A$6:A249),Requirements_Register!$BC$6:$BC$255,0))&amp;"","")</f>
        <v/>
      </c>
      <c r="I249" s="22" t="str">
        <f aca="false">IFERROR(INDEX(Requirements_Register!$Q$6:$Q$255,MATCH(ROWS($A$6:A249),Requirements_Register!$BC$6:$BC$255,0))&amp;"","")</f>
        <v/>
      </c>
      <c r="J249" s="22" t="str">
        <f aca="false">IFERROR(INDEX(Requirements_Register!$AG$6:$AG$255,MATCH(ROWS($A$6:A249),Requirements_Register!$BC$6:$BC$255,0))&amp;"","")</f>
        <v/>
      </c>
      <c r="K249" s="22" t="str">
        <f aca="false">IFERROR(INDEX(Requirements_Register!$AH$6:$AH$255,MATCH(ROWS($A$6:A249),Requirements_Register!$BC$6:$BC$255,0))&amp;"","")</f>
        <v/>
      </c>
      <c r="L249" s="22" t="str">
        <f aca="false">IFERROR(INDEX(Requirements_Register!$AI$6:$AI$255,MATCH(ROWS($A$6:A249),Requirements_Register!$BC$6:$BC$255,0))&amp;"","")</f>
        <v/>
      </c>
      <c r="M249" s="22" t="str">
        <f aca="false">IFERROR(INDEX(Requirements_Register!$AM$6:$AM$255,MATCH(ROWS($A$6:A249),Requirements_Register!$BC$6:$BC$255,0)),"")</f>
        <v/>
      </c>
      <c r="N249" s="22" t="str">
        <f aca="false">IFERROR(INDEX(Requirements_Register!$AN$6:$AN$255,MATCH(ROWS($A$6:A249),Requirements_Register!$BC$6:$BC$255,0)),"")</f>
        <v/>
      </c>
      <c r="O249" s="22" t="str">
        <f aca="false">IFERROR(INDEX(Requirements_Register!$AR$6:$AR$255,MATCH(ROWS($A$6:A249),Requirements_Register!$BC$6:$BC$255,0))&amp;"","")</f>
        <v/>
      </c>
      <c r="P249" s="22" t="str">
        <f aca="false">IFERROR(INDEX(Requirements_Register!$AS$6:$AS$255,MATCH(ROWS($A$6:A249),Requirements_Register!$BC$6:$BC$255,0)),"")</f>
        <v/>
      </c>
      <c r="Q249" s="22" t="str">
        <f aca="false">IFERROR(INDEX(Requirements_Register!$AV$6:$AV$255,MATCH(ROWS($A$6:A249),Requirements_Register!$BC$6:$BC$255,0))&amp;"","")</f>
        <v/>
      </c>
    </row>
    <row r="250" customFormat="false" ht="15" hidden="false" customHeight="false" outlineLevel="0" collapsed="false">
      <c r="A250" s="22" t="str">
        <f aca="false">IFERROR(INDEX(Requirements_Register!$A$6:$A$255,MATCH(ROWS($A$6:A250),Requirements_Register!$BC$6:$BC$255,0))&amp;"","")</f>
        <v/>
      </c>
      <c r="B250" s="22" t="str">
        <f aca="false">IFERROR(INDEX(Requirements_Register!$B$6:$B$255,MATCH(ROWS($A$6:A250),Requirements_Register!$BC$6:$BC$255,0))&amp;"","")</f>
        <v/>
      </c>
      <c r="C250" s="22" t="str">
        <f aca="false">IFERROR(INDEX(Requirements_Register!$E$6:$E$255,MATCH(ROWS($A$6:A250),Requirements_Register!$BC$6:$BC$255,0))&amp;"","")</f>
        <v/>
      </c>
      <c r="D250" s="22" t="str">
        <f aca="false">IFERROR(INDEX(Requirements_Register!$F$6:$F$255,MATCH(ROWS($A$6:A250),Requirements_Register!$BC$6:$BC$255,0))&amp;"","")</f>
        <v/>
      </c>
      <c r="E250" s="22" t="str">
        <f aca="false">IFERROR(INDEX(Requirements_Register!$G$6:$G$255,MATCH(ROWS($A$6:A250),Requirements_Register!$BC$6:$BC$255,0))&amp;"","")</f>
        <v/>
      </c>
      <c r="F250" s="22" t="str">
        <f aca="false">IFERROR(INDEX(Requirements_Register!$H$6:$H$255,MATCH(ROWS($A$6:A250),Requirements_Register!$BC$6:$BC$255,0))&amp;"","")</f>
        <v/>
      </c>
      <c r="G250" s="22" t="str">
        <f aca="false">IFERROR(INDEX(Requirements_Register!$O$6:$O$255,MATCH(ROWS($A$6:A250),Requirements_Register!$BC$6:$BC$255,0))&amp;"","")</f>
        <v/>
      </c>
      <c r="H250" s="22" t="str">
        <f aca="false">IFERROR(INDEX(Requirements_Register!$P$6:$P$255,MATCH(ROWS($A$6:A250),Requirements_Register!$BC$6:$BC$255,0))&amp;"","")</f>
        <v/>
      </c>
      <c r="I250" s="22" t="str">
        <f aca="false">IFERROR(INDEX(Requirements_Register!$Q$6:$Q$255,MATCH(ROWS($A$6:A250),Requirements_Register!$BC$6:$BC$255,0))&amp;"","")</f>
        <v/>
      </c>
      <c r="J250" s="22" t="str">
        <f aca="false">IFERROR(INDEX(Requirements_Register!$AG$6:$AG$255,MATCH(ROWS($A$6:A250),Requirements_Register!$BC$6:$BC$255,0))&amp;"","")</f>
        <v/>
      </c>
      <c r="K250" s="22" t="str">
        <f aca="false">IFERROR(INDEX(Requirements_Register!$AH$6:$AH$255,MATCH(ROWS($A$6:A250),Requirements_Register!$BC$6:$BC$255,0))&amp;"","")</f>
        <v/>
      </c>
      <c r="L250" s="22" t="str">
        <f aca="false">IFERROR(INDEX(Requirements_Register!$AI$6:$AI$255,MATCH(ROWS($A$6:A250),Requirements_Register!$BC$6:$BC$255,0))&amp;"","")</f>
        <v/>
      </c>
      <c r="M250" s="22" t="str">
        <f aca="false">IFERROR(INDEX(Requirements_Register!$AM$6:$AM$255,MATCH(ROWS($A$6:A250),Requirements_Register!$BC$6:$BC$255,0)),"")</f>
        <v/>
      </c>
      <c r="N250" s="22" t="str">
        <f aca="false">IFERROR(INDEX(Requirements_Register!$AN$6:$AN$255,MATCH(ROWS($A$6:A250),Requirements_Register!$BC$6:$BC$255,0)),"")</f>
        <v/>
      </c>
      <c r="O250" s="22" t="str">
        <f aca="false">IFERROR(INDEX(Requirements_Register!$AR$6:$AR$255,MATCH(ROWS($A$6:A250),Requirements_Register!$BC$6:$BC$255,0))&amp;"","")</f>
        <v/>
      </c>
      <c r="P250" s="22" t="str">
        <f aca="false">IFERROR(INDEX(Requirements_Register!$AS$6:$AS$255,MATCH(ROWS($A$6:A250),Requirements_Register!$BC$6:$BC$255,0)),"")</f>
        <v/>
      </c>
      <c r="Q250" s="22" t="str">
        <f aca="false">IFERROR(INDEX(Requirements_Register!$AV$6:$AV$255,MATCH(ROWS($A$6:A250),Requirements_Register!$BC$6:$BC$255,0))&amp;"","")</f>
        <v/>
      </c>
    </row>
    <row r="251" customFormat="false" ht="15" hidden="false" customHeight="false" outlineLevel="0" collapsed="false">
      <c r="A251" s="22" t="str">
        <f aca="false">IFERROR(INDEX(Requirements_Register!$A$6:$A$255,MATCH(ROWS($A$6:A251),Requirements_Register!$BC$6:$BC$255,0))&amp;"","")</f>
        <v/>
      </c>
      <c r="B251" s="22" t="str">
        <f aca="false">IFERROR(INDEX(Requirements_Register!$B$6:$B$255,MATCH(ROWS($A$6:A251),Requirements_Register!$BC$6:$BC$255,0))&amp;"","")</f>
        <v/>
      </c>
      <c r="C251" s="22" t="str">
        <f aca="false">IFERROR(INDEX(Requirements_Register!$E$6:$E$255,MATCH(ROWS($A$6:A251),Requirements_Register!$BC$6:$BC$255,0))&amp;"","")</f>
        <v/>
      </c>
      <c r="D251" s="22" t="str">
        <f aca="false">IFERROR(INDEX(Requirements_Register!$F$6:$F$255,MATCH(ROWS($A$6:A251),Requirements_Register!$BC$6:$BC$255,0))&amp;"","")</f>
        <v/>
      </c>
      <c r="E251" s="22" t="str">
        <f aca="false">IFERROR(INDEX(Requirements_Register!$G$6:$G$255,MATCH(ROWS($A$6:A251),Requirements_Register!$BC$6:$BC$255,0))&amp;"","")</f>
        <v/>
      </c>
      <c r="F251" s="22" t="str">
        <f aca="false">IFERROR(INDEX(Requirements_Register!$H$6:$H$255,MATCH(ROWS($A$6:A251),Requirements_Register!$BC$6:$BC$255,0))&amp;"","")</f>
        <v/>
      </c>
      <c r="G251" s="22" t="str">
        <f aca="false">IFERROR(INDEX(Requirements_Register!$O$6:$O$255,MATCH(ROWS($A$6:A251),Requirements_Register!$BC$6:$BC$255,0))&amp;"","")</f>
        <v/>
      </c>
      <c r="H251" s="22" t="str">
        <f aca="false">IFERROR(INDEX(Requirements_Register!$P$6:$P$255,MATCH(ROWS($A$6:A251),Requirements_Register!$BC$6:$BC$255,0))&amp;"","")</f>
        <v/>
      </c>
      <c r="I251" s="22" t="str">
        <f aca="false">IFERROR(INDEX(Requirements_Register!$Q$6:$Q$255,MATCH(ROWS($A$6:A251),Requirements_Register!$BC$6:$BC$255,0))&amp;"","")</f>
        <v/>
      </c>
      <c r="J251" s="22" t="str">
        <f aca="false">IFERROR(INDEX(Requirements_Register!$AG$6:$AG$255,MATCH(ROWS($A$6:A251),Requirements_Register!$BC$6:$BC$255,0))&amp;"","")</f>
        <v/>
      </c>
      <c r="K251" s="22" t="str">
        <f aca="false">IFERROR(INDEX(Requirements_Register!$AH$6:$AH$255,MATCH(ROWS($A$6:A251),Requirements_Register!$BC$6:$BC$255,0))&amp;"","")</f>
        <v/>
      </c>
      <c r="L251" s="22" t="str">
        <f aca="false">IFERROR(INDEX(Requirements_Register!$AI$6:$AI$255,MATCH(ROWS($A$6:A251),Requirements_Register!$BC$6:$BC$255,0))&amp;"","")</f>
        <v/>
      </c>
      <c r="M251" s="22" t="str">
        <f aca="false">IFERROR(INDEX(Requirements_Register!$AM$6:$AM$255,MATCH(ROWS($A$6:A251),Requirements_Register!$BC$6:$BC$255,0)),"")</f>
        <v/>
      </c>
      <c r="N251" s="22" t="str">
        <f aca="false">IFERROR(INDEX(Requirements_Register!$AN$6:$AN$255,MATCH(ROWS($A$6:A251),Requirements_Register!$BC$6:$BC$255,0)),"")</f>
        <v/>
      </c>
      <c r="O251" s="22" t="str">
        <f aca="false">IFERROR(INDEX(Requirements_Register!$AR$6:$AR$255,MATCH(ROWS($A$6:A251),Requirements_Register!$BC$6:$BC$255,0))&amp;"","")</f>
        <v/>
      </c>
      <c r="P251" s="22" t="str">
        <f aca="false">IFERROR(INDEX(Requirements_Register!$AS$6:$AS$255,MATCH(ROWS($A$6:A251),Requirements_Register!$BC$6:$BC$255,0)),"")</f>
        <v/>
      </c>
      <c r="Q251" s="22" t="str">
        <f aca="false">IFERROR(INDEX(Requirements_Register!$AV$6:$AV$255,MATCH(ROWS($A$6:A251),Requirements_Register!$BC$6:$BC$255,0))&amp;"","")</f>
        <v/>
      </c>
    </row>
    <row r="252" customFormat="false" ht="15" hidden="false" customHeight="false" outlineLevel="0" collapsed="false">
      <c r="A252" s="22" t="str">
        <f aca="false">IFERROR(INDEX(Requirements_Register!$A$6:$A$255,MATCH(ROWS($A$6:A252),Requirements_Register!$BC$6:$BC$255,0))&amp;"","")</f>
        <v/>
      </c>
      <c r="B252" s="22" t="str">
        <f aca="false">IFERROR(INDEX(Requirements_Register!$B$6:$B$255,MATCH(ROWS($A$6:A252),Requirements_Register!$BC$6:$BC$255,0))&amp;"","")</f>
        <v/>
      </c>
      <c r="C252" s="22" t="str">
        <f aca="false">IFERROR(INDEX(Requirements_Register!$E$6:$E$255,MATCH(ROWS($A$6:A252),Requirements_Register!$BC$6:$BC$255,0))&amp;"","")</f>
        <v/>
      </c>
      <c r="D252" s="22" t="str">
        <f aca="false">IFERROR(INDEX(Requirements_Register!$F$6:$F$255,MATCH(ROWS($A$6:A252),Requirements_Register!$BC$6:$BC$255,0))&amp;"","")</f>
        <v/>
      </c>
      <c r="E252" s="22" t="str">
        <f aca="false">IFERROR(INDEX(Requirements_Register!$G$6:$G$255,MATCH(ROWS($A$6:A252),Requirements_Register!$BC$6:$BC$255,0))&amp;"","")</f>
        <v/>
      </c>
      <c r="F252" s="22" t="str">
        <f aca="false">IFERROR(INDEX(Requirements_Register!$H$6:$H$255,MATCH(ROWS($A$6:A252),Requirements_Register!$BC$6:$BC$255,0))&amp;"","")</f>
        <v/>
      </c>
      <c r="G252" s="22" t="str">
        <f aca="false">IFERROR(INDEX(Requirements_Register!$O$6:$O$255,MATCH(ROWS($A$6:A252),Requirements_Register!$BC$6:$BC$255,0))&amp;"","")</f>
        <v/>
      </c>
      <c r="H252" s="22" t="str">
        <f aca="false">IFERROR(INDEX(Requirements_Register!$P$6:$P$255,MATCH(ROWS($A$6:A252),Requirements_Register!$BC$6:$BC$255,0))&amp;"","")</f>
        <v/>
      </c>
      <c r="I252" s="22" t="str">
        <f aca="false">IFERROR(INDEX(Requirements_Register!$Q$6:$Q$255,MATCH(ROWS($A$6:A252),Requirements_Register!$BC$6:$BC$255,0))&amp;"","")</f>
        <v/>
      </c>
      <c r="J252" s="22" t="str">
        <f aca="false">IFERROR(INDEX(Requirements_Register!$AG$6:$AG$255,MATCH(ROWS($A$6:A252),Requirements_Register!$BC$6:$BC$255,0))&amp;"","")</f>
        <v/>
      </c>
      <c r="K252" s="22" t="str">
        <f aca="false">IFERROR(INDEX(Requirements_Register!$AH$6:$AH$255,MATCH(ROWS($A$6:A252),Requirements_Register!$BC$6:$BC$255,0))&amp;"","")</f>
        <v/>
      </c>
      <c r="L252" s="22" t="str">
        <f aca="false">IFERROR(INDEX(Requirements_Register!$AI$6:$AI$255,MATCH(ROWS($A$6:A252),Requirements_Register!$BC$6:$BC$255,0))&amp;"","")</f>
        <v/>
      </c>
      <c r="M252" s="22" t="str">
        <f aca="false">IFERROR(INDEX(Requirements_Register!$AM$6:$AM$255,MATCH(ROWS($A$6:A252),Requirements_Register!$BC$6:$BC$255,0)),"")</f>
        <v/>
      </c>
      <c r="N252" s="22" t="str">
        <f aca="false">IFERROR(INDEX(Requirements_Register!$AN$6:$AN$255,MATCH(ROWS($A$6:A252),Requirements_Register!$BC$6:$BC$255,0)),"")</f>
        <v/>
      </c>
      <c r="O252" s="22" t="str">
        <f aca="false">IFERROR(INDEX(Requirements_Register!$AR$6:$AR$255,MATCH(ROWS($A$6:A252),Requirements_Register!$BC$6:$BC$255,0))&amp;"","")</f>
        <v/>
      </c>
      <c r="P252" s="22" t="str">
        <f aca="false">IFERROR(INDEX(Requirements_Register!$AS$6:$AS$255,MATCH(ROWS($A$6:A252),Requirements_Register!$BC$6:$BC$255,0)),"")</f>
        <v/>
      </c>
      <c r="Q252" s="22" t="str">
        <f aca="false">IFERROR(INDEX(Requirements_Register!$AV$6:$AV$255,MATCH(ROWS($A$6:A252),Requirements_Register!$BC$6:$BC$255,0))&amp;"","")</f>
        <v/>
      </c>
    </row>
    <row r="253" customFormat="false" ht="15" hidden="false" customHeight="false" outlineLevel="0" collapsed="false">
      <c r="A253" s="22" t="str">
        <f aca="false">IFERROR(INDEX(Requirements_Register!$A$6:$A$255,MATCH(ROWS($A$6:A253),Requirements_Register!$BC$6:$BC$255,0))&amp;"","")</f>
        <v/>
      </c>
      <c r="B253" s="22" t="str">
        <f aca="false">IFERROR(INDEX(Requirements_Register!$B$6:$B$255,MATCH(ROWS($A$6:A253),Requirements_Register!$BC$6:$BC$255,0))&amp;"","")</f>
        <v/>
      </c>
      <c r="C253" s="22" t="str">
        <f aca="false">IFERROR(INDEX(Requirements_Register!$E$6:$E$255,MATCH(ROWS($A$6:A253),Requirements_Register!$BC$6:$BC$255,0))&amp;"","")</f>
        <v/>
      </c>
      <c r="D253" s="22" t="str">
        <f aca="false">IFERROR(INDEX(Requirements_Register!$F$6:$F$255,MATCH(ROWS($A$6:A253),Requirements_Register!$BC$6:$BC$255,0))&amp;"","")</f>
        <v/>
      </c>
      <c r="E253" s="22" t="str">
        <f aca="false">IFERROR(INDEX(Requirements_Register!$G$6:$G$255,MATCH(ROWS($A$6:A253),Requirements_Register!$BC$6:$BC$255,0))&amp;"","")</f>
        <v/>
      </c>
      <c r="F253" s="22" t="str">
        <f aca="false">IFERROR(INDEX(Requirements_Register!$H$6:$H$255,MATCH(ROWS($A$6:A253),Requirements_Register!$BC$6:$BC$255,0))&amp;"","")</f>
        <v/>
      </c>
      <c r="G253" s="22" t="str">
        <f aca="false">IFERROR(INDEX(Requirements_Register!$O$6:$O$255,MATCH(ROWS($A$6:A253),Requirements_Register!$BC$6:$BC$255,0))&amp;"","")</f>
        <v/>
      </c>
      <c r="H253" s="22" t="str">
        <f aca="false">IFERROR(INDEX(Requirements_Register!$P$6:$P$255,MATCH(ROWS($A$6:A253),Requirements_Register!$BC$6:$BC$255,0))&amp;"","")</f>
        <v/>
      </c>
      <c r="I253" s="22" t="str">
        <f aca="false">IFERROR(INDEX(Requirements_Register!$Q$6:$Q$255,MATCH(ROWS($A$6:A253),Requirements_Register!$BC$6:$BC$255,0))&amp;"","")</f>
        <v/>
      </c>
      <c r="J253" s="22" t="str">
        <f aca="false">IFERROR(INDEX(Requirements_Register!$AG$6:$AG$255,MATCH(ROWS($A$6:A253),Requirements_Register!$BC$6:$BC$255,0))&amp;"","")</f>
        <v/>
      </c>
      <c r="K253" s="22" t="str">
        <f aca="false">IFERROR(INDEX(Requirements_Register!$AH$6:$AH$255,MATCH(ROWS($A$6:A253),Requirements_Register!$BC$6:$BC$255,0))&amp;"","")</f>
        <v/>
      </c>
      <c r="L253" s="22" t="str">
        <f aca="false">IFERROR(INDEX(Requirements_Register!$AI$6:$AI$255,MATCH(ROWS($A$6:A253),Requirements_Register!$BC$6:$BC$255,0))&amp;"","")</f>
        <v/>
      </c>
      <c r="M253" s="22" t="str">
        <f aca="false">IFERROR(INDEX(Requirements_Register!$AM$6:$AM$255,MATCH(ROWS($A$6:A253),Requirements_Register!$BC$6:$BC$255,0)),"")</f>
        <v/>
      </c>
      <c r="N253" s="22" t="str">
        <f aca="false">IFERROR(INDEX(Requirements_Register!$AN$6:$AN$255,MATCH(ROWS($A$6:A253),Requirements_Register!$BC$6:$BC$255,0)),"")</f>
        <v/>
      </c>
      <c r="O253" s="22" t="str">
        <f aca="false">IFERROR(INDEX(Requirements_Register!$AR$6:$AR$255,MATCH(ROWS($A$6:A253),Requirements_Register!$BC$6:$BC$255,0))&amp;"","")</f>
        <v/>
      </c>
      <c r="P253" s="22" t="str">
        <f aca="false">IFERROR(INDEX(Requirements_Register!$AS$6:$AS$255,MATCH(ROWS($A$6:A253),Requirements_Register!$BC$6:$BC$255,0)),"")</f>
        <v/>
      </c>
      <c r="Q253" s="22" t="str">
        <f aca="false">IFERROR(INDEX(Requirements_Register!$AV$6:$AV$255,MATCH(ROWS($A$6:A253),Requirements_Register!$BC$6:$BC$255,0))&amp;"","")</f>
        <v/>
      </c>
    </row>
    <row r="254" customFormat="false" ht="15" hidden="false" customHeight="false" outlineLevel="0" collapsed="false">
      <c r="A254" s="22" t="str">
        <f aca="false">IFERROR(INDEX(Requirements_Register!$A$6:$A$255,MATCH(ROWS($A$6:A254),Requirements_Register!$BC$6:$BC$255,0))&amp;"","")</f>
        <v/>
      </c>
      <c r="B254" s="22" t="str">
        <f aca="false">IFERROR(INDEX(Requirements_Register!$B$6:$B$255,MATCH(ROWS($A$6:A254),Requirements_Register!$BC$6:$BC$255,0))&amp;"","")</f>
        <v/>
      </c>
      <c r="C254" s="22" t="str">
        <f aca="false">IFERROR(INDEX(Requirements_Register!$E$6:$E$255,MATCH(ROWS($A$6:A254),Requirements_Register!$BC$6:$BC$255,0))&amp;"","")</f>
        <v/>
      </c>
      <c r="D254" s="22" t="str">
        <f aca="false">IFERROR(INDEX(Requirements_Register!$F$6:$F$255,MATCH(ROWS($A$6:A254),Requirements_Register!$BC$6:$BC$255,0))&amp;"","")</f>
        <v/>
      </c>
      <c r="E254" s="22" t="str">
        <f aca="false">IFERROR(INDEX(Requirements_Register!$G$6:$G$255,MATCH(ROWS($A$6:A254),Requirements_Register!$BC$6:$BC$255,0))&amp;"","")</f>
        <v/>
      </c>
      <c r="F254" s="22" t="str">
        <f aca="false">IFERROR(INDEX(Requirements_Register!$H$6:$H$255,MATCH(ROWS($A$6:A254),Requirements_Register!$BC$6:$BC$255,0))&amp;"","")</f>
        <v/>
      </c>
      <c r="G254" s="22" t="str">
        <f aca="false">IFERROR(INDEX(Requirements_Register!$O$6:$O$255,MATCH(ROWS($A$6:A254),Requirements_Register!$BC$6:$BC$255,0))&amp;"","")</f>
        <v/>
      </c>
      <c r="H254" s="22" t="str">
        <f aca="false">IFERROR(INDEX(Requirements_Register!$P$6:$P$255,MATCH(ROWS($A$6:A254),Requirements_Register!$BC$6:$BC$255,0))&amp;"","")</f>
        <v/>
      </c>
      <c r="I254" s="22" t="str">
        <f aca="false">IFERROR(INDEX(Requirements_Register!$Q$6:$Q$255,MATCH(ROWS($A$6:A254),Requirements_Register!$BC$6:$BC$255,0))&amp;"","")</f>
        <v/>
      </c>
      <c r="J254" s="22" t="str">
        <f aca="false">IFERROR(INDEX(Requirements_Register!$AG$6:$AG$255,MATCH(ROWS($A$6:A254),Requirements_Register!$BC$6:$BC$255,0))&amp;"","")</f>
        <v/>
      </c>
      <c r="K254" s="22" t="str">
        <f aca="false">IFERROR(INDEX(Requirements_Register!$AH$6:$AH$255,MATCH(ROWS($A$6:A254),Requirements_Register!$BC$6:$BC$255,0))&amp;"","")</f>
        <v/>
      </c>
      <c r="L254" s="22" t="str">
        <f aca="false">IFERROR(INDEX(Requirements_Register!$AI$6:$AI$255,MATCH(ROWS($A$6:A254),Requirements_Register!$BC$6:$BC$255,0))&amp;"","")</f>
        <v/>
      </c>
      <c r="M254" s="22" t="str">
        <f aca="false">IFERROR(INDEX(Requirements_Register!$AM$6:$AM$255,MATCH(ROWS($A$6:A254),Requirements_Register!$BC$6:$BC$255,0)),"")</f>
        <v/>
      </c>
      <c r="N254" s="22" t="str">
        <f aca="false">IFERROR(INDEX(Requirements_Register!$AN$6:$AN$255,MATCH(ROWS($A$6:A254),Requirements_Register!$BC$6:$BC$255,0)),"")</f>
        <v/>
      </c>
      <c r="O254" s="22" t="str">
        <f aca="false">IFERROR(INDEX(Requirements_Register!$AR$6:$AR$255,MATCH(ROWS($A$6:A254),Requirements_Register!$BC$6:$BC$255,0))&amp;"","")</f>
        <v/>
      </c>
      <c r="P254" s="22" t="str">
        <f aca="false">IFERROR(INDEX(Requirements_Register!$AS$6:$AS$255,MATCH(ROWS($A$6:A254),Requirements_Register!$BC$6:$BC$255,0)),"")</f>
        <v/>
      </c>
      <c r="Q254" s="22" t="str">
        <f aca="false">IFERROR(INDEX(Requirements_Register!$AV$6:$AV$255,MATCH(ROWS($A$6:A254),Requirements_Register!$BC$6:$BC$255,0))&amp;"","")</f>
        <v/>
      </c>
    </row>
    <row r="255" customFormat="false" ht="15" hidden="false" customHeight="false" outlineLevel="0" collapsed="false">
      <c r="A255" s="22" t="str">
        <f aca="false">IFERROR(INDEX(Requirements_Register!$A$6:$A$255,MATCH(ROWS($A$6:A255),Requirements_Register!$BC$6:$BC$255,0))&amp;"","")</f>
        <v/>
      </c>
      <c r="B255" s="22" t="str">
        <f aca="false">IFERROR(INDEX(Requirements_Register!$B$6:$B$255,MATCH(ROWS($A$6:A255),Requirements_Register!$BC$6:$BC$255,0))&amp;"","")</f>
        <v/>
      </c>
      <c r="C255" s="22" t="str">
        <f aca="false">IFERROR(INDEX(Requirements_Register!$E$6:$E$255,MATCH(ROWS($A$6:A255),Requirements_Register!$BC$6:$BC$255,0))&amp;"","")</f>
        <v/>
      </c>
      <c r="D255" s="22" t="str">
        <f aca="false">IFERROR(INDEX(Requirements_Register!$F$6:$F$255,MATCH(ROWS($A$6:A255),Requirements_Register!$BC$6:$BC$255,0))&amp;"","")</f>
        <v/>
      </c>
      <c r="E255" s="22" t="str">
        <f aca="false">IFERROR(INDEX(Requirements_Register!$G$6:$G$255,MATCH(ROWS($A$6:A255),Requirements_Register!$BC$6:$BC$255,0))&amp;"","")</f>
        <v/>
      </c>
      <c r="F255" s="22" t="str">
        <f aca="false">IFERROR(INDEX(Requirements_Register!$H$6:$H$255,MATCH(ROWS($A$6:A255),Requirements_Register!$BC$6:$BC$255,0))&amp;"","")</f>
        <v/>
      </c>
      <c r="G255" s="22" t="str">
        <f aca="false">IFERROR(INDEX(Requirements_Register!$O$6:$O$255,MATCH(ROWS($A$6:A255),Requirements_Register!$BC$6:$BC$255,0))&amp;"","")</f>
        <v/>
      </c>
      <c r="H255" s="22" t="str">
        <f aca="false">IFERROR(INDEX(Requirements_Register!$P$6:$P$255,MATCH(ROWS($A$6:A255),Requirements_Register!$BC$6:$BC$255,0))&amp;"","")</f>
        <v/>
      </c>
      <c r="I255" s="22" t="str">
        <f aca="false">IFERROR(INDEX(Requirements_Register!$Q$6:$Q$255,MATCH(ROWS($A$6:A255),Requirements_Register!$BC$6:$BC$255,0))&amp;"","")</f>
        <v/>
      </c>
      <c r="J255" s="22" t="str">
        <f aca="false">IFERROR(INDEX(Requirements_Register!$AG$6:$AG$255,MATCH(ROWS($A$6:A255),Requirements_Register!$BC$6:$BC$255,0))&amp;"","")</f>
        <v/>
      </c>
      <c r="K255" s="22" t="str">
        <f aca="false">IFERROR(INDEX(Requirements_Register!$AH$6:$AH$255,MATCH(ROWS($A$6:A255),Requirements_Register!$BC$6:$BC$255,0))&amp;"","")</f>
        <v/>
      </c>
      <c r="L255" s="22" t="str">
        <f aca="false">IFERROR(INDEX(Requirements_Register!$AI$6:$AI$255,MATCH(ROWS($A$6:A255),Requirements_Register!$BC$6:$BC$255,0))&amp;"","")</f>
        <v/>
      </c>
      <c r="M255" s="22" t="str">
        <f aca="false">IFERROR(INDEX(Requirements_Register!$AM$6:$AM$255,MATCH(ROWS($A$6:A255),Requirements_Register!$BC$6:$BC$255,0)),"")</f>
        <v/>
      </c>
      <c r="N255" s="22" t="str">
        <f aca="false">IFERROR(INDEX(Requirements_Register!$AN$6:$AN$255,MATCH(ROWS($A$6:A255),Requirements_Register!$BC$6:$BC$255,0)),"")</f>
        <v/>
      </c>
      <c r="O255" s="22" t="str">
        <f aca="false">IFERROR(INDEX(Requirements_Register!$AR$6:$AR$255,MATCH(ROWS($A$6:A255),Requirements_Register!$BC$6:$BC$255,0))&amp;"","")</f>
        <v/>
      </c>
      <c r="P255" s="22" t="str">
        <f aca="false">IFERROR(INDEX(Requirements_Register!$AS$6:$AS$255,MATCH(ROWS($A$6:A255),Requirements_Register!$BC$6:$BC$255,0)),"")</f>
        <v/>
      </c>
      <c r="Q255" s="22" t="str">
        <f aca="false">IFERROR(INDEX(Requirements_Register!$AV$6:$AV$255,MATCH(ROWS($A$6:A255),Requirements_Register!$BC$6:$BC$255,0))&amp;"","")</f>
        <v/>
      </c>
    </row>
    <row r="256" customFormat="false" ht="15" hidden="false" customHeight="false" outlineLevel="0" collapsed="false">
      <c r="A256" s="0" t="n">
        <v>0</v>
      </c>
      <c r="B256" s="0" t="n">
        <v>0</v>
      </c>
      <c r="C256" s="0" t="n">
        <v>0</v>
      </c>
      <c r="D256" s="0" t="n">
        <v>0</v>
      </c>
      <c r="E256" s="0" t="n">
        <v>0</v>
      </c>
      <c r="F256" s="0" t="n">
        <v>0</v>
      </c>
      <c r="G256" s="0" t="n">
        <v>0</v>
      </c>
      <c r="H256" s="0" t="n">
        <v>0</v>
      </c>
      <c r="I256" s="0" t="n">
        <v>0</v>
      </c>
      <c r="J256" s="0" t="n">
        <v>0</v>
      </c>
      <c r="K256" s="0" t="n">
        <v>0</v>
      </c>
      <c r="L256" s="0" t="n">
        <v>0</v>
      </c>
    </row>
  </sheetData>
  <mergeCells count="2">
    <mergeCell ref="A1:Q1"/>
    <mergeCell ref="A2:Q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1" style="0" width="14"/>
    <col collapsed="false" customWidth="true" hidden="false" outlineLevel="0" max="3" min="3" style="0" width="16"/>
    <col collapsed="false" customWidth="true" hidden="false" outlineLevel="0" max="5" min="4" style="0" width="18"/>
    <col collapsed="false" customWidth="true" hidden="false" outlineLevel="0" max="6" min="6" style="0" width="34"/>
    <col collapsed="false" customWidth="true" hidden="false" outlineLevel="0" max="7" min="7" style="0" width="12"/>
    <col collapsed="false" customWidth="true" hidden="false" outlineLevel="0" max="8" min="8" style="0" width="22"/>
    <col collapsed="false" customWidth="true" hidden="false" outlineLevel="0" max="9" min="9" style="0" width="12"/>
    <col collapsed="false" customWidth="true" hidden="false" outlineLevel="0" max="10" min="10" style="0" width="22"/>
    <col collapsed="false" customWidth="true" hidden="false" outlineLevel="0" max="11" min="11" style="0" width="14"/>
    <col collapsed="false" customWidth="true" hidden="false" outlineLevel="0" max="12" min="12" style="0" width="18"/>
    <col collapsed="false" customWidth="true" hidden="false" outlineLevel="0" max="13" min="13" style="0" width="20"/>
    <col collapsed="false" customWidth="true" hidden="false" outlineLevel="0" max="14" min="14" style="0" width="18"/>
    <col collapsed="false" customWidth="true" hidden="false" outlineLevel="0" max="15" min="15" style="0" width="48"/>
  </cols>
  <sheetData>
    <row r="1" customFormat="false" ht="30" hidden="false" customHeight="true" outlineLevel="0" collapsed="false">
      <c r="A1" s="1" t="s">
        <v>324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4" hidden="false" customHeight="true" outlineLevel="0" collapsed="false">
      <c r="A2" s="2" t="s">
        <v>325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5" customFormat="false" ht="27.75" hidden="false" customHeight="true" outlineLevel="0" collapsed="false">
      <c r="A5" s="3" t="s">
        <v>105</v>
      </c>
      <c r="B5" s="3" t="s">
        <v>67</v>
      </c>
      <c r="C5" s="3" t="s">
        <v>318</v>
      </c>
      <c r="D5" s="3" t="s">
        <v>319</v>
      </c>
      <c r="E5" s="3" t="s">
        <v>115</v>
      </c>
      <c r="F5" s="3" t="s">
        <v>106</v>
      </c>
      <c r="G5" s="3" t="s">
        <v>119</v>
      </c>
      <c r="H5" s="3" t="s">
        <v>120</v>
      </c>
      <c r="I5" s="3" t="s">
        <v>122</v>
      </c>
      <c r="J5" s="3" t="s">
        <v>123</v>
      </c>
      <c r="K5" s="3" t="s">
        <v>107</v>
      </c>
      <c r="L5" s="3" t="s">
        <v>76</v>
      </c>
      <c r="M5" s="3" t="s">
        <v>108</v>
      </c>
      <c r="N5" s="3" t="s">
        <v>152</v>
      </c>
      <c r="O5" s="3" t="s">
        <v>109</v>
      </c>
    </row>
    <row r="6" customFormat="false" ht="15" hidden="false" customHeight="false" outlineLevel="0" collapsed="false">
      <c r="A6" s="22" t="str">
        <f aca="false">IFERROR(INDEX(Requirements_Register!$A$6:$A$255,MATCH(ROWS($A$6:A6),Requirements_Register!$BD$6:$BD$255,0))&amp;"","")</f>
        <v>REQ-0001</v>
      </c>
      <c r="B6" s="22" t="str">
        <f aca="false">IFERROR(INDEX(Requirements_Register!$C$6:$C$255,MATCH(ROWS($A$6:A6),Requirements_Register!$BD$6:$BD$255,0))&amp;"","")</f>
        <v>Hybrid</v>
      </c>
      <c r="C6" s="22" t="str">
        <f aca="false">IFERROR(INDEX(Requirements_Register!$D$6:$D$255,MATCH(ROWS($A$6:A6),Requirements_Register!$BD$6:$BD$255,0))&amp;"","")</f>
        <v>Epic</v>
      </c>
      <c r="D6" s="22" t="str">
        <f aca="false">IFERROR(INDEX(Requirements_Register!$E$6:$E$255,MATCH(ROWS($A$6:A6),Requirements_Register!$BD$6:$BD$255,0))&amp;"","")</f>
        <v>Business</v>
      </c>
      <c r="E6" s="22" t="str">
        <f aca="false">IFERROR(INDEX(Requirements_Register!$F$6:$F$255,MATCH(ROWS($A$6:A6),Requirements_Register!$BD$6:$BD$255,0))&amp;"","")</f>
        <v>Customer Service</v>
      </c>
      <c r="F6" s="22" t="str">
        <f aca="false">IFERROR(INDEX(Requirements_Register!$G$6:$G$255,MATCH(ROWS($A$6:A6),Requirements_Register!$BD$6:$BD$255,0))&amp;"","")</f>
        <v>Standardise customer case handling</v>
      </c>
      <c r="G6" s="22" t="str">
        <f aca="false">IFERROR(INDEX(Requirements_Register!$K$6:$K$255,MATCH(ROWS($A$6:A6),Requirements_Register!$BD$6:$BD$255,0))&amp;"","")</f>
        <v>OBJ-001</v>
      </c>
      <c r="H6" s="22" t="str">
        <f aca="false">IFERROR(INDEX(Requirements_Register!$L$6:$L$255,MATCH(ROWS($A$6:A6),Requirements_Register!$BD$6:$BD$255,0))&amp;"","")</f>
        <v>Case intake and triage</v>
      </c>
      <c r="I6" s="22" t="str">
        <f aca="false">IFERROR(INDEX(Requirements_Register!$N$6:$N$255,MATCH(ROWS($A$6:A6),Requirements_Register!$BD$6:$BD$255,0))&amp;"","")</f>
        <v>SRC-001</v>
      </c>
      <c r="J6" s="22" t="str">
        <f aca="false">IFERROR(INDEX(Requirements_Register!$O$6:$O$255,MATCH(ROWS($A$6:A6),Requirements_Register!$BD$6:$BD$255,0))&amp;"","")</f>
        <v>Lead Business Analyst</v>
      </c>
      <c r="K6" s="22" t="n">
        <f aca="false">IFERROR(INDEX(Requirements_Register!$AC$6:$AC$255,MATCH(ROWS($A$6:A6),Requirements_Register!$BD$6:$BD$255,0)),"")</f>
        <v>77</v>
      </c>
      <c r="L6" s="22" t="str">
        <f aca="false">IFERROR(INDEX(Requirements_Register!$AG$6:$AG$255,MATCH(ROWS($A$6:A6),Requirements_Register!$BD$6:$BD$255,0))&amp;"","")</f>
        <v>Approved</v>
      </c>
      <c r="M6" s="22" t="str">
        <f aca="false">IFERROR(INDEX(Requirements_Register!$AU$6:$AU$255,MATCH(ROWS($A$6:A6),Requirements_Register!$BD$6:$BD$255,0))&amp;"","")</f>
        <v>Not Ready</v>
      </c>
      <c r="N6" s="22" t="str">
        <f aca="false">IFERROR(INDEX(Requirements_Register!$AV$6:$AV$255,MATCH(ROWS($A$6:A6),Requirements_Register!$BD$6:$BD$255,0))&amp;"","")</f>
        <v>Action Required</v>
      </c>
      <c r="O6" s="22" t="str">
        <f aca="false">IFERROR(INDEX(Requirements_Register!$AW$6:$AW$255,MATCH(ROWS($A$6:A6),Requirements_Register!$BD$6:$BD$255,0))&amp;"","")</f>
        <v>No AC; No test; AC required; Test required</v>
      </c>
    </row>
    <row r="7" customFormat="false" ht="23.85" hidden="false" customHeight="false" outlineLevel="0" collapsed="false">
      <c r="A7" s="22" t="str">
        <f aca="false">IFERROR(INDEX(Requirements_Register!$A$6:$A$255,MATCH(ROWS($A$6:A7),Requirements_Register!$BD$6:$BD$255,0))&amp;"","")</f>
        <v>REQ-0002</v>
      </c>
      <c r="B7" s="22" t="str">
        <f aca="false">IFERROR(INDEX(Requirements_Register!$C$6:$C$255,MATCH(ROWS($A$6:A7),Requirements_Register!$BD$6:$BD$255,0))&amp;"","")</f>
        <v>Agile</v>
      </c>
      <c r="C7" s="22" t="str">
        <f aca="false">IFERROR(INDEX(Requirements_Register!$D$6:$D$255,MATCH(ROWS($A$6:A7),Requirements_Register!$BD$6:$BD$255,0))&amp;"","")</f>
        <v>Feature</v>
      </c>
      <c r="D7" s="22" t="str">
        <f aca="false">IFERROR(INDEX(Requirements_Register!$E$6:$E$255,MATCH(ROWS($A$6:A7),Requirements_Register!$BD$6:$BD$255,0))&amp;"","")</f>
        <v>Functional</v>
      </c>
      <c r="E7" s="22" t="str">
        <f aca="false">IFERROR(INDEX(Requirements_Register!$F$6:$F$255,MATCH(ROWS($A$6:A7),Requirements_Register!$BD$6:$BD$255,0))&amp;"","")</f>
        <v>D365</v>
      </c>
      <c r="F7" s="22" t="str">
        <f aca="false">IFERROR(INDEX(Requirements_Register!$G$6:$G$255,MATCH(ROWS($A$6:A7),Requirements_Register!$BD$6:$BD$255,0))&amp;"","")</f>
        <v>Capture standard case intake data</v>
      </c>
      <c r="G7" s="22" t="str">
        <f aca="false">IFERROR(INDEX(Requirements_Register!$K$6:$K$255,MATCH(ROWS($A$6:A7),Requirements_Register!$BD$6:$BD$255,0))&amp;"","")</f>
        <v>OBJ-001</v>
      </c>
      <c r="H7" s="22" t="str">
        <f aca="false">IFERROR(INDEX(Requirements_Register!$L$6:$L$255,MATCH(ROWS($A$6:A7),Requirements_Register!$BD$6:$BD$255,0))&amp;"","")</f>
        <v>Case intake and triage</v>
      </c>
      <c r="I7" s="22" t="str">
        <f aca="false">IFERROR(INDEX(Requirements_Register!$N$6:$N$255,MATCH(ROWS($A$6:A7),Requirements_Register!$BD$6:$BD$255,0))&amp;"","")</f>
        <v>SRC-002</v>
      </c>
      <c r="J7" s="22" t="str">
        <f aca="false">IFERROR(INDEX(Requirements_Register!$O$6:$O$255,MATCH(ROWS($A$6:A7),Requirements_Register!$BD$6:$BD$255,0))&amp;"","")</f>
        <v>Business Analyst</v>
      </c>
      <c r="K7" s="22" t="n">
        <f aca="false">IFERROR(INDEX(Requirements_Register!$AC$6:$AC$255,MATCH(ROWS($A$6:A7),Requirements_Register!$BD$6:$BD$255,0)),"")</f>
        <v>74</v>
      </c>
      <c r="L7" s="22" t="str">
        <f aca="false">IFERROR(INDEX(Requirements_Register!$AG$6:$AG$255,MATCH(ROWS($A$6:A7),Requirements_Register!$BD$6:$BD$255,0))&amp;"","")</f>
        <v>In Review</v>
      </c>
      <c r="M7" s="22" t="str">
        <f aca="false">IFERROR(INDEX(Requirements_Register!$AU$6:$AU$255,MATCH(ROWS($A$6:A7),Requirements_Register!$BD$6:$BD$255,0))&amp;"","")</f>
        <v>Not Ready</v>
      </c>
      <c r="N7" s="22" t="str">
        <f aca="false">IFERROR(INDEX(Requirements_Register!$AV$6:$AV$255,MATCH(ROWS($A$6:A7),Requirements_Register!$BD$6:$BD$255,0))&amp;"","")</f>
        <v>Action Required</v>
      </c>
      <c r="O7" s="22" t="str">
        <f aca="false">IFERROR(INDEX(Requirements_Register!$AW$6:$AW$255,MATCH(ROWS($A$6:A7),Requirements_Register!$BD$6:$BD$255,0))&amp;"","")</f>
        <v>No AC; No test; AC required; Test required; Approval pending</v>
      </c>
    </row>
    <row r="8" customFormat="false" ht="15" hidden="false" customHeight="false" outlineLevel="0" collapsed="false">
      <c r="A8" s="22" t="str">
        <f aca="false">IFERROR(INDEX(Requirements_Register!$A$6:$A$255,MATCH(ROWS($A$6:A8),Requirements_Register!$BD$6:$BD$255,0))&amp;"","")</f>
        <v>REQ-0003</v>
      </c>
      <c r="B8" s="22" t="str">
        <f aca="false">IFERROR(INDEX(Requirements_Register!$C$6:$C$255,MATCH(ROWS($A$6:A8),Requirements_Register!$BD$6:$BD$255,0))&amp;"","")</f>
        <v>Agile</v>
      </c>
      <c r="C8" s="22" t="str">
        <f aca="false">IFERROR(INDEX(Requirements_Register!$D$6:$D$255,MATCH(ROWS($A$6:A8),Requirements_Register!$BD$6:$BD$255,0))&amp;"","")</f>
        <v>User Story</v>
      </c>
      <c r="D8" s="22" t="str">
        <f aca="false">IFERROR(INDEX(Requirements_Register!$E$6:$E$255,MATCH(ROWS($A$6:A8),Requirements_Register!$BD$6:$BD$255,0))&amp;"","")</f>
        <v>Functional</v>
      </c>
      <c r="E8" s="22" t="str">
        <f aca="false">IFERROR(INDEX(Requirements_Register!$F$6:$F$255,MATCH(ROWS($A$6:A8),Requirements_Register!$BD$6:$BD$255,0))&amp;"","")</f>
        <v>D365</v>
      </c>
      <c r="F8" s="22" t="str">
        <f aca="false">IFERROR(INDEX(Requirements_Register!$G$6:$G$255,MATCH(ROWS($A$6:A8),Requirements_Register!$BD$6:$BD$255,0))&amp;"","")</f>
        <v>Create case from customer email</v>
      </c>
      <c r="G8" s="22" t="str">
        <f aca="false">IFERROR(INDEX(Requirements_Register!$K$6:$K$255,MATCH(ROWS($A$6:A8),Requirements_Register!$BD$6:$BD$255,0))&amp;"","")</f>
        <v>OBJ-001</v>
      </c>
      <c r="H8" s="22" t="str">
        <f aca="false">IFERROR(INDEX(Requirements_Register!$L$6:$L$255,MATCH(ROWS($A$6:A8),Requirements_Register!$BD$6:$BD$255,0))&amp;"","")</f>
        <v>Case intake and triage</v>
      </c>
      <c r="I8" s="22" t="str">
        <f aca="false">IFERROR(INDEX(Requirements_Register!$N$6:$N$255,MATCH(ROWS($A$6:A8),Requirements_Register!$BD$6:$BD$255,0))&amp;"","")</f>
        <v>SRC-002</v>
      </c>
      <c r="J8" s="22" t="str">
        <f aca="false">IFERROR(INDEX(Requirements_Register!$O$6:$O$255,MATCH(ROWS($A$6:A8),Requirements_Register!$BD$6:$BD$255,0))&amp;"","")</f>
        <v>Product Owner</v>
      </c>
      <c r="K8" s="22" t="n">
        <f aca="false">IFERROR(INDEX(Requirements_Register!$AC$6:$AC$255,MATCH(ROWS($A$6:A8),Requirements_Register!$BD$6:$BD$255,0)),"")</f>
        <v>74</v>
      </c>
      <c r="L8" s="22" t="str">
        <f aca="false">IFERROR(INDEX(Requirements_Register!$AG$6:$AG$255,MATCH(ROWS($A$6:A8),Requirements_Register!$BD$6:$BD$255,0))&amp;"","")</f>
        <v>Analysing</v>
      </c>
      <c r="M8" s="22" t="str">
        <f aca="false">IFERROR(INDEX(Requirements_Register!$AU$6:$AU$255,MATCH(ROWS($A$6:A8),Requirements_Register!$BD$6:$BD$255,0))&amp;"","")</f>
        <v>Ready for Delivery</v>
      </c>
      <c r="N8" s="22" t="str">
        <f aca="false">IFERROR(INDEX(Requirements_Register!$AV$6:$AV$255,MATCH(ROWS($A$6:A8),Requirements_Register!$BD$6:$BD$255,0))&amp;"","")</f>
        <v>Pass</v>
      </c>
      <c r="O8" s="22" t="str">
        <f aca="false">IFERROR(INDEX(Requirements_Register!$AW$6:$AW$255,MATCH(ROWS($A$6:A8),Requirements_Register!$BD$6:$BD$255,0))&amp;"","")</f>
        <v/>
      </c>
    </row>
    <row r="9" customFormat="false" ht="15" hidden="false" customHeight="false" outlineLevel="0" collapsed="false">
      <c r="A9" s="22" t="str">
        <f aca="false">IFERROR(INDEX(Requirements_Register!$A$6:$A$255,MATCH(ROWS($A$6:A9),Requirements_Register!$BD$6:$BD$255,0))&amp;"","")</f>
        <v>REQ-0004</v>
      </c>
      <c r="B9" s="22" t="str">
        <f aca="false">IFERROR(INDEX(Requirements_Register!$C$6:$C$255,MATCH(ROWS($A$6:A9),Requirements_Register!$BD$6:$BD$255,0))&amp;"","")</f>
        <v>Agile</v>
      </c>
      <c r="C9" s="22" t="str">
        <f aca="false">IFERROR(INDEX(Requirements_Register!$D$6:$D$255,MATCH(ROWS($A$6:A9),Requirements_Register!$BD$6:$BD$255,0))&amp;"","")</f>
        <v>User Story</v>
      </c>
      <c r="D9" s="22" t="str">
        <f aca="false">IFERROR(INDEX(Requirements_Register!$E$6:$E$255,MATCH(ROWS($A$6:A9),Requirements_Register!$BD$6:$BD$255,0))&amp;"","")</f>
        <v>Functional</v>
      </c>
      <c r="E9" s="22" t="str">
        <f aca="false">IFERROR(INDEX(Requirements_Register!$F$6:$F$255,MATCH(ROWS($A$6:A9),Requirements_Register!$BD$6:$BD$255,0))&amp;"","")</f>
        <v>D365</v>
      </c>
      <c r="F9" s="22" t="str">
        <f aca="false">IFERROR(INDEX(Requirements_Register!$G$6:$G$255,MATCH(ROWS($A$6:A9),Requirements_Register!$BD$6:$BD$255,0))&amp;"","")</f>
        <v>Classify case by service category</v>
      </c>
      <c r="G9" s="22" t="str">
        <f aca="false">IFERROR(INDEX(Requirements_Register!$K$6:$K$255,MATCH(ROWS($A$6:A9),Requirements_Register!$BD$6:$BD$255,0))&amp;"","")</f>
        <v>OBJ-001</v>
      </c>
      <c r="H9" s="22" t="str">
        <f aca="false">IFERROR(INDEX(Requirements_Register!$L$6:$L$255,MATCH(ROWS($A$6:A9),Requirements_Register!$BD$6:$BD$255,0))&amp;"","")</f>
        <v>Case intake and triage</v>
      </c>
      <c r="I9" s="22" t="str">
        <f aca="false">IFERROR(INDEX(Requirements_Register!$N$6:$N$255,MATCH(ROWS($A$6:A9),Requirements_Register!$BD$6:$BD$255,0))&amp;"","")</f>
        <v>SRC-003</v>
      </c>
      <c r="J9" s="22" t="str">
        <f aca="false">IFERROR(INDEX(Requirements_Register!$O$6:$O$255,MATCH(ROWS($A$6:A9),Requirements_Register!$BD$6:$BD$255,0))&amp;"","")</f>
        <v>Business Analyst</v>
      </c>
      <c r="K9" s="22" t="n">
        <f aca="false">IFERROR(INDEX(Requirements_Register!$AC$6:$AC$255,MATCH(ROWS($A$6:A9),Requirements_Register!$BD$6:$BD$255,0)),"")</f>
        <v>72</v>
      </c>
      <c r="L9" s="22" t="str">
        <f aca="false">IFERROR(INDEX(Requirements_Register!$AG$6:$AG$255,MATCH(ROWS($A$6:A9),Requirements_Register!$BD$6:$BD$255,0))&amp;"","")</f>
        <v>Approved</v>
      </c>
      <c r="M9" s="22" t="str">
        <f aca="false">IFERROR(INDEX(Requirements_Register!$AU$6:$AU$255,MATCH(ROWS($A$6:A9),Requirements_Register!$BD$6:$BD$255,0))&amp;"","")</f>
        <v>Ready for Delivery</v>
      </c>
      <c r="N9" s="22" t="str">
        <f aca="false">IFERROR(INDEX(Requirements_Register!$AV$6:$AV$255,MATCH(ROWS($A$6:A9),Requirements_Register!$BD$6:$BD$255,0))&amp;"","")</f>
        <v>Pass</v>
      </c>
      <c r="O9" s="22" t="str">
        <f aca="false">IFERROR(INDEX(Requirements_Register!$AW$6:$AW$255,MATCH(ROWS($A$6:A9),Requirements_Register!$BD$6:$BD$255,0))&amp;"","")</f>
        <v/>
      </c>
    </row>
    <row r="10" customFormat="false" ht="15" hidden="false" customHeight="false" outlineLevel="0" collapsed="false">
      <c r="A10" s="22" t="str">
        <f aca="false">IFERROR(INDEX(Requirements_Register!$A$6:$A$255,MATCH(ROWS($A$6:A10),Requirements_Register!$BD$6:$BD$255,0))&amp;"","")</f>
        <v>REQ-0005</v>
      </c>
      <c r="B10" s="22" t="str">
        <f aca="false">IFERROR(INDEX(Requirements_Register!$C$6:$C$255,MATCH(ROWS($A$6:A10),Requirements_Register!$BD$6:$BD$255,0))&amp;"","")</f>
        <v>Waterfall</v>
      </c>
      <c r="C10" s="22" t="str">
        <f aca="false">IFERROR(INDEX(Requirements_Register!$D$6:$D$255,MATCH(ROWS($A$6:A10),Requirements_Register!$BD$6:$BD$255,0))&amp;"","")</f>
        <v>NFR</v>
      </c>
      <c r="D10" s="22" t="str">
        <f aca="false">IFERROR(INDEX(Requirements_Register!$E$6:$E$255,MATCH(ROWS($A$6:A10),Requirements_Register!$BD$6:$BD$255,0))&amp;"","")</f>
        <v>Non-functional</v>
      </c>
      <c r="E10" s="22" t="str">
        <f aca="false">IFERROR(INDEX(Requirements_Register!$F$6:$F$255,MATCH(ROWS($A$6:A10),Requirements_Register!$BD$6:$BD$255,0))&amp;"","")</f>
        <v>Compliance</v>
      </c>
      <c r="F10" s="22" t="str">
        <f aca="false">IFERROR(INDEX(Requirements_Register!$G$6:$G$255,MATCH(ROWS($A$6:A10),Requirements_Register!$BD$6:$BD$255,0))&amp;"","")</f>
        <v>Maintain case audit history</v>
      </c>
      <c r="G10" s="22" t="str">
        <f aca="false">IFERROR(INDEX(Requirements_Register!$K$6:$K$255,MATCH(ROWS($A$6:A10),Requirements_Register!$BD$6:$BD$255,0))&amp;"","")</f>
        <v>OBJ-002</v>
      </c>
      <c r="H10" s="22" t="str">
        <f aca="false">IFERROR(INDEX(Requirements_Register!$L$6:$L$255,MATCH(ROWS($A$6:A10),Requirements_Register!$BD$6:$BD$255,0))&amp;"","")</f>
        <v>Audit and compliance</v>
      </c>
      <c r="I10" s="22" t="str">
        <f aca="false">IFERROR(INDEX(Requirements_Register!$N$6:$N$255,MATCH(ROWS($A$6:A10),Requirements_Register!$BD$6:$BD$255,0))&amp;"","")</f>
        <v>SRC-004</v>
      </c>
      <c r="J10" s="22" t="str">
        <f aca="false">IFERROR(INDEX(Requirements_Register!$O$6:$O$255,MATCH(ROWS($A$6:A10),Requirements_Register!$BD$6:$BD$255,0))&amp;"","")</f>
        <v>Solution Architect</v>
      </c>
      <c r="K10" s="22" t="n">
        <f aca="false">IFERROR(INDEX(Requirements_Register!$AC$6:$AC$255,MATCH(ROWS($A$6:A10),Requirements_Register!$BD$6:$BD$255,0)),"")</f>
        <v>74</v>
      </c>
      <c r="L10" s="22" t="str">
        <f aca="false">IFERROR(INDEX(Requirements_Register!$AG$6:$AG$255,MATCH(ROWS($A$6:A10),Requirements_Register!$BD$6:$BD$255,0))&amp;"","")</f>
        <v>Baselined</v>
      </c>
      <c r="M10" s="22" t="str">
        <f aca="false">IFERROR(INDEX(Requirements_Register!$AU$6:$AU$255,MATCH(ROWS($A$6:A10),Requirements_Register!$BD$6:$BD$255,0))&amp;"","")</f>
        <v>Ready for Delivery</v>
      </c>
      <c r="N10" s="22" t="str">
        <f aca="false">IFERROR(INDEX(Requirements_Register!$AV$6:$AV$255,MATCH(ROWS($A$6:A10),Requirements_Register!$BD$6:$BD$255,0))&amp;"","")</f>
        <v>Pass</v>
      </c>
      <c r="O10" s="22" t="str">
        <f aca="false">IFERROR(INDEX(Requirements_Register!$AW$6:$AW$255,MATCH(ROWS($A$6:A10),Requirements_Register!$BD$6:$BD$255,0))&amp;"","")</f>
        <v/>
      </c>
    </row>
    <row r="11" customFormat="false" ht="15" hidden="false" customHeight="false" outlineLevel="0" collapsed="false">
      <c r="A11" s="22" t="str">
        <f aca="false">IFERROR(INDEX(Requirements_Register!$A$6:$A$255,MATCH(ROWS($A$6:A11),Requirements_Register!$BD$6:$BD$255,0))&amp;"","")</f>
        <v>REQ-0006</v>
      </c>
      <c r="B11" s="22" t="str">
        <f aca="false">IFERROR(INDEX(Requirements_Register!$C$6:$C$255,MATCH(ROWS($A$6:A11),Requirements_Register!$BD$6:$BD$255,0))&amp;"","")</f>
        <v>Hybrid</v>
      </c>
      <c r="C11" s="22" t="str">
        <f aca="false">IFERROR(INDEX(Requirements_Register!$D$6:$D$255,MATCH(ROWS($A$6:A11),Requirements_Register!$BD$6:$BD$255,0))&amp;"","")</f>
        <v>Requirement</v>
      </c>
      <c r="D11" s="22" t="str">
        <f aca="false">IFERROR(INDEX(Requirements_Register!$E$6:$E$255,MATCH(ROWS($A$6:A11),Requirements_Register!$BD$6:$BD$255,0))&amp;"","")</f>
        <v>Data</v>
      </c>
      <c r="E11" s="22" t="str">
        <f aca="false">IFERROR(INDEX(Requirements_Register!$F$6:$F$255,MATCH(ROWS($A$6:A11),Requirements_Register!$BD$6:$BD$255,0))&amp;"","")</f>
        <v>Data Migration</v>
      </c>
      <c r="F11" s="22" t="str">
        <f aca="false">IFERROR(INDEX(Requirements_Register!$G$6:$G$255,MATCH(ROWS($A$6:A11),Requirements_Register!$BD$6:$BD$255,0))&amp;"","")</f>
        <v>Migrate active customer cases</v>
      </c>
      <c r="G11" s="22" t="str">
        <f aca="false">IFERROR(INDEX(Requirements_Register!$K$6:$K$255,MATCH(ROWS($A$6:A11),Requirements_Register!$BD$6:$BD$255,0))&amp;"","")</f>
        <v>OBJ-003</v>
      </c>
      <c r="H11" s="22" t="str">
        <f aca="false">IFERROR(INDEX(Requirements_Register!$L$6:$L$255,MATCH(ROWS($A$6:A11),Requirements_Register!$BD$6:$BD$255,0))&amp;"","")</f>
        <v>Data migration</v>
      </c>
      <c r="I11" s="22" t="str">
        <f aca="false">IFERROR(INDEX(Requirements_Register!$N$6:$N$255,MATCH(ROWS($A$6:A11),Requirements_Register!$BD$6:$BD$255,0))&amp;"","")</f>
        <v>SRC-005</v>
      </c>
      <c r="J11" s="22" t="str">
        <f aca="false">IFERROR(INDEX(Requirements_Register!$O$6:$O$255,MATCH(ROWS($A$6:A11),Requirements_Register!$BD$6:$BD$255,0))&amp;"","")</f>
        <v>Data Lead</v>
      </c>
      <c r="K11" s="22" t="n">
        <f aca="false">IFERROR(INDEX(Requirements_Register!$AC$6:$AC$255,MATCH(ROWS($A$6:A11),Requirements_Register!$BD$6:$BD$255,0)),"")</f>
        <v>60</v>
      </c>
      <c r="L11" s="22" t="str">
        <f aca="false">IFERROR(INDEX(Requirements_Register!$AG$6:$AG$255,MATCH(ROWS($A$6:A11),Requirements_Register!$BD$6:$BD$255,0))&amp;"","")</f>
        <v>In Review</v>
      </c>
      <c r="M11" s="22" t="str">
        <f aca="false">IFERROR(INDEX(Requirements_Register!$AU$6:$AU$255,MATCH(ROWS($A$6:A11),Requirements_Register!$BD$6:$BD$255,0))&amp;"","")</f>
        <v>Not Ready</v>
      </c>
      <c r="N11" s="22" t="str">
        <f aca="false">IFERROR(INDEX(Requirements_Register!$AV$6:$AV$255,MATCH(ROWS($A$6:A11),Requirements_Register!$BD$6:$BD$255,0))&amp;"","")</f>
        <v>Action Required</v>
      </c>
      <c r="O11" s="22" t="str">
        <f aca="false">IFERROR(INDEX(Requirements_Register!$AW$6:$AW$255,MATCH(ROWS($A$6:A11),Requirements_Register!$BD$6:$BD$255,0))&amp;"","")</f>
        <v>Approval pending; Open change</v>
      </c>
    </row>
    <row r="12" customFormat="false" ht="23.85" hidden="false" customHeight="false" outlineLevel="0" collapsed="false">
      <c r="A12" s="22" t="str">
        <f aca="false">IFERROR(INDEX(Requirements_Register!$A$6:$A$255,MATCH(ROWS($A$6:A12),Requirements_Register!$BD$6:$BD$255,0))&amp;"","")</f>
        <v>REQ-0007</v>
      </c>
      <c r="B12" s="22" t="str">
        <f aca="false">IFERROR(INDEX(Requirements_Register!$C$6:$C$255,MATCH(ROWS($A$6:A12),Requirements_Register!$BD$6:$BD$255,0))&amp;"","")</f>
        <v>Agile</v>
      </c>
      <c r="C12" s="22" t="str">
        <f aca="false">IFERROR(INDEX(Requirements_Register!$D$6:$D$255,MATCH(ROWS($A$6:A12),Requirements_Register!$BD$6:$BD$255,0))&amp;"","")</f>
        <v>Feature</v>
      </c>
      <c r="D12" s="22" t="str">
        <f aca="false">IFERROR(INDEX(Requirements_Register!$E$6:$E$255,MATCH(ROWS($A$6:A12),Requirements_Register!$BD$6:$BD$255,0))&amp;"","")</f>
        <v>Automation</v>
      </c>
      <c r="E12" s="22" t="str">
        <f aca="false">IFERROR(INDEX(Requirements_Register!$F$6:$F$255,MATCH(ROWS($A$6:A12),Requirements_Register!$BD$6:$BD$255,0))&amp;"","")</f>
        <v>Power Platform</v>
      </c>
      <c r="F12" s="22" t="str">
        <f aca="false">IFERROR(INDEX(Requirements_Register!$G$6:$G$255,MATCH(ROWS($A$6:A12),Requirements_Register!$BD$6:$BD$255,0))&amp;"","")</f>
        <v>Automate triage routing</v>
      </c>
      <c r="G12" s="22" t="str">
        <f aca="false">IFERROR(INDEX(Requirements_Register!$K$6:$K$255,MATCH(ROWS($A$6:A12),Requirements_Register!$BD$6:$BD$255,0))&amp;"","")</f>
        <v>OBJ-004</v>
      </c>
      <c r="H12" s="22" t="str">
        <f aca="false">IFERROR(INDEX(Requirements_Register!$L$6:$L$255,MATCH(ROWS($A$6:A12),Requirements_Register!$BD$6:$BD$255,0))&amp;"","")</f>
        <v>Case routing</v>
      </c>
      <c r="I12" s="22" t="str">
        <f aca="false">IFERROR(INDEX(Requirements_Register!$N$6:$N$255,MATCH(ROWS($A$6:A12),Requirements_Register!$BD$6:$BD$255,0))&amp;"","")</f>
        <v>SRC-006</v>
      </c>
      <c r="J12" s="22" t="str">
        <f aca="false">IFERROR(INDEX(Requirements_Register!$O$6:$O$255,MATCH(ROWS($A$6:A12),Requirements_Register!$BD$6:$BD$255,0))&amp;"","")</f>
        <v>Power Platform Lead</v>
      </c>
      <c r="K12" s="22" t="n">
        <f aca="false">IFERROR(INDEX(Requirements_Register!$AC$6:$AC$255,MATCH(ROWS($A$6:A12),Requirements_Register!$BD$6:$BD$255,0)),"")</f>
        <v>66</v>
      </c>
      <c r="L12" s="22" t="str">
        <f aca="false">IFERROR(INDEX(Requirements_Register!$AG$6:$AG$255,MATCH(ROWS($A$6:A12),Requirements_Register!$BD$6:$BD$255,0))&amp;"","")</f>
        <v>Draft</v>
      </c>
      <c r="M12" s="22" t="str">
        <f aca="false">IFERROR(INDEX(Requirements_Register!$AU$6:$AU$255,MATCH(ROWS($A$6:A12),Requirements_Register!$BD$6:$BD$255,0))&amp;"","")</f>
        <v>Not Ready</v>
      </c>
      <c r="N12" s="22" t="str">
        <f aca="false">IFERROR(INDEX(Requirements_Register!$AV$6:$AV$255,MATCH(ROWS($A$6:A12),Requirements_Register!$BD$6:$BD$255,0))&amp;"","")</f>
        <v>Action Required</v>
      </c>
      <c r="O12" s="22" t="str">
        <f aca="false">IFERROR(INDEX(Requirements_Register!$AW$6:$AW$255,MATCH(ROWS($A$6:A12),Requirements_Register!$BD$6:$BD$255,0))&amp;"","")</f>
        <v>No AC; No test; No trace link; AC required; Test required; Approval pending</v>
      </c>
    </row>
    <row r="13" customFormat="false" ht="15" hidden="false" customHeight="false" outlineLevel="0" collapsed="false">
      <c r="A13" s="22" t="str">
        <f aca="false">IFERROR(INDEX(Requirements_Register!$A$6:$A$255,MATCH(ROWS($A$6:A13),Requirements_Register!$BD$6:$BD$255,0))&amp;"","")</f>
        <v>REQ-0008</v>
      </c>
      <c r="B13" s="22" t="str">
        <f aca="false">IFERROR(INDEX(Requirements_Register!$C$6:$C$255,MATCH(ROWS($A$6:A13),Requirements_Register!$BD$6:$BD$255,0))&amp;"","")</f>
        <v>Agile</v>
      </c>
      <c r="C13" s="22" t="str">
        <f aca="false">IFERROR(INDEX(Requirements_Register!$D$6:$D$255,MATCH(ROWS($A$6:A13),Requirements_Register!$BD$6:$BD$255,0))&amp;"","")</f>
        <v>User Story</v>
      </c>
      <c r="D13" s="22" t="str">
        <f aca="false">IFERROR(INDEX(Requirements_Register!$E$6:$E$255,MATCH(ROWS($A$6:A13),Requirements_Register!$BD$6:$BD$255,0))&amp;"","")</f>
        <v>Automation</v>
      </c>
      <c r="E13" s="22" t="str">
        <f aca="false">IFERROR(INDEX(Requirements_Register!$F$6:$F$255,MATCH(ROWS($A$6:A13),Requirements_Register!$BD$6:$BD$255,0))&amp;"","")</f>
        <v>Power Platform</v>
      </c>
      <c r="F13" s="22" t="str">
        <f aca="false">IFERROR(INDEX(Requirements_Register!$G$6:$G$255,MATCH(ROWS($A$6:A13),Requirements_Register!$BD$6:$BD$255,0))&amp;"","")</f>
        <v>Route cases by SLA priority</v>
      </c>
      <c r="G13" s="22" t="str">
        <f aca="false">IFERROR(INDEX(Requirements_Register!$K$6:$K$255,MATCH(ROWS($A$6:A13),Requirements_Register!$BD$6:$BD$255,0))&amp;"","")</f>
        <v>OBJ-004</v>
      </c>
      <c r="H13" s="22" t="str">
        <f aca="false">IFERROR(INDEX(Requirements_Register!$L$6:$L$255,MATCH(ROWS($A$6:A13),Requirements_Register!$BD$6:$BD$255,0))&amp;"","")</f>
        <v>Case routing</v>
      </c>
      <c r="I13" s="22" t="str">
        <f aca="false">IFERROR(INDEX(Requirements_Register!$N$6:$N$255,MATCH(ROWS($A$6:A13),Requirements_Register!$BD$6:$BD$255,0))&amp;"","")</f>
        <v>SRC-006</v>
      </c>
      <c r="J13" s="22" t="str">
        <f aca="false">IFERROR(INDEX(Requirements_Register!$O$6:$O$255,MATCH(ROWS($A$6:A13),Requirements_Register!$BD$6:$BD$255,0))&amp;"","")</f>
        <v>Power Platform Lead</v>
      </c>
      <c r="K13" s="22" t="n">
        <f aca="false">IFERROR(INDEX(Requirements_Register!$AC$6:$AC$255,MATCH(ROWS($A$6:A13),Requirements_Register!$BD$6:$BD$255,0)),"")</f>
        <v>65</v>
      </c>
      <c r="L13" s="22" t="str">
        <f aca="false">IFERROR(INDEX(Requirements_Register!$AG$6:$AG$255,MATCH(ROWS($A$6:A13),Requirements_Register!$BD$6:$BD$255,0))&amp;"","")</f>
        <v>Draft</v>
      </c>
      <c r="M13" s="22" t="str">
        <f aca="false">IFERROR(INDEX(Requirements_Register!$AU$6:$AU$255,MATCH(ROWS($A$6:A13),Requirements_Register!$BD$6:$BD$255,0))&amp;"","")</f>
        <v>Not Ready</v>
      </c>
      <c r="N13" s="22" t="str">
        <f aca="false">IFERROR(INDEX(Requirements_Register!$AV$6:$AV$255,MATCH(ROWS($A$6:A13),Requirements_Register!$BD$6:$BD$255,0))&amp;"","")</f>
        <v>Action Required</v>
      </c>
      <c r="O13" s="22" t="str">
        <f aca="false">IFERROR(INDEX(Requirements_Register!$AW$6:$AW$255,MATCH(ROWS($A$6:A13),Requirements_Register!$BD$6:$BD$255,0))&amp;"","")</f>
        <v>Approval pending</v>
      </c>
    </row>
    <row r="14" customFormat="false" ht="23.85" hidden="false" customHeight="false" outlineLevel="0" collapsed="false">
      <c r="A14" s="22" t="str">
        <f aca="false">IFERROR(INDEX(Requirements_Register!$A$6:$A$255,MATCH(ROWS($A$6:A14),Requirements_Register!$BD$6:$BD$255,0))&amp;"","")</f>
        <v>REQ-0009</v>
      </c>
      <c r="B14" s="22" t="str">
        <f aca="false">IFERROR(INDEX(Requirements_Register!$C$6:$C$255,MATCH(ROWS($A$6:A14),Requirements_Register!$BD$6:$BD$255,0))&amp;"","")</f>
        <v>Waterfall</v>
      </c>
      <c r="C14" s="22" t="str">
        <f aca="false">IFERROR(INDEX(Requirements_Register!$D$6:$D$255,MATCH(ROWS($A$6:A14),Requirements_Register!$BD$6:$BD$255,0))&amp;"","")</f>
        <v>Requirement</v>
      </c>
      <c r="D14" s="22" t="str">
        <f aca="false">IFERROR(INDEX(Requirements_Register!$E$6:$E$255,MATCH(ROWS($A$6:A14),Requirements_Register!$BD$6:$BD$255,0))&amp;"","")</f>
        <v>Integration</v>
      </c>
      <c r="E14" s="22" t="str">
        <f aca="false">IFERROR(INDEX(Requirements_Register!$F$6:$F$255,MATCH(ROWS($A$6:A14),Requirements_Register!$BD$6:$BD$255,0))&amp;"","")</f>
        <v>Integration</v>
      </c>
      <c r="F14" s="22" t="str">
        <f aca="false">IFERROR(INDEX(Requirements_Register!$G$6:$G$255,MATCH(ROWS($A$6:A14),Requirements_Register!$BD$6:$BD$255,0))&amp;"","")</f>
        <v>Integrate account master data</v>
      </c>
      <c r="G14" s="22" t="str">
        <f aca="false">IFERROR(INDEX(Requirements_Register!$K$6:$K$255,MATCH(ROWS($A$6:A14),Requirements_Register!$BD$6:$BD$255,0))&amp;"","")</f>
        <v>OBJ-003</v>
      </c>
      <c r="H14" s="22" t="str">
        <f aca="false">IFERROR(INDEX(Requirements_Register!$L$6:$L$255,MATCH(ROWS($A$6:A14),Requirements_Register!$BD$6:$BD$255,0))&amp;"","")</f>
        <v>Integration and master data</v>
      </c>
      <c r="I14" s="22" t="str">
        <f aca="false">IFERROR(INDEX(Requirements_Register!$N$6:$N$255,MATCH(ROWS($A$6:A14),Requirements_Register!$BD$6:$BD$255,0))&amp;"","")</f>
        <v>SRC-007</v>
      </c>
      <c r="J14" s="22" t="str">
        <f aca="false">IFERROR(INDEX(Requirements_Register!$O$6:$O$255,MATCH(ROWS($A$6:A14),Requirements_Register!$BD$6:$BD$255,0))&amp;"","")</f>
        <v>Integration Lead</v>
      </c>
      <c r="K14" s="22" t="n">
        <f aca="false">IFERROR(INDEX(Requirements_Register!$AC$6:$AC$255,MATCH(ROWS($A$6:A14),Requirements_Register!$BD$6:$BD$255,0)),"")</f>
        <v>65</v>
      </c>
      <c r="L14" s="22" t="str">
        <f aca="false">IFERROR(INDEX(Requirements_Register!$AG$6:$AG$255,MATCH(ROWS($A$6:A14),Requirements_Register!$BD$6:$BD$255,0))&amp;"","")</f>
        <v>In Review</v>
      </c>
      <c r="M14" s="22" t="str">
        <f aca="false">IFERROR(INDEX(Requirements_Register!$AU$6:$AU$255,MATCH(ROWS($A$6:A14),Requirements_Register!$BD$6:$BD$255,0))&amp;"","")</f>
        <v>Not Ready</v>
      </c>
      <c r="N14" s="22" t="str">
        <f aca="false">IFERROR(INDEX(Requirements_Register!$AV$6:$AV$255,MATCH(ROWS($A$6:A14),Requirements_Register!$BD$6:$BD$255,0))&amp;"","")</f>
        <v>Action Required</v>
      </c>
      <c r="O14" s="22" t="str">
        <f aca="false">IFERROR(INDEX(Requirements_Register!$AW$6:$AW$255,MATCH(ROWS($A$6:A14),Requirements_Register!$BD$6:$BD$255,0))&amp;"","")</f>
        <v>Approval pending; Open change</v>
      </c>
    </row>
    <row r="15" customFormat="false" ht="23.85" hidden="false" customHeight="false" outlineLevel="0" collapsed="false">
      <c r="A15" s="22" t="str">
        <f aca="false">IFERROR(INDEX(Requirements_Register!$A$6:$A$255,MATCH(ROWS($A$6:A15),Requirements_Register!$BD$6:$BD$255,0))&amp;"","")</f>
        <v>REQ-0010</v>
      </c>
      <c r="B15" s="22" t="str">
        <f aca="false">IFERROR(INDEX(Requirements_Register!$C$6:$C$255,MATCH(ROWS($A$6:A15),Requirements_Register!$BD$6:$BD$255,0))&amp;"","")</f>
        <v>Hybrid</v>
      </c>
      <c r="C15" s="22" t="str">
        <f aca="false">IFERROR(INDEX(Requirements_Register!$D$6:$D$255,MATCH(ROWS($A$6:A15),Requirements_Register!$BD$6:$BD$255,0))&amp;"","")</f>
        <v>Requirement</v>
      </c>
      <c r="D15" s="22" t="str">
        <f aca="false">IFERROR(INDEX(Requirements_Register!$E$6:$E$255,MATCH(ROWS($A$6:A15),Requirements_Register!$BD$6:$BD$255,0))&amp;"","")</f>
        <v>Reporting</v>
      </c>
      <c r="E15" s="22" t="str">
        <f aca="false">IFERROR(INDEX(Requirements_Register!$F$6:$F$255,MATCH(ROWS($A$6:A15),Requirements_Register!$BD$6:$BD$255,0))&amp;"","")</f>
        <v>Reporting</v>
      </c>
      <c r="F15" s="22" t="str">
        <f aca="false">IFERROR(INDEX(Requirements_Register!$G$6:$G$255,MATCH(ROWS($A$6:A15),Requirements_Register!$BD$6:$BD$255,0))&amp;"","")</f>
        <v>Provide operational case dashboard</v>
      </c>
      <c r="G15" s="22" t="str">
        <f aca="false">IFERROR(INDEX(Requirements_Register!$K$6:$K$255,MATCH(ROWS($A$6:A15),Requirements_Register!$BD$6:$BD$255,0))&amp;"","")</f>
        <v>OBJ-005</v>
      </c>
      <c r="H15" s="22" t="str">
        <f aca="false">IFERROR(INDEX(Requirements_Register!$L$6:$L$255,MATCH(ROWS($A$6:A15),Requirements_Register!$BD$6:$BD$255,0))&amp;"","")</f>
        <v>Service performance reporting</v>
      </c>
      <c r="I15" s="22" t="str">
        <f aca="false">IFERROR(INDEX(Requirements_Register!$N$6:$N$255,MATCH(ROWS($A$6:A15),Requirements_Register!$BD$6:$BD$255,0))&amp;"","")</f>
        <v>SRC-008</v>
      </c>
      <c r="J15" s="22" t="str">
        <f aca="false">IFERROR(INDEX(Requirements_Register!$O$6:$O$255,MATCH(ROWS($A$6:A15),Requirements_Register!$BD$6:$BD$255,0))&amp;"","")</f>
        <v>Reporting Lead</v>
      </c>
      <c r="K15" s="22" t="n">
        <f aca="false">IFERROR(INDEX(Requirements_Register!$AC$6:$AC$255,MATCH(ROWS($A$6:A15),Requirements_Register!$BD$6:$BD$255,0)),"")</f>
        <v>62</v>
      </c>
      <c r="L15" s="22" t="str">
        <f aca="false">IFERROR(INDEX(Requirements_Register!$AG$6:$AG$255,MATCH(ROWS($A$6:A15),Requirements_Register!$BD$6:$BD$255,0))&amp;"","")</f>
        <v>Draft</v>
      </c>
      <c r="M15" s="22" t="str">
        <f aca="false">IFERROR(INDEX(Requirements_Register!$AU$6:$AU$255,MATCH(ROWS($A$6:A15),Requirements_Register!$BD$6:$BD$255,0))&amp;"","")</f>
        <v>Not Ready</v>
      </c>
      <c r="N15" s="22" t="str">
        <f aca="false">IFERROR(INDEX(Requirements_Register!$AV$6:$AV$255,MATCH(ROWS($A$6:A15),Requirements_Register!$BD$6:$BD$255,0))&amp;"","")</f>
        <v>Action Required</v>
      </c>
      <c r="O15" s="22" t="str">
        <f aca="false">IFERROR(INDEX(Requirements_Register!$AW$6:$AW$255,MATCH(ROWS($A$6:A15),Requirements_Register!$BD$6:$BD$255,0))&amp;"","")</f>
        <v>Approval pending</v>
      </c>
    </row>
    <row r="16" customFormat="false" ht="15" hidden="false" customHeight="false" outlineLevel="0" collapsed="false">
      <c r="A16" s="22" t="str">
        <f aca="false">IFERROR(INDEX(Requirements_Register!$A$6:$A$255,MATCH(ROWS($A$6:A16),Requirements_Register!$BD$6:$BD$255,0))&amp;"","")</f>
        <v>REQ-0011</v>
      </c>
      <c r="B16" s="22" t="str">
        <f aca="false">IFERROR(INDEX(Requirements_Register!$C$6:$C$255,MATCH(ROWS($A$6:A16),Requirements_Register!$BD$6:$BD$255,0))&amp;"","")</f>
        <v>Waterfall</v>
      </c>
      <c r="C16" s="22" t="str">
        <f aca="false">IFERROR(INDEX(Requirements_Register!$D$6:$D$255,MATCH(ROWS($A$6:A16),Requirements_Register!$BD$6:$BD$255,0))&amp;"","")</f>
        <v>Requirement</v>
      </c>
      <c r="D16" s="22" t="str">
        <f aca="false">IFERROR(INDEX(Requirements_Register!$E$6:$E$255,MATCH(ROWS($A$6:A16),Requirements_Register!$BD$6:$BD$255,0))&amp;"","")</f>
        <v>Compliance</v>
      </c>
      <c r="E16" s="22" t="str">
        <f aca="false">IFERROR(INDEX(Requirements_Register!$F$6:$F$255,MATCH(ROWS($A$6:A16),Requirements_Register!$BD$6:$BD$255,0))&amp;"","")</f>
        <v>Compliance</v>
      </c>
      <c r="F16" s="22" t="str">
        <f aca="false">IFERROR(INDEX(Requirements_Register!$G$6:$G$255,MATCH(ROWS($A$6:A16),Requirements_Register!$BD$6:$BD$255,0))&amp;"","")</f>
        <v>Apply GDPR retention controls</v>
      </c>
      <c r="G16" s="22" t="str">
        <f aca="false">IFERROR(INDEX(Requirements_Register!$K$6:$K$255,MATCH(ROWS($A$6:A16),Requirements_Register!$BD$6:$BD$255,0))&amp;"","")</f>
        <v>OBJ-002</v>
      </c>
      <c r="H16" s="22" t="str">
        <f aca="false">IFERROR(INDEX(Requirements_Register!$L$6:$L$255,MATCH(ROWS($A$6:A16),Requirements_Register!$BD$6:$BD$255,0))&amp;"","")</f>
        <v>Audit and compliance</v>
      </c>
      <c r="I16" s="22" t="str">
        <f aca="false">IFERROR(INDEX(Requirements_Register!$N$6:$N$255,MATCH(ROWS($A$6:A16),Requirements_Register!$BD$6:$BD$255,0))&amp;"","")</f>
        <v>SRC-004</v>
      </c>
      <c r="J16" s="22" t="str">
        <f aca="false">IFERROR(INDEX(Requirements_Register!$O$6:$O$255,MATCH(ROWS($A$6:A16),Requirements_Register!$BD$6:$BD$255,0))&amp;"","")</f>
        <v>Compliance Lead</v>
      </c>
      <c r="K16" s="22" t="n">
        <f aca="false">IFERROR(INDEX(Requirements_Register!$AC$6:$AC$255,MATCH(ROWS($A$6:A16),Requirements_Register!$BD$6:$BD$255,0)),"")</f>
        <v>72</v>
      </c>
      <c r="L16" s="22" t="str">
        <f aca="false">IFERROR(INDEX(Requirements_Register!$AG$6:$AG$255,MATCH(ROWS($A$6:A16),Requirements_Register!$BD$6:$BD$255,0))&amp;"","")</f>
        <v>Approved</v>
      </c>
      <c r="M16" s="22" t="str">
        <f aca="false">IFERROR(INDEX(Requirements_Register!$AU$6:$AU$255,MATCH(ROWS($A$6:A16),Requirements_Register!$BD$6:$BD$255,0))&amp;"","")</f>
        <v>Ready for Delivery</v>
      </c>
      <c r="N16" s="22" t="str">
        <f aca="false">IFERROR(INDEX(Requirements_Register!$AV$6:$AV$255,MATCH(ROWS($A$6:A16),Requirements_Register!$BD$6:$BD$255,0))&amp;"","")</f>
        <v>Pass</v>
      </c>
      <c r="O16" s="22" t="str">
        <f aca="false">IFERROR(INDEX(Requirements_Register!$AW$6:$AW$255,MATCH(ROWS($A$6:A16),Requirements_Register!$BD$6:$BD$255,0))&amp;"","")</f>
        <v/>
      </c>
    </row>
    <row r="17" customFormat="false" ht="15" hidden="false" customHeight="false" outlineLevel="0" collapsed="false">
      <c r="A17" s="22" t="str">
        <f aca="false">IFERROR(INDEX(Requirements_Register!$A$6:$A$255,MATCH(ROWS($A$6:A17),Requirements_Register!$BD$6:$BD$255,0))&amp;"","")</f>
        <v>REQ-0012</v>
      </c>
      <c r="B17" s="22" t="str">
        <f aca="false">IFERROR(INDEX(Requirements_Register!$C$6:$C$255,MATCH(ROWS($A$6:A17),Requirements_Register!$BD$6:$BD$255,0))&amp;"","")</f>
        <v>Agile</v>
      </c>
      <c r="C17" s="22" t="str">
        <f aca="false">IFERROR(INDEX(Requirements_Register!$D$6:$D$255,MATCH(ROWS($A$6:A17),Requirements_Register!$BD$6:$BD$255,0))&amp;"","")</f>
        <v>User Story</v>
      </c>
      <c r="D17" s="22" t="str">
        <f aca="false">IFERROR(INDEX(Requirements_Register!$E$6:$E$255,MATCH(ROWS($A$6:A17),Requirements_Register!$BD$6:$BD$255,0))&amp;"","")</f>
        <v>Automation</v>
      </c>
      <c r="E17" s="22" t="str">
        <f aca="false">IFERROR(INDEX(Requirements_Register!$F$6:$F$255,MATCH(ROWS($A$6:A17),Requirements_Register!$BD$6:$BD$255,0))&amp;"","")</f>
        <v>Power Platform</v>
      </c>
      <c r="F17" s="22" t="str">
        <f aca="false">IFERROR(INDEX(Requirements_Register!$G$6:$G$255,MATCH(ROWS($A$6:A17),Requirements_Register!$BD$6:$BD$255,0))&amp;"","")</f>
        <v>Notify advisor of SLA risk</v>
      </c>
      <c r="G17" s="22" t="str">
        <f aca="false">IFERROR(INDEX(Requirements_Register!$K$6:$K$255,MATCH(ROWS($A$6:A17),Requirements_Register!$BD$6:$BD$255,0))&amp;"","")</f>
        <v>OBJ-004</v>
      </c>
      <c r="H17" s="22" t="str">
        <f aca="false">IFERROR(INDEX(Requirements_Register!$L$6:$L$255,MATCH(ROWS($A$6:A17),Requirements_Register!$BD$6:$BD$255,0))&amp;"","")</f>
        <v>SLA management</v>
      </c>
      <c r="I17" s="22" t="str">
        <f aca="false">IFERROR(INDEX(Requirements_Register!$N$6:$N$255,MATCH(ROWS($A$6:A17),Requirements_Register!$BD$6:$BD$255,0))&amp;"","")</f>
        <v>SRC-006</v>
      </c>
      <c r="J17" s="22" t="str">
        <f aca="false">IFERROR(INDEX(Requirements_Register!$O$6:$O$255,MATCH(ROWS($A$6:A17),Requirements_Register!$BD$6:$BD$255,0))&amp;"","")</f>
        <v>Power Platform Lead</v>
      </c>
      <c r="K17" s="22" t="n">
        <f aca="false">IFERROR(INDEX(Requirements_Register!$AC$6:$AC$255,MATCH(ROWS($A$6:A17),Requirements_Register!$BD$6:$BD$255,0)),"")</f>
        <v>70</v>
      </c>
      <c r="L17" s="22" t="str">
        <f aca="false">IFERROR(INDEX(Requirements_Register!$AG$6:$AG$255,MATCH(ROWS($A$6:A17),Requirements_Register!$BD$6:$BD$255,0))&amp;"","")</f>
        <v>Draft</v>
      </c>
      <c r="M17" s="22" t="str">
        <f aca="false">IFERROR(INDEX(Requirements_Register!$AU$6:$AU$255,MATCH(ROWS($A$6:A17),Requirements_Register!$BD$6:$BD$255,0))&amp;"","")</f>
        <v>Not Ready</v>
      </c>
      <c r="N17" s="22" t="str">
        <f aca="false">IFERROR(INDEX(Requirements_Register!$AV$6:$AV$255,MATCH(ROWS($A$6:A17),Requirements_Register!$BD$6:$BD$255,0))&amp;"","")</f>
        <v>Action Required</v>
      </c>
      <c r="O17" s="22" t="str">
        <f aca="false">IFERROR(INDEX(Requirements_Register!$AW$6:$AW$255,MATCH(ROWS($A$6:A17),Requirements_Register!$BD$6:$BD$255,0))&amp;"","")</f>
        <v>Approval pending</v>
      </c>
    </row>
    <row r="18" customFormat="false" ht="15" hidden="false" customHeight="false" outlineLevel="0" collapsed="false">
      <c r="A18" s="22" t="str">
        <f aca="false">IFERROR(INDEX(Requirements_Register!$A$6:$A$255,MATCH(ROWS($A$6:A18),Requirements_Register!$BD$6:$BD$255,0))&amp;"","")</f>
        <v>REQ-0013</v>
      </c>
      <c r="B18" s="22" t="str">
        <f aca="false">IFERROR(INDEX(Requirements_Register!$C$6:$C$255,MATCH(ROWS($A$6:A18),Requirements_Register!$BD$6:$BD$255,0))&amp;"","")</f>
        <v>Hybrid</v>
      </c>
      <c r="C18" s="22" t="str">
        <f aca="false">IFERROR(INDEX(Requirements_Register!$D$6:$D$255,MATCH(ROWS($A$6:A18),Requirements_Register!$BD$6:$BD$255,0))&amp;"","")</f>
        <v>NFR</v>
      </c>
      <c r="D18" s="22" t="str">
        <f aca="false">IFERROR(INDEX(Requirements_Register!$E$6:$E$255,MATCH(ROWS($A$6:A18),Requirements_Register!$BD$6:$BD$255,0))&amp;"","")</f>
        <v>Security</v>
      </c>
      <c r="E18" s="22" t="str">
        <f aca="false">IFERROR(INDEX(Requirements_Register!$F$6:$F$255,MATCH(ROWS($A$6:A18),Requirements_Register!$BD$6:$BD$255,0))&amp;"","")</f>
        <v>Security</v>
      </c>
      <c r="F18" s="22" t="str">
        <f aca="false">IFERROR(INDEX(Requirements_Register!$G$6:$G$255,MATCH(ROWS($A$6:A18),Requirements_Register!$BD$6:$BD$255,0))&amp;"","")</f>
        <v>Enforce role-based case access</v>
      </c>
      <c r="G18" s="22" t="str">
        <f aca="false">IFERROR(INDEX(Requirements_Register!$K$6:$K$255,MATCH(ROWS($A$6:A18),Requirements_Register!$BD$6:$BD$255,0))&amp;"","")</f>
        <v>OBJ-002</v>
      </c>
      <c r="H18" s="22" t="str">
        <f aca="false">IFERROR(INDEX(Requirements_Register!$L$6:$L$255,MATCH(ROWS($A$6:A18),Requirements_Register!$BD$6:$BD$255,0))&amp;"","")</f>
        <v>Security and access</v>
      </c>
      <c r="I18" s="22" t="str">
        <f aca="false">IFERROR(INDEX(Requirements_Register!$N$6:$N$255,MATCH(ROWS($A$6:A18),Requirements_Register!$BD$6:$BD$255,0))&amp;"","")</f>
        <v>SRC-009</v>
      </c>
      <c r="J18" s="22" t="str">
        <f aca="false">IFERROR(INDEX(Requirements_Register!$O$6:$O$255,MATCH(ROWS($A$6:A18),Requirements_Register!$BD$6:$BD$255,0))&amp;"","")</f>
        <v>Security Lead</v>
      </c>
      <c r="K18" s="22" t="n">
        <f aca="false">IFERROR(INDEX(Requirements_Register!$AC$6:$AC$255,MATCH(ROWS($A$6:A18),Requirements_Register!$BD$6:$BD$255,0)),"")</f>
        <v>70</v>
      </c>
      <c r="L18" s="22" t="str">
        <f aca="false">IFERROR(INDEX(Requirements_Register!$AG$6:$AG$255,MATCH(ROWS($A$6:A18),Requirements_Register!$BD$6:$BD$255,0))&amp;"","")</f>
        <v>In Review</v>
      </c>
      <c r="M18" s="22" t="str">
        <f aca="false">IFERROR(INDEX(Requirements_Register!$AU$6:$AU$255,MATCH(ROWS($A$6:A18),Requirements_Register!$BD$6:$BD$255,0))&amp;"","")</f>
        <v>Not Ready</v>
      </c>
      <c r="N18" s="22" t="str">
        <f aca="false">IFERROR(INDEX(Requirements_Register!$AV$6:$AV$255,MATCH(ROWS($A$6:A18),Requirements_Register!$BD$6:$BD$255,0))&amp;"","")</f>
        <v>Action Required</v>
      </c>
      <c r="O18" s="22" t="str">
        <f aca="false">IFERROR(INDEX(Requirements_Register!$AW$6:$AW$255,MATCH(ROWS($A$6:A18),Requirements_Register!$BD$6:$BD$255,0))&amp;"","")</f>
        <v>Approval pending</v>
      </c>
    </row>
    <row r="19" customFormat="false" ht="15" hidden="false" customHeight="false" outlineLevel="0" collapsed="false">
      <c r="A19" s="22" t="str">
        <f aca="false">IFERROR(INDEX(Requirements_Register!$A$6:$A$255,MATCH(ROWS($A$6:A19),Requirements_Register!$BD$6:$BD$255,0))&amp;"","")</f>
        <v>REQ-0014</v>
      </c>
      <c r="B19" s="22" t="str">
        <f aca="false">IFERROR(INDEX(Requirements_Register!$C$6:$C$255,MATCH(ROWS($A$6:A19),Requirements_Register!$BD$6:$BD$255,0))&amp;"","")</f>
        <v>Waterfall</v>
      </c>
      <c r="C19" s="22" t="str">
        <f aca="false">IFERROR(INDEX(Requirements_Register!$D$6:$D$255,MATCH(ROWS($A$6:A19),Requirements_Register!$BD$6:$BD$255,0))&amp;"","")</f>
        <v>Requirement</v>
      </c>
      <c r="D19" s="22" t="str">
        <f aca="false">IFERROR(INDEX(Requirements_Register!$E$6:$E$255,MATCH(ROWS($A$6:A19),Requirements_Register!$BD$6:$BD$255,0))&amp;"","")</f>
        <v>Transition</v>
      </c>
      <c r="E19" s="22" t="str">
        <f aca="false">IFERROR(INDEX(Requirements_Register!$F$6:$F$255,MATCH(ROWS($A$6:A19),Requirements_Register!$BD$6:$BD$255,0))&amp;"","")</f>
        <v>Change Management</v>
      </c>
      <c r="F19" s="22" t="str">
        <f aca="false">IFERROR(INDEX(Requirements_Register!$G$6:$G$255,MATCH(ROWS($A$6:A19),Requirements_Register!$BD$6:$BD$255,0))&amp;"","")</f>
        <v>Train service advisors before go-live</v>
      </c>
      <c r="G19" s="22" t="str">
        <f aca="false">IFERROR(INDEX(Requirements_Register!$K$6:$K$255,MATCH(ROWS($A$6:A19),Requirements_Register!$BD$6:$BD$255,0))&amp;"","")</f>
        <v>OBJ-004</v>
      </c>
      <c r="H19" s="22" t="str">
        <f aca="false">IFERROR(INDEX(Requirements_Register!$L$6:$L$255,MATCH(ROWS($A$6:A19),Requirements_Register!$BD$6:$BD$255,0))&amp;"","")</f>
        <v>Change readiness</v>
      </c>
      <c r="I19" s="22" t="str">
        <f aca="false">IFERROR(INDEX(Requirements_Register!$N$6:$N$255,MATCH(ROWS($A$6:A19),Requirements_Register!$BD$6:$BD$255,0))&amp;"","")</f>
        <v>SRC-010</v>
      </c>
      <c r="J19" s="22" t="str">
        <f aca="false">IFERROR(INDEX(Requirements_Register!$O$6:$O$255,MATCH(ROWS($A$6:A19),Requirements_Register!$BD$6:$BD$255,0))&amp;"","")</f>
        <v>Change Manager</v>
      </c>
      <c r="K19" s="22" t="n">
        <f aca="false">IFERROR(INDEX(Requirements_Register!$AC$6:$AC$255,MATCH(ROWS($A$6:A19),Requirements_Register!$BD$6:$BD$255,0)),"")</f>
        <v>70</v>
      </c>
      <c r="L19" s="22" t="str">
        <f aca="false">IFERROR(INDEX(Requirements_Register!$AG$6:$AG$255,MATCH(ROWS($A$6:A19),Requirements_Register!$BD$6:$BD$255,0))&amp;"","")</f>
        <v>Draft</v>
      </c>
      <c r="M19" s="22" t="str">
        <f aca="false">IFERROR(INDEX(Requirements_Register!$AU$6:$AU$255,MATCH(ROWS($A$6:A19),Requirements_Register!$BD$6:$BD$255,0))&amp;"","")</f>
        <v>Not Ready</v>
      </c>
      <c r="N19" s="22" t="str">
        <f aca="false">IFERROR(INDEX(Requirements_Register!$AV$6:$AV$255,MATCH(ROWS($A$6:A19),Requirements_Register!$BD$6:$BD$255,0))&amp;"","")</f>
        <v>Action Required</v>
      </c>
      <c r="O19" s="22" t="str">
        <f aca="false">IFERROR(INDEX(Requirements_Register!$AW$6:$AW$255,MATCH(ROWS($A$6:A19),Requirements_Register!$BD$6:$BD$255,0))&amp;"","")</f>
        <v>Approval pending</v>
      </c>
    </row>
    <row r="20" customFormat="false" ht="23.85" hidden="false" customHeight="false" outlineLevel="0" collapsed="false">
      <c r="A20" s="22" t="str">
        <f aca="false">IFERROR(INDEX(Requirements_Register!$A$6:$A$255,MATCH(ROWS($A$6:A20),Requirements_Register!$BD$6:$BD$255,0))&amp;"","")</f>
        <v>REQ-0015</v>
      </c>
      <c r="B20" s="22" t="str">
        <f aca="false">IFERROR(INDEX(Requirements_Register!$C$6:$C$255,MATCH(ROWS($A$6:A20),Requirements_Register!$BD$6:$BD$255,0))&amp;"","")</f>
        <v>Hybrid</v>
      </c>
      <c r="C20" s="22" t="str">
        <f aca="false">IFERROR(INDEX(Requirements_Register!$D$6:$D$255,MATCH(ROWS($A$6:A20),Requirements_Register!$BD$6:$BD$255,0))&amp;"","")</f>
        <v>Feature</v>
      </c>
      <c r="D20" s="22" t="str">
        <f aca="false">IFERROR(INDEX(Requirements_Register!$E$6:$E$255,MATCH(ROWS($A$6:A20),Requirements_Register!$BD$6:$BD$255,0))&amp;"","")</f>
        <v>Analytics</v>
      </c>
      <c r="E20" s="22" t="str">
        <f aca="false">IFERROR(INDEX(Requirements_Register!$F$6:$F$255,MATCH(ROWS($A$6:A20),Requirements_Register!$BD$6:$BD$255,0))&amp;"","")</f>
        <v>Customer Service</v>
      </c>
      <c r="F20" s="22" t="str">
        <f aca="false">IFERROR(INDEX(Requirements_Register!$G$6:$G$255,MATCH(ROWS($A$6:A20),Requirements_Register!$BD$6:$BD$255,0))&amp;"","")</f>
        <v>Suggest knowledge articles</v>
      </c>
      <c r="G20" s="22" t="str">
        <f aca="false">IFERROR(INDEX(Requirements_Register!$K$6:$K$255,MATCH(ROWS($A$6:A20),Requirements_Register!$BD$6:$BD$255,0))&amp;"","")</f>
        <v>OBJ-005</v>
      </c>
      <c r="H20" s="22" t="str">
        <f aca="false">IFERROR(INDEX(Requirements_Register!$L$6:$L$255,MATCH(ROWS($A$6:A20),Requirements_Register!$BD$6:$BD$255,0))&amp;"","")</f>
        <v>Knowledge management</v>
      </c>
      <c r="I20" s="22" t="str">
        <f aca="false">IFERROR(INDEX(Requirements_Register!$N$6:$N$255,MATCH(ROWS($A$6:A20),Requirements_Register!$BD$6:$BD$255,0))&amp;"","")</f>
        <v>SRC-011</v>
      </c>
      <c r="J20" s="22" t="str">
        <f aca="false">IFERROR(INDEX(Requirements_Register!$O$6:$O$255,MATCH(ROWS($A$6:A20),Requirements_Register!$BD$6:$BD$255,0))&amp;"","")</f>
        <v>Product Owner</v>
      </c>
      <c r="K20" s="22" t="n">
        <f aca="false">IFERROR(INDEX(Requirements_Register!$AC$6:$AC$255,MATCH(ROWS($A$6:A20),Requirements_Register!$BD$6:$BD$255,0)),"")</f>
        <v>45</v>
      </c>
      <c r="L20" s="22" t="str">
        <f aca="false">IFERROR(INDEX(Requirements_Register!$AG$6:$AG$255,MATCH(ROWS($A$6:A20),Requirements_Register!$BD$6:$BD$255,0))&amp;"","")</f>
        <v>Deferred</v>
      </c>
      <c r="M20" s="22" t="str">
        <f aca="false">IFERROR(INDEX(Requirements_Register!$AU$6:$AU$255,MATCH(ROWS($A$6:A20),Requirements_Register!$BD$6:$BD$255,0))&amp;"","")</f>
        <v>Not Ready</v>
      </c>
      <c r="N20" s="22" t="str">
        <f aca="false">IFERROR(INDEX(Requirements_Register!$AV$6:$AV$255,MATCH(ROWS($A$6:A20),Requirements_Register!$BD$6:$BD$255,0))&amp;"","")</f>
        <v>Action Required</v>
      </c>
      <c r="O20" s="22" t="str">
        <f aca="false">IFERROR(INDEX(Requirements_Register!$AW$6:$AW$255,MATCH(ROWS($A$6:A20),Requirements_Register!$BD$6:$BD$255,0))&amp;"","")</f>
        <v>No AC; No test; No trace link; AC required; Test required; Approval pending</v>
      </c>
    </row>
    <row r="21" customFormat="false" ht="23.85" hidden="false" customHeight="false" outlineLevel="0" collapsed="false">
      <c r="A21" s="22" t="str">
        <f aca="false">IFERROR(INDEX(Requirements_Register!$A$6:$A$255,MATCH(ROWS($A$6:A21),Requirements_Register!$BD$6:$BD$255,0))&amp;"","")</f>
        <v>REQ-0016</v>
      </c>
      <c r="B21" s="22" t="str">
        <f aca="false">IFERROR(INDEX(Requirements_Register!$C$6:$C$255,MATCH(ROWS($A$6:A21),Requirements_Register!$BD$6:$BD$255,0))&amp;"","")</f>
        <v>Agile</v>
      </c>
      <c r="C21" s="22" t="str">
        <f aca="false">IFERROR(INDEX(Requirements_Register!$D$6:$D$255,MATCH(ROWS($A$6:A21),Requirements_Register!$BD$6:$BD$255,0))&amp;"","")</f>
        <v>User Story</v>
      </c>
      <c r="D21" s="22" t="str">
        <f aca="false">IFERROR(INDEX(Requirements_Register!$E$6:$E$255,MATCH(ROWS($A$6:A21),Requirements_Register!$BD$6:$BD$255,0))&amp;"","")</f>
        <v>Analytics</v>
      </c>
      <c r="E21" s="22" t="str">
        <f aca="false">IFERROR(INDEX(Requirements_Register!$F$6:$F$255,MATCH(ROWS($A$6:A21),Requirements_Register!$BD$6:$BD$255,0))&amp;"","")</f>
        <v>Customer Service</v>
      </c>
      <c r="F21" s="22" t="str">
        <f aca="false">IFERROR(INDEX(Requirements_Register!$G$6:$G$255,MATCH(ROWS($A$6:A21),Requirements_Register!$BD$6:$BD$255,0))&amp;"","")</f>
        <v>Select suggested knowledge article</v>
      </c>
      <c r="G21" s="22" t="str">
        <f aca="false">IFERROR(INDEX(Requirements_Register!$K$6:$K$255,MATCH(ROWS($A$6:A21),Requirements_Register!$BD$6:$BD$255,0))&amp;"","")</f>
        <v>OBJ-005</v>
      </c>
      <c r="H21" s="22" t="str">
        <f aca="false">IFERROR(INDEX(Requirements_Register!$L$6:$L$255,MATCH(ROWS($A$6:A21),Requirements_Register!$BD$6:$BD$255,0))&amp;"","")</f>
        <v>Knowledge management</v>
      </c>
      <c r="I21" s="22" t="str">
        <f aca="false">IFERROR(INDEX(Requirements_Register!$N$6:$N$255,MATCH(ROWS($A$6:A21),Requirements_Register!$BD$6:$BD$255,0))&amp;"","")</f>
        <v>SRC-011</v>
      </c>
      <c r="J21" s="22" t="str">
        <f aca="false">IFERROR(INDEX(Requirements_Register!$O$6:$O$255,MATCH(ROWS($A$6:A21),Requirements_Register!$BD$6:$BD$255,0))&amp;"","")</f>
        <v>Product Owner</v>
      </c>
      <c r="K21" s="22" t="n">
        <f aca="false">IFERROR(INDEX(Requirements_Register!$AC$6:$AC$255,MATCH(ROWS($A$6:A21),Requirements_Register!$BD$6:$BD$255,0)),"")</f>
        <v>48</v>
      </c>
      <c r="L21" s="22" t="str">
        <f aca="false">IFERROR(INDEX(Requirements_Register!$AG$6:$AG$255,MATCH(ROWS($A$6:A21),Requirements_Register!$BD$6:$BD$255,0))&amp;"","")</f>
        <v>Deferred</v>
      </c>
      <c r="M21" s="22" t="str">
        <f aca="false">IFERROR(INDEX(Requirements_Register!$AU$6:$AU$255,MATCH(ROWS($A$6:A21),Requirements_Register!$BD$6:$BD$255,0))&amp;"","")</f>
        <v>Not Ready</v>
      </c>
      <c r="N21" s="22" t="str">
        <f aca="false">IFERROR(INDEX(Requirements_Register!$AV$6:$AV$255,MATCH(ROWS($A$6:A21),Requirements_Register!$BD$6:$BD$255,0))&amp;"","")</f>
        <v>Action Required</v>
      </c>
      <c r="O21" s="22" t="str">
        <f aca="false">IFERROR(INDEX(Requirements_Register!$AW$6:$AW$255,MATCH(ROWS($A$6:A21),Requirements_Register!$BD$6:$BD$255,0))&amp;"","")</f>
        <v>No AC; No test; No trace link; AC required; Test required; Approval pending</v>
      </c>
    </row>
    <row r="22" customFormat="false" ht="15" hidden="false" customHeight="false" outlineLevel="0" collapsed="false">
      <c r="A22" s="22" t="str">
        <f aca="false">IFERROR(INDEX(Requirements_Register!$A$6:$A$255,MATCH(ROWS($A$6:A22),Requirements_Register!$BD$6:$BD$255,0))&amp;"","")</f>
        <v>REQ-0017</v>
      </c>
      <c r="B22" s="22" t="str">
        <f aca="false">IFERROR(INDEX(Requirements_Register!$C$6:$C$255,MATCH(ROWS($A$6:A22),Requirements_Register!$BD$6:$BD$255,0))&amp;"","")</f>
        <v>Hybrid</v>
      </c>
      <c r="C22" s="22" t="str">
        <f aca="false">IFERROR(INDEX(Requirements_Register!$D$6:$D$255,MATCH(ROWS($A$6:A22),Requirements_Register!$BD$6:$BD$255,0))&amp;"","")</f>
        <v>Requirement</v>
      </c>
      <c r="D22" s="22" t="str">
        <f aca="false">IFERROR(INDEX(Requirements_Register!$E$6:$E$255,MATCH(ROWS($A$6:A22),Requirements_Register!$BD$6:$BD$255,0))&amp;"","")</f>
        <v>Data</v>
      </c>
      <c r="E22" s="22" t="str">
        <f aca="false">IFERROR(INDEX(Requirements_Register!$F$6:$F$255,MATCH(ROWS($A$6:A22),Requirements_Register!$BD$6:$BD$255,0))&amp;"","")</f>
        <v>Data Migration</v>
      </c>
      <c r="F22" s="22" t="str">
        <f aca="false">IFERROR(INDEX(Requirements_Register!$G$6:$G$255,MATCH(ROWS($A$6:A22),Requirements_Register!$BD$6:$BD$255,0))&amp;"","")</f>
        <v>Apply data quality rules before migration</v>
      </c>
      <c r="G22" s="22" t="str">
        <f aca="false">IFERROR(INDEX(Requirements_Register!$K$6:$K$255,MATCH(ROWS($A$6:A22),Requirements_Register!$BD$6:$BD$255,0))&amp;"","")</f>
        <v>OBJ-003</v>
      </c>
      <c r="H22" s="22" t="str">
        <f aca="false">IFERROR(INDEX(Requirements_Register!$L$6:$L$255,MATCH(ROWS($A$6:A22),Requirements_Register!$BD$6:$BD$255,0))&amp;"","")</f>
        <v>Data migration</v>
      </c>
      <c r="I22" s="22" t="str">
        <f aca="false">IFERROR(INDEX(Requirements_Register!$N$6:$N$255,MATCH(ROWS($A$6:A22),Requirements_Register!$BD$6:$BD$255,0))&amp;"","")</f>
        <v>SRC-005</v>
      </c>
      <c r="J22" s="22" t="str">
        <f aca="false">IFERROR(INDEX(Requirements_Register!$O$6:$O$255,MATCH(ROWS($A$6:A22),Requirements_Register!$BD$6:$BD$255,0))&amp;"","")</f>
        <v>Data Lead</v>
      </c>
      <c r="K22" s="22" t="n">
        <f aca="false">IFERROR(INDEX(Requirements_Register!$AC$6:$AC$255,MATCH(ROWS($A$6:A22),Requirements_Register!$BD$6:$BD$255,0)),"")</f>
        <v>68</v>
      </c>
      <c r="L22" s="22" t="str">
        <f aca="false">IFERROR(INDEX(Requirements_Register!$AG$6:$AG$255,MATCH(ROWS($A$6:A22),Requirements_Register!$BD$6:$BD$255,0))&amp;"","")</f>
        <v>In Review</v>
      </c>
      <c r="M22" s="22" t="str">
        <f aca="false">IFERROR(INDEX(Requirements_Register!$AU$6:$AU$255,MATCH(ROWS($A$6:A22),Requirements_Register!$BD$6:$BD$255,0))&amp;"","")</f>
        <v>Not Ready</v>
      </c>
      <c r="N22" s="22" t="str">
        <f aca="false">IFERROR(INDEX(Requirements_Register!$AV$6:$AV$255,MATCH(ROWS($A$6:A22),Requirements_Register!$BD$6:$BD$255,0))&amp;"","")</f>
        <v>Action Required</v>
      </c>
      <c r="O22" s="22" t="str">
        <f aca="false">IFERROR(INDEX(Requirements_Register!$AW$6:$AW$255,MATCH(ROWS($A$6:A22),Requirements_Register!$BD$6:$BD$255,0))&amp;"","")</f>
        <v>Approval pending</v>
      </c>
    </row>
    <row r="23" customFormat="false" ht="15" hidden="false" customHeight="false" outlineLevel="0" collapsed="false">
      <c r="A23" s="22" t="str">
        <f aca="false">IFERROR(INDEX(Requirements_Register!$A$6:$A$255,MATCH(ROWS($A$6:A23),Requirements_Register!$BD$6:$BD$255,0))&amp;"","")</f>
        <v>REQ-0018</v>
      </c>
      <c r="B23" s="22" t="str">
        <f aca="false">IFERROR(INDEX(Requirements_Register!$C$6:$C$255,MATCH(ROWS($A$6:A23),Requirements_Register!$BD$6:$BD$255,0))&amp;"","")</f>
        <v>Waterfall</v>
      </c>
      <c r="C23" s="22" t="str">
        <f aca="false">IFERROR(INDEX(Requirements_Register!$D$6:$D$255,MATCH(ROWS($A$6:A23),Requirements_Register!$BD$6:$BD$255,0))&amp;"","")</f>
        <v>Requirement</v>
      </c>
      <c r="D23" s="22" t="str">
        <f aca="false">IFERROR(INDEX(Requirements_Register!$E$6:$E$255,MATCH(ROWS($A$6:A23),Requirements_Register!$BD$6:$BD$255,0))&amp;"","")</f>
        <v>Process</v>
      </c>
      <c r="E23" s="22" t="str">
        <f aca="false">IFERROR(INDEX(Requirements_Register!$F$6:$F$255,MATCH(ROWS($A$6:A23),Requirements_Register!$BD$6:$BD$255,0))&amp;"","")</f>
        <v>Operations</v>
      </c>
      <c r="F23" s="22" t="str">
        <f aca="false">IFERROR(INDEX(Requirements_Register!$G$6:$G$255,MATCH(ROWS($A$6:A23),Requirements_Register!$BD$6:$BD$255,0))&amp;"","")</f>
        <v>Define standard service taxonomy</v>
      </c>
      <c r="G23" s="22" t="str">
        <f aca="false">IFERROR(INDEX(Requirements_Register!$K$6:$K$255,MATCH(ROWS($A$6:A23),Requirements_Register!$BD$6:$BD$255,0))&amp;"","")</f>
        <v>OBJ-001</v>
      </c>
      <c r="H23" s="22" t="str">
        <f aca="false">IFERROR(INDEX(Requirements_Register!$L$6:$L$255,MATCH(ROWS($A$6:A23),Requirements_Register!$BD$6:$BD$255,0))&amp;"","")</f>
        <v>Operating model</v>
      </c>
      <c r="I23" s="22" t="str">
        <f aca="false">IFERROR(INDEX(Requirements_Register!$N$6:$N$255,MATCH(ROWS($A$6:A23),Requirements_Register!$BD$6:$BD$255,0))&amp;"","")</f>
        <v>SRC-003</v>
      </c>
      <c r="J23" s="22" t="str">
        <f aca="false">IFERROR(INDEX(Requirements_Register!$O$6:$O$255,MATCH(ROWS($A$6:A23),Requirements_Register!$BD$6:$BD$255,0))&amp;"","")</f>
        <v>Service Owner</v>
      </c>
      <c r="K23" s="22" t="n">
        <f aca="false">IFERROR(INDEX(Requirements_Register!$AC$6:$AC$255,MATCH(ROWS($A$6:A23),Requirements_Register!$BD$6:$BD$255,0)),"")</f>
        <v>77</v>
      </c>
      <c r="L23" s="22" t="str">
        <f aca="false">IFERROR(INDEX(Requirements_Register!$AG$6:$AG$255,MATCH(ROWS($A$6:A23),Requirements_Register!$BD$6:$BD$255,0))&amp;"","")</f>
        <v>Approved</v>
      </c>
      <c r="M23" s="22" t="str">
        <f aca="false">IFERROR(INDEX(Requirements_Register!$AU$6:$AU$255,MATCH(ROWS($A$6:A23),Requirements_Register!$BD$6:$BD$255,0))&amp;"","")</f>
        <v>Ready for Delivery</v>
      </c>
      <c r="N23" s="22" t="str">
        <f aca="false">IFERROR(INDEX(Requirements_Register!$AV$6:$AV$255,MATCH(ROWS($A$6:A23),Requirements_Register!$BD$6:$BD$255,0))&amp;"","")</f>
        <v>Pass</v>
      </c>
      <c r="O23" s="22" t="str">
        <f aca="false">IFERROR(INDEX(Requirements_Register!$AW$6:$AW$255,MATCH(ROWS($A$6:A23),Requirements_Register!$BD$6:$BD$255,0))&amp;"","")</f>
        <v/>
      </c>
    </row>
    <row r="24" customFormat="false" ht="15" hidden="false" customHeight="false" outlineLevel="0" collapsed="false">
      <c r="A24" s="22" t="str">
        <f aca="false">IFERROR(INDEX(Requirements_Register!$A$6:$A$255,MATCH(ROWS($A$6:A24),Requirements_Register!$BD$6:$BD$255,0))&amp;"","")</f>
        <v>REQ-0019</v>
      </c>
      <c r="B24" s="22" t="str">
        <f aca="false">IFERROR(INDEX(Requirements_Register!$C$6:$C$255,MATCH(ROWS($A$6:A24),Requirements_Register!$BD$6:$BD$255,0))&amp;"","")</f>
        <v>Hybrid</v>
      </c>
      <c r="C24" s="22" t="str">
        <f aca="false">IFERROR(INDEX(Requirements_Register!$D$6:$D$255,MATCH(ROWS($A$6:A24),Requirements_Register!$BD$6:$BD$255,0))&amp;"","")</f>
        <v>NFR</v>
      </c>
      <c r="D24" s="22" t="str">
        <f aca="false">IFERROR(INDEX(Requirements_Register!$E$6:$E$255,MATCH(ROWS($A$6:A24),Requirements_Register!$BD$6:$BD$255,0))&amp;"","")</f>
        <v>Non-functional</v>
      </c>
      <c r="E24" s="22" t="str">
        <f aca="false">IFERROR(INDEX(Requirements_Register!$F$6:$F$255,MATCH(ROWS($A$6:A24),Requirements_Register!$BD$6:$BD$255,0))&amp;"","")</f>
        <v>D365</v>
      </c>
      <c r="F24" s="22" t="str">
        <f aca="false">IFERROR(INDEX(Requirements_Register!$G$6:$G$255,MATCH(ROWS($A$6:A24),Requirements_Register!$BD$6:$BD$255,0))&amp;"","")</f>
        <v>Maintain acceptable form response time</v>
      </c>
      <c r="G24" s="22" t="str">
        <f aca="false">IFERROR(INDEX(Requirements_Register!$K$6:$K$255,MATCH(ROWS($A$6:A24),Requirements_Register!$BD$6:$BD$255,0))&amp;"","")</f>
        <v>OBJ-005</v>
      </c>
      <c r="H24" s="22" t="str">
        <f aca="false">IFERROR(INDEX(Requirements_Register!$L$6:$L$255,MATCH(ROWS($A$6:A24),Requirements_Register!$BD$6:$BD$255,0))&amp;"","")</f>
        <v>User experience</v>
      </c>
      <c r="I24" s="22" t="str">
        <f aca="false">IFERROR(INDEX(Requirements_Register!$N$6:$N$255,MATCH(ROWS($A$6:A24),Requirements_Register!$BD$6:$BD$255,0))&amp;"","")</f>
        <v>SRC-012</v>
      </c>
      <c r="J24" s="22" t="str">
        <f aca="false">IFERROR(INDEX(Requirements_Register!$O$6:$O$255,MATCH(ROWS($A$6:A24),Requirements_Register!$BD$6:$BD$255,0))&amp;"","")</f>
        <v>Solution Architect</v>
      </c>
      <c r="K24" s="22" t="n">
        <f aca="false">IFERROR(INDEX(Requirements_Register!$AC$6:$AC$255,MATCH(ROWS($A$6:A24),Requirements_Register!$BD$6:$BD$255,0)),"")</f>
        <v>57</v>
      </c>
      <c r="L24" s="22" t="str">
        <f aca="false">IFERROR(INDEX(Requirements_Register!$AG$6:$AG$255,MATCH(ROWS($A$6:A24),Requirements_Register!$BD$6:$BD$255,0))&amp;"","")</f>
        <v>Draft</v>
      </c>
      <c r="M24" s="22" t="str">
        <f aca="false">IFERROR(INDEX(Requirements_Register!$AU$6:$AU$255,MATCH(ROWS($A$6:A24),Requirements_Register!$BD$6:$BD$255,0))&amp;"","")</f>
        <v>Not Ready</v>
      </c>
      <c r="N24" s="22" t="str">
        <f aca="false">IFERROR(INDEX(Requirements_Register!$AV$6:$AV$255,MATCH(ROWS($A$6:A24),Requirements_Register!$BD$6:$BD$255,0))&amp;"","")</f>
        <v>Action Required</v>
      </c>
      <c r="O24" s="22" t="str">
        <f aca="false">IFERROR(INDEX(Requirements_Register!$AW$6:$AW$255,MATCH(ROWS($A$6:A24),Requirements_Register!$BD$6:$BD$255,0))&amp;"","")</f>
        <v>Approval pending</v>
      </c>
    </row>
    <row r="25" customFormat="false" ht="23.85" hidden="false" customHeight="false" outlineLevel="0" collapsed="false">
      <c r="A25" s="22" t="str">
        <f aca="false">IFERROR(INDEX(Requirements_Register!$A$6:$A$255,MATCH(ROWS($A$6:A25),Requirements_Register!$BD$6:$BD$255,0))&amp;"","")</f>
        <v>REQ-0020</v>
      </c>
      <c r="B25" s="22" t="str">
        <f aca="false">IFERROR(INDEX(Requirements_Register!$C$6:$C$255,MATCH(ROWS($A$6:A25),Requirements_Register!$BD$6:$BD$255,0))&amp;"","")</f>
        <v>Waterfall</v>
      </c>
      <c r="C25" s="22" t="str">
        <f aca="false">IFERROR(INDEX(Requirements_Register!$D$6:$D$255,MATCH(ROWS($A$6:A25),Requirements_Register!$BD$6:$BD$255,0))&amp;"","")</f>
        <v>Requirement</v>
      </c>
      <c r="D25" s="22" t="str">
        <f aca="false">IFERROR(INDEX(Requirements_Register!$E$6:$E$255,MATCH(ROWS($A$6:A25),Requirements_Register!$BD$6:$BD$255,0))&amp;"","")</f>
        <v>Reporting</v>
      </c>
      <c r="E25" s="22" t="str">
        <f aca="false">IFERROR(INDEX(Requirements_Register!$F$6:$F$255,MATCH(ROWS($A$6:A25),Requirements_Register!$BD$6:$BD$255,0))&amp;"","")</f>
        <v>Reporting</v>
      </c>
      <c r="F25" s="22" t="str">
        <f aca="false">IFERROR(INDEX(Requirements_Register!$G$6:$G$255,MATCH(ROWS($A$6:A25),Requirements_Register!$BD$6:$BD$255,0))&amp;"","")</f>
        <v>Approve service manager dashboard</v>
      </c>
      <c r="G25" s="22" t="str">
        <f aca="false">IFERROR(INDEX(Requirements_Register!$K$6:$K$255,MATCH(ROWS($A$6:A25),Requirements_Register!$BD$6:$BD$255,0))&amp;"","")</f>
        <v>OBJ-005</v>
      </c>
      <c r="H25" s="22" t="str">
        <f aca="false">IFERROR(INDEX(Requirements_Register!$L$6:$L$255,MATCH(ROWS($A$6:A25),Requirements_Register!$BD$6:$BD$255,0))&amp;"","")</f>
        <v>Service performance reporting</v>
      </c>
      <c r="I25" s="22" t="str">
        <f aca="false">IFERROR(INDEX(Requirements_Register!$N$6:$N$255,MATCH(ROWS($A$6:A25),Requirements_Register!$BD$6:$BD$255,0))&amp;"","")</f>
        <v>SRC-008</v>
      </c>
      <c r="J25" s="22" t="str">
        <f aca="false">IFERROR(INDEX(Requirements_Register!$O$6:$O$255,MATCH(ROWS($A$6:A25),Requirements_Register!$BD$6:$BD$255,0))&amp;"","")</f>
        <v>Operations Lead</v>
      </c>
      <c r="K25" s="22" t="n">
        <f aca="false">IFERROR(INDEX(Requirements_Register!$AC$6:$AC$255,MATCH(ROWS($A$6:A25),Requirements_Register!$BD$6:$BD$255,0)),"")</f>
        <v>60</v>
      </c>
      <c r="L25" s="22" t="str">
        <f aca="false">IFERROR(INDEX(Requirements_Register!$AG$6:$AG$255,MATCH(ROWS($A$6:A25),Requirements_Register!$BD$6:$BD$255,0))&amp;"","")</f>
        <v>Draft</v>
      </c>
      <c r="M25" s="22" t="str">
        <f aca="false">IFERROR(INDEX(Requirements_Register!$AU$6:$AU$255,MATCH(ROWS($A$6:A25),Requirements_Register!$BD$6:$BD$255,0))&amp;"","")</f>
        <v>Not Ready</v>
      </c>
      <c r="N25" s="22" t="str">
        <f aca="false">IFERROR(INDEX(Requirements_Register!$AV$6:$AV$255,MATCH(ROWS($A$6:A25),Requirements_Register!$BD$6:$BD$255,0))&amp;"","")</f>
        <v>Action Required</v>
      </c>
      <c r="O25" s="22" t="str">
        <f aca="false">IFERROR(INDEX(Requirements_Register!$AW$6:$AW$255,MATCH(ROWS($A$6:A25),Requirements_Register!$BD$6:$BD$255,0))&amp;"","")</f>
        <v>No trace link; Approval pending</v>
      </c>
    </row>
    <row r="26" customFormat="false" ht="15" hidden="false" customHeight="false" outlineLevel="0" collapsed="false">
      <c r="A26" s="22" t="str">
        <f aca="false">IFERROR(INDEX(Requirements_Register!$A$6:$A$255,MATCH(ROWS($A$6:A26),Requirements_Register!$BD$6:$BD$255,0))&amp;"","")</f>
        <v/>
      </c>
      <c r="B26" s="22" t="str">
        <f aca="false">IFERROR(INDEX(Requirements_Register!$C$6:$C$255,MATCH(ROWS($A$6:A26),Requirements_Register!$BD$6:$BD$255,0))&amp;"","")</f>
        <v/>
      </c>
      <c r="C26" s="22" t="str">
        <f aca="false">IFERROR(INDEX(Requirements_Register!$D$6:$D$255,MATCH(ROWS($A$6:A26),Requirements_Register!$BD$6:$BD$255,0))&amp;"","")</f>
        <v/>
      </c>
      <c r="D26" s="22" t="str">
        <f aca="false">IFERROR(INDEX(Requirements_Register!$E$6:$E$255,MATCH(ROWS($A$6:A26),Requirements_Register!$BD$6:$BD$255,0))&amp;"","")</f>
        <v/>
      </c>
      <c r="E26" s="22" t="str">
        <f aca="false">IFERROR(INDEX(Requirements_Register!$F$6:$F$255,MATCH(ROWS($A$6:A26),Requirements_Register!$BD$6:$BD$255,0))&amp;"","")</f>
        <v/>
      </c>
      <c r="F26" s="22" t="str">
        <f aca="false">IFERROR(INDEX(Requirements_Register!$G$6:$G$255,MATCH(ROWS($A$6:A26),Requirements_Register!$BD$6:$BD$255,0))&amp;"","")</f>
        <v/>
      </c>
      <c r="G26" s="22" t="str">
        <f aca="false">IFERROR(INDEX(Requirements_Register!$K$6:$K$255,MATCH(ROWS($A$6:A26),Requirements_Register!$BD$6:$BD$255,0))&amp;"","")</f>
        <v/>
      </c>
      <c r="H26" s="22" t="str">
        <f aca="false">IFERROR(INDEX(Requirements_Register!$L$6:$L$255,MATCH(ROWS($A$6:A26),Requirements_Register!$BD$6:$BD$255,0))&amp;"","")</f>
        <v/>
      </c>
      <c r="I26" s="22" t="str">
        <f aca="false">IFERROR(INDEX(Requirements_Register!$N$6:$N$255,MATCH(ROWS($A$6:A26),Requirements_Register!$BD$6:$BD$255,0))&amp;"","")</f>
        <v/>
      </c>
      <c r="J26" s="22" t="str">
        <f aca="false">IFERROR(INDEX(Requirements_Register!$O$6:$O$255,MATCH(ROWS($A$6:A26),Requirements_Register!$BD$6:$BD$255,0))&amp;"","")</f>
        <v/>
      </c>
      <c r="K26" s="22" t="str">
        <f aca="false">IFERROR(INDEX(Requirements_Register!$AC$6:$AC$255,MATCH(ROWS($A$6:A26),Requirements_Register!$BD$6:$BD$255,0)),"")</f>
        <v/>
      </c>
      <c r="L26" s="22" t="str">
        <f aca="false">IFERROR(INDEX(Requirements_Register!$AG$6:$AG$255,MATCH(ROWS($A$6:A26),Requirements_Register!$BD$6:$BD$255,0))&amp;"","")</f>
        <v/>
      </c>
      <c r="M26" s="22" t="str">
        <f aca="false">IFERROR(INDEX(Requirements_Register!$AU$6:$AU$255,MATCH(ROWS($A$6:A26),Requirements_Register!$BD$6:$BD$255,0))&amp;"","")</f>
        <v/>
      </c>
      <c r="N26" s="22" t="str">
        <f aca="false">IFERROR(INDEX(Requirements_Register!$AV$6:$AV$255,MATCH(ROWS($A$6:A26),Requirements_Register!$BD$6:$BD$255,0))&amp;"","")</f>
        <v/>
      </c>
      <c r="O26" s="22" t="str">
        <f aca="false">IFERROR(INDEX(Requirements_Register!$AW$6:$AW$255,MATCH(ROWS($A$6:A26),Requirements_Register!$BD$6:$BD$255,0))&amp;"","")</f>
        <v/>
      </c>
    </row>
    <row r="27" customFormat="false" ht="15" hidden="false" customHeight="false" outlineLevel="0" collapsed="false">
      <c r="A27" s="22" t="str">
        <f aca="false">IFERROR(INDEX(Requirements_Register!$A$6:$A$255,MATCH(ROWS($A$6:A27),Requirements_Register!$BD$6:$BD$255,0))&amp;"","")</f>
        <v/>
      </c>
      <c r="B27" s="22" t="str">
        <f aca="false">IFERROR(INDEX(Requirements_Register!$C$6:$C$255,MATCH(ROWS($A$6:A27),Requirements_Register!$BD$6:$BD$255,0))&amp;"","")</f>
        <v/>
      </c>
      <c r="C27" s="22" t="str">
        <f aca="false">IFERROR(INDEX(Requirements_Register!$D$6:$D$255,MATCH(ROWS($A$6:A27),Requirements_Register!$BD$6:$BD$255,0))&amp;"","")</f>
        <v/>
      </c>
      <c r="D27" s="22" t="str">
        <f aca="false">IFERROR(INDEX(Requirements_Register!$E$6:$E$255,MATCH(ROWS($A$6:A27),Requirements_Register!$BD$6:$BD$255,0))&amp;"","")</f>
        <v/>
      </c>
      <c r="E27" s="22" t="str">
        <f aca="false">IFERROR(INDEX(Requirements_Register!$F$6:$F$255,MATCH(ROWS($A$6:A27),Requirements_Register!$BD$6:$BD$255,0))&amp;"","")</f>
        <v/>
      </c>
      <c r="F27" s="22" t="str">
        <f aca="false">IFERROR(INDEX(Requirements_Register!$G$6:$G$255,MATCH(ROWS($A$6:A27),Requirements_Register!$BD$6:$BD$255,0))&amp;"","")</f>
        <v/>
      </c>
      <c r="G27" s="22" t="str">
        <f aca="false">IFERROR(INDEX(Requirements_Register!$K$6:$K$255,MATCH(ROWS($A$6:A27),Requirements_Register!$BD$6:$BD$255,0))&amp;"","")</f>
        <v/>
      </c>
      <c r="H27" s="22" t="str">
        <f aca="false">IFERROR(INDEX(Requirements_Register!$L$6:$L$255,MATCH(ROWS($A$6:A27),Requirements_Register!$BD$6:$BD$255,0))&amp;"","")</f>
        <v/>
      </c>
      <c r="I27" s="22" t="str">
        <f aca="false">IFERROR(INDEX(Requirements_Register!$N$6:$N$255,MATCH(ROWS($A$6:A27),Requirements_Register!$BD$6:$BD$255,0))&amp;"","")</f>
        <v/>
      </c>
      <c r="J27" s="22" t="str">
        <f aca="false">IFERROR(INDEX(Requirements_Register!$O$6:$O$255,MATCH(ROWS($A$6:A27),Requirements_Register!$BD$6:$BD$255,0))&amp;"","")</f>
        <v/>
      </c>
      <c r="K27" s="22" t="str">
        <f aca="false">IFERROR(INDEX(Requirements_Register!$AC$6:$AC$255,MATCH(ROWS($A$6:A27),Requirements_Register!$BD$6:$BD$255,0)),"")</f>
        <v/>
      </c>
      <c r="L27" s="22" t="str">
        <f aca="false">IFERROR(INDEX(Requirements_Register!$AG$6:$AG$255,MATCH(ROWS($A$6:A27),Requirements_Register!$BD$6:$BD$255,0))&amp;"","")</f>
        <v/>
      </c>
      <c r="M27" s="22" t="str">
        <f aca="false">IFERROR(INDEX(Requirements_Register!$AU$6:$AU$255,MATCH(ROWS($A$6:A27),Requirements_Register!$BD$6:$BD$255,0))&amp;"","")</f>
        <v/>
      </c>
      <c r="N27" s="22" t="str">
        <f aca="false">IFERROR(INDEX(Requirements_Register!$AV$6:$AV$255,MATCH(ROWS($A$6:A27),Requirements_Register!$BD$6:$BD$255,0))&amp;"","")</f>
        <v/>
      </c>
      <c r="O27" s="22" t="str">
        <f aca="false">IFERROR(INDEX(Requirements_Register!$AW$6:$AW$255,MATCH(ROWS($A$6:A27),Requirements_Register!$BD$6:$BD$255,0))&amp;"","")</f>
        <v/>
      </c>
    </row>
    <row r="28" customFormat="false" ht="15" hidden="false" customHeight="false" outlineLevel="0" collapsed="false">
      <c r="A28" s="22" t="str">
        <f aca="false">IFERROR(INDEX(Requirements_Register!$A$6:$A$255,MATCH(ROWS($A$6:A28),Requirements_Register!$BD$6:$BD$255,0))&amp;"","")</f>
        <v/>
      </c>
      <c r="B28" s="22" t="str">
        <f aca="false">IFERROR(INDEX(Requirements_Register!$C$6:$C$255,MATCH(ROWS($A$6:A28),Requirements_Register!$BD$6:$BD$255,0))&amp;"","")</f>
        <v/>
      </c>
      <c r="C28" s="22" t="str">
        <f aca="false">IFERROR(INDEX(Requirements_Register!$D$6:$D$255,MATCH(ROWS($A$6:A28),Requirements_Register!$BD$6:$BD$255,0))&amp;"","")</f>
        <v/>
      </c>
      <c r="D28" s="22" t="str">
        <f aca="false">IFERROR(INDEX(Requirements_Register!$E$6:$E$255,MATCH(ROWS($A$6:A28),Requirements_Register!$BD$6:$BD$255,0))&amp;"","")</f>
        <v/>
      </c>
      <c r="E28" s="22" t="str">
        <f aca="false">IFERROR(INDEX(Requirements_Register!$F$6:$F$255,MATCH(ROWS($A$6:A28),Requirements_Register!$BD$6:$BD$255,0))&amp;"","")</f>
        <v/>
      </c>
      <c r="F28" s="22" t="str">
        <f aca="false">IFERROR(INDEX(Requirements_Register!$G$6:$G$255,MATCH(ROWS($A$6:A28),Requirements_Register!$BD$6:$BD$255,0))&amp;"","")</f>
        <v/>
      </c>
      <c r="G28" s="22" t="str">
        <f aca="false">IFERROR(INDEX(Requirements_Register!$K$6:$K$255,MATCH(ROWS($A$6:A28),Requirements_Register!$BD$6:$BD$255,0))&amp;"","")</f>
        <v/>
      </c>
      <c r="H28" s="22" t="str">
        <f aca="false">IFERROR(INDEX(Requirements_Register!$L$6:$L$255,MATCH(ROWS($A$6:A28),Requirements_Register!$BD$6:$BD$255,0))&amp;"","")</f>
        <v/>
      </c>
      <c r="I28" s="22" t="str">
        <f aca="false">IFERROR(INDEX(Requirements_Register!$N$6:$N$255,MATCH(ROWS($A$6:A28),Requirements_Register!$BD$6:$BD$255,0))&amp;"","")</f>
        <v/>
      </c>
      <c r="J28" s="22" t="str">
        <f aca="false">IFERROR(INDEX(Requirements_Register!$O$6:$O$255,MATCH(ROWS($A$6:A28),Requirements_Register!$BD$6:$BD$255,0))&amp;"","")</f>
        <v/>
      </c>
      <c r="K28" s="22" t="str">
        <f aca="false">IFERROR(INDEX(Requirements_Register!$AC$6:$AC$255,MATCH(ROWS($A$6:A28),Requirements_Register!$BD$6:$BD$255,0)),"")</f>
        <v/>
      </c>
      <c r="L28" s="22" t="str">
        <f aca="false">IFERROR(INDEX(Requirements_Register!$AG$6:$AG$255,MATCH(ROWS($A$6:A28),Requirements_Register!$BD$6:$BD$255,0))&amp;"","")</f>
        <v/>
      </c>
      <c r="M28" s="22" t="str">
        <f aca="false">IFERROR(INDEX(Requirements_Register!$AU$6:$AU$255,MATCH(ROWS($A$6:A28),Requirements_Register!$BD$6:$BD$255,0))&amp;"","")</f>
        <v/>
      </c>
      <c r="N28" s="22" t="str">
        <f aca="false">IFERROR(INDEX(Requirements_Register!$AV$6:$AV$255,MATCH(ROWS($A$6:A28),Requirements_Register!$BD$6:$BD$255,0))&amp;"","")</f>
        <v/>
      </c>
      <c r="O28" s="22" t="str">
        <f aca="false">IFERROR(INDEX(Requirements_Register!$AW$6:$AW$255,MATCH(ROWS($A$6:A28),Requirements_Register!$BD$6:$BD$255,0))&amp;"","")</f>
        <v/>
      </c>
    </row>
    <row r="29" customFormat="false" ht="15" hidden="false" customHeight="false" outlineLevel="0" collapsed="false">
      <c r="A29" s="22" t="str">
        <f aca="false">IFERROR(INDEX(Requirements_Register!$A$6:$A$255,MATCH(ROWS($A$6:A29),Requirements_Register!$BD$6:$BD$255,0))&amp;"","")</f>
        <v/>
      </c>
      <c r="B29" s="22" t="str">
        <f aca="false">IFERROR(INDEX(Requirements_Register!$C$6:$C$255,MATCH(ROWS($A$6:A29),Requirements_Register!$BD$6:$BD$255,0))&amp;"","")</f>
        <v/>
      </c>
      <c r="C29" s="22" t="str">
        <f aca="false">IFERROR(INDEX(Requirements_Register!$D$6:$D$255,MATCH(ROWS($A$6:A29),Requirements_Register!$BD$6:$BD$255,0))&amp;"","")</f>
        <v/>
      </c>
      <c r="D29" s="22" t="str">
        <f aca="false">IFERROR(INDEX(Requirements_Register!$E$6:$E$255,MATCH(ROWS($A$6:A29),Requirements_Register!$BD$6:$BD$255,0))&amp;"","")</f>
        <v/>
      </c>
      <c r="E29" s="22" t="str">
        <f aca="false">IFERROR(INDEX(Requirements_Register!$F$6:$F$255,MATCH(ROWS($A$6:A29),Requirements_Register!$BD$6:$BD$255,0))&amp;"","")</f>
        <v/>
      </c>
      <c r="F29" s="22" t="str">
        <f aca="false">IFERROR(INDEX(Requirements_Register!$G$6:$G$255,MATCH(ROWS($A$6:A29),Requirements_Register!$BD$6:$BD$255,0))&amp;"","")</f>
        <v/>
      </c>
      <c r="G29" s="22" t="str">
        <f aca="false">IFERROR(INDEX(Requirements_Register!$K$6:$K$255,MATCH(ROWS($A$6:A29),Requirements_Register!$BD$6:$BD$255,0))&amp;"","")</f>
        <v/>
      </c>
      <c r="H29" s="22" t="str">
        <f aca="false">IFERROR(INDEX(Requirements_Register!$L$6:$L$255,MATCH(ROWS($A$6:A29),Requirements_Register!$BD$6:$BD$255,0))&amp;"","")</f>
        <v/>
      </c>
      <c r="I29" s="22" t="str">
        <f aca="false">IFERROR(INDEX(Requirements_Register!$N$6:$N$255,MATCH(ROWS($A$6:A29),Requirements_Register!$BD$6:$BD$255,0))&amp;"","")</f>
        <v/>
      </c>
      <c r="J29" s="22" t="str">
        <f aca="false">IFERROR(INDEX(Requirements_Register!$O$6:$O$255,MATCH(ROWS($A$6:A29),Requirements_Register!$BD$6:$BD$255,0))&amp;"","")</f>
        <v/>
      </c>
      <c r="K29" s="22" t="str">
        <f aca="false">IFERROR(INDEX(Requirements_Register!$AC$6:$AC$255,MATCH(ROWS($A$6:A29),Requirements_Register!$BD$6:$BD$255,0)),"")</f>
        <v/>
      </c>
      <c r="L29" s="22" t="str">
        <f aca="false">IFERROR(INDEX(Requirements_Register!$AG$6:$AG$255,MATCH(ROWS($A$6:A29),Requirements_Register!$BD$6:$BD$255,0))&amp;"","")</f>
        <v/>
      </c>
      <c r="M29" s="22" t="str">
        <f aca="false">IFERROR(INDEX(Requirements_Register!$AU$6:$AU$255,MATCH(ROWS($A$6:A29),Requirements_Register!$BD$6:$BD$255,0))&amp;"","")</f>
        <v/>
      </c>
      <c r="N29" s="22" t="str">
        <f aca="false">IFERROR(INDEX(Requirements_Register!$AV$6:$AV$255,MATCH(ROWS($A$6:A29),Requirements_Register!$BD$6:$BD$255,0))&amp;"","")</f>
        <v/>
      </c>
      <c r="O29" s="22" t="str">
        <f aca="false">IFERROR(INDEX(Requirements_Register!$AW$6:$AW$255,MATCH(ROWS($A$6:A29),Requirements_Register!$BD$6:$BD$255,0))&amp;"","")</f>
        <v/>
      </c>
    </row>
    <row r="30" customFormat="false" ht="15" hidden="false" customHeight="false" outlineLevel="0" collapsed="false">
      <c r="A30" s="22" t="str">
        <f aca="false">IFERROR(INDEX(Requirements_Register!$A$6:$A$255,MATCH(ROWS($A$6:A30),Requirements_Register!$BD$6:$BD$255,0))&amp;"","")</f>
        <v/>
      </c>
      <c r="B30" s="22" t="str">
        <f aca="false">IFERROR(INDEX(Requirements_Register!$C$6:$C$255,MATCH(ROWS($A$6:A30),Requirements_Register!$BD$6:$BD$255,0))&amp;"","")</f>
        <v/>
      </c>
      <c r="C30" s="22" t="str">
        <f aca="false">IFERROR(INDEX(Requirements_Register!$D$6:$D$255,MATCH(ROWS($A$6:A30),Requirements_Register!$BD$6:$BD$255,0))&amp;"","")</f>
        <v/>
      </c>
      <c r="D30" s="22" t="str">
        <f aca="false">IFERROR(INDEX(Requirements_Register!$E$6:$E$255,MATCH(ROWS($A$6:A30),Requirements_Register!$BD$6:$BD$255,0))&amp;"","")</f>
        <v/>
      </c>
      <c r="E30" s="22" t="str">
        <f aca="false">IFERROR(INDEX(Requirements_Register!$F$6:$F$255,MATCH(ROWS($A$6:A30),Requirements_Register!$BD$6:$BD$255,0))&amp;"","")</f>
        <v/>
      </c>
      <c r="F30" s="22" t="str">
        <f aca="false">IFERROR(INDEX(Requirements_Register!$G$6:$G$255,MATCH(ROWS($A$6:A30),Requirements_Register!$BD$6:$BD$255,0))&amp;"","")</f>
        <v/>
      </c>
      <c r="G30" s="22" t="str">
        <f aca="false">IFERROR(INDEX(Requirements_Register!$K$6:$K$255,MATCH(ROWS($A$6:A30),Requirements_Register!$BD$6:$BD$255,0))&amp;"","")</f>
        <v/>
      </c>
      <c r="H30" s="22" t="str">
        <f aca="false">IFERROR(INDEX(Requirements_Register!$L$6:$L$255,MATCH(ROWS($A$6:A30),Requirements_Register!$BD$6:$BD$255,0))&amp;"","")</f>
        <v/>
      </c>
      <c r="I30" s="22" t="str">
        <f aca="false">IFERROR(INDEX(Requirements_Register!$N$6:$N$255,MATCH(ROWS($A$6:A30),Requirements_Register!$BD$6:$BD$255,0))&amp;"","")</f>
        <v/>
      </c>
      <c r="J30" s="22" t="str">
        <f aca="false">IFERROR(INDEX(Requirements_Register!$O$6:$O$255,MATCH(ROWS($A$6:A30),Requirements_Register!$BD$6:$BD$255,0))&amp;"","")</f>
        <v/>
      </c>
      <c r="K30" s="22" t="str">
        <f aca="false">IFERROR(INDEX(Requirements_Register!$AC$6:$AC$255,MATCH(ROWS($A$6:A30),Requirements_Register!$BD$6:$BD$255,0)),"")</f>
        <v/>
      </c>
      <c r="L30" s="22" t="str">
        <f aca="false">IFERROR(INDEX(Requirements_Register!$AG$6:$AG$255,MATCH(ROWS($A$6:A30),Requirements_Register!$BD$6:$BD$255,0))&amp;"","")</f>
        <v/>
      </c>
      <c r="M30" s="22" t="str">
        <f aca="false">IFERROR(INDEX(Requirements_Register!$AU$6:$AU$255,MATCH(ROWS($A$6:A30),Requirements_Register!$BD$6:$BD$255,0))&amp;"","")</f>
        <v/>
      </c>
      <c r="N30" s="22" t="str">
        <f aca="false">IFERROR(INDEX(Requirements_Register!$AV$6:$AV$255,MATCH(ROWS($A$6:A30),Requirements_Register!$BD$6:$BD$255,0))&amp;"","")</f>
        <v/>
      </c>
      <c r="O30" s="22" t="str">
        <f aca="false">IFERROR(INDEX(Requirements_Register!$AW$6:$AW$255,MATCH(ROWS($A$6:A30),Requirements_Register!$BD$6:$BD$255,0))&amp;"","")</f>
        <v/>
      </c>
    </row>
    <row r="31" customFormat="false" ht="15" hidden="false" customHeight="false" outlineLevel="0" collapsed="false">
      <c r="A31" s="22" t="str">
        <f aca="false">IFERROR(INDEX(Requirements_Register!$A$6:$A$255,MATCH(ROWS($A$6:A31),Requirements_Register!$BD$6:$BD$255,0))&amp;"","")</f>
        <v/>
      </c>
      <c r="B31" s="22" t="str">
        <f aca="false">IFERROR(INDEX(Requirements_Register!$C$6:$C$255,MATCH(ROWS($A$6:A31),Requirements_Register!$BD$6:$BD$255,0))&amp;"","")</f>
        <v/>
      </c>
      <c r="C31" s="22" t="str">
        <f aca="false">IFERROR(INDEX(Requirements_Register!$D$6:$D$255,MATCH(ROWS($A$6:A31),Requirements_Register!$BD$6:$BD$255,0))&amp;"","")</f>
        <v/>
      </c>
      <c r="D31" s="22" t="str">
        <f aca="false">IFERROR(INDEX(Requirements_Register!$E$6:$E$255,MATCH(ROWS($A$6:A31),Requirements_Register!$BD$6:$BD$255,0))&amp;"","")</f>
        <v/>
      </c>
      <c r="E31" s="22" t="str">
        <f aca="false">IFERROR(INDEX(Requirements_Register!$F$6:$F$255,MATCH(ROWS($A$6:A31),Requirements_Register!$BD$6:$BD$255,0))&amp;"","")</f>
        <v/>
      </c>
      <c r="F31" s="22" t="str">
        <f aca="false">IFERROR(INDEX(Requirements_Register!$G$6:$G$255,MATCH(ROWS($A$6:A31),Requirements_Register!$BD$6:$BD$255,0))&amp;"","")</f>
        <v/>
      </c>
      <c r="G31" s="22" t="str">
        <f aca="false">IFERROR(INDEX(Requirements_Register!$K$6:$K$255,MATCH(ROWS($A$6:A31),Requirements_Register!$BD$6:$BD$255,0))&amp;"","")</f>
        <v/>
      </c>
      <c r="H31" s="22" t="str">
        <f aca="false">IFERROR(INDEX(Requirements_Register!$L$6:$L$255,MATCH(ROWS($A$6:A31),Requirements_Register!$BD$6:$BD$255,0))&amp;"","")</f>
        <v/>
      </c>
      <c r="I31" s="22" t="str">
        <f aca="false">IFERROR(INDEX(Requirements_Register!$N$6:$N$255,MATCH(ROWS($A$6:A31),Requirements_Register!$BD$6:$BD$255,0))&amp;"","")</f>
        <v/>
      </c>
      <c r="J31" s="22" t="str">
        <f aca="false">IFERROR(INDEX(Requirements_Register!$O$6:$O$255,MATCH(ROWS($A$6:A31),Requirements_Register!$BD$6:$BD$255,0))&amp;"","")</f>
        <v/>
      </c>
      <c r="K31" s="22" t="str">
        <f aca="false">IFERROR(INDEX(Requirements_Register!$AC$6:$AC$255,MATCH(ROWS($A$6:A31),Requirements_Register!$BD$6:$BD$255,0)),"")</f>
        <v/>
      </c>
      <c r="L31" s="22" t="str">
        <f aca="false">IFERROR(INDEX(Requirements_Register!$AG$6:$AG$255,MATCH(ROWS($A$6:A31),Requirements_Register!$BD$6:$BD$255,0))&amp;"","")</f>
        <v/>
      </c>
      <c r="M31" s="22" t="str">
        <f aca="false">IFERROR(INDEX(Requirements_Register!$AU$6:$AU$255,MATCH(ROWS($A$6:A31),Requirements_Register!$BD$6:$BD$255,0))&amp;"","")</f>
        <v/>
      </c>
      <c r="N31" s="22" t="str">
        <f aca="false">IFERROR(INDEX(Requirements_Register!$AV$6:$AV$255,MATCH(ROWS($A$6:A31),Requirements_Register!$BD$6:$BD$255,0))&amp;"","")</f>
        <v/>
      </c>
      <c r="O31" s="22" t="str">
        <f aca="false">IFERROR(INDEX(Requirements_Register!$AW$6:$AW$255,MATCH(ROWS($A$6:A31),Requirements_Register!$BD$6:$BD$255,0))&amp;"","")</f>
        <v/>
      </c>
    </row>
    <row r="32" customFormat="false" ht="15" hidden="false" customHeight="false" outlineLevel="0" collapsed="false">
      <c r="A32" s="22" t="str">
        <f aca="false">IFERROR(INDEX(Requirements_Register!$A$6:$A$255,MATCH(ROWS($A$6:A32),Requirements_Register!$BD$6:$BD$255,0))&amp;"","")</f>
        <v/>
      </c>
      <c r="B32" s="22" t="str">
        <f aca="false">IFERROR(INDEX(Requirements_Register!$C$6:$C$255,MATCH(ROWS($A$6:A32),Requirements_Register!$BD$6:$BD$255,0))&amp;"","")</f>
        <v/>
      </c>
      <c r="C32" s="22" t="str">
        <f aca="false">IFERROR(INDEX(Requirements_Register!$D$6:$D$255,MATCH(ROWS($A$6:A32),Requirements_Register!$BD$6:$BD$255,0))&amp;"","")</f>
        <v/>
      </c>
      <c r="D32" s="22" t="str">
        <f aca="false">IFERROR(INDEX(Requirements_Register!$E$6:$E$255,MATCH(ROWS($A$6:A32),Requirements_Register!$BD$6:$BD$255,0))&amp;"","")</f>
        <v/>
      </c>
      <c r="E32" s="22" t="str">
        <f aca="false">IFERROR(INDEX(Requirements_Register!$F$6:$F$255,MATCH(ROWS($A$6:A32),Requirements_Register!$BD$6:$BD$255,0))&amp;"","")</f>
        <v/>
      </c>
      <c r="F32" s="22" t="str">
        <f aca="false">IFERROR(INDEX(Requirements_Register!$G$6:$G$255,MATCH(ROWS($A$6:A32),Requirements_Register!$BD$6:$BD$255,0))&amp;"","")</f>
        <v/>
      </c>
      <c r="G32" s="22" t="str">
        <f aca="false">IFERROR(INDEX(Requirements_Register!$K$6:$K$255,MATCH(ROWS($A$6:A32),Requirements_Register!$BD$6:$BD$255,0))&amp;"","")</f>
        <v/>
      </c>
      <c r="H32" s="22" t="str">
        <f aca="false">IFERROR(INDEX(Requirements_Register!$L$6:$L$255,MATCH(ROWS($A$6:A32),Requirements_Register!$BD$6:$BD$255,0))&amp;"","")</f>
        <v/>
      </c>
      <c r="I32" s="22" t="str">
        <f aca="false">IFERROR(INDEX(Requirements_Register!$N$6:$N$255,MATCH(ROWS($A$6:A32),Requirements_Register!$BD$6:$BD$255,0))&amp;"","")</f>
        <v/>
      </c>
      <c r="J32" s="22" t="str">
        <f aca="false">IFERROR(INDEX(Requirements_Register!$O$6:$O$255,MATCH(ROWS($A$6:A32),Requirements_Register!$BD$6:$BD$255,0))&amp;"","")</f>
        <v/>
      </c>
      <c r="K32" s="22" t="str">
        <f aca="false">IFERROR(INDEX(Requirements_Register!$AC$6:$AC$255,MATCH(ROWS($A$6:A32),Requirements_Register!$BD$6:$BD$255,0)),"")</f>
        <v/>
      </c>
      <c r="L32" s="22" t="str">
        <f aca="false">IFERROR(INDEX(Requirements_Register!$AG$6:$AG$255,MATCH(ROWS($A$6:A32),Requirements_Register!$BD$6:$BD$255,0))&amp;"","")</f>
        <v/>
      </c>
      <c r="M32" s="22" t="str">
        <f aca="false">IFERROR(INDEX(Requirements_Register!$AU$6:$AU$255,MATCH(ROWS($A$6:A32),Requirements_Register!$BD$6:$BD$255,0))&amp;"","")</f>
        <v/>
      </c>
      <c r="N32" s="22" t="str">
        <f aca="false">IFERROR(INDEX(Requirements_Register!$AV$6:$AV$255,MATCH(ROWS($A$6:A32),Requirements_Register!$BD$6:$BD$255,0))&amp;"","")</f>
        <v/>
      </c>
      <c r="O32" s="22" t="str">
        <f aca="false">IFERROR(INDEX(Requirements_Register!$AW$6:$AW$255,MATCH(ROWS($A$6:A32),Requirements_Register!$BD$6:$BD$255,0))&amp;"","")</f>
        <v/>
      </c>
    </row>
    <row r="33" customFormat="false" ht="15" hidden="false" customHeight="false" outlineLevel="0" collapsed="false">
      <c r="A33" s="22" t="str">
        <f aca="false">IFERROR(INDEX(Requirements_Register!$A$6:$A$255,MATCH(ROWS($A$6:A33),Requirements_Register!$BD$6:$BD$255,0))&amp;"","")</f>
        <v/>
      </c>
      <c r="B33" s="22" t="str">
        <f aca="false">IFERROR(INDEX(Requirements_Register!$C$6:$C$255,MATCH(ROWS($A$6:A33),Requirements_Register!$BD$6:$BD$255,0))&amp;"","")</f>
        <v/>
      </c>
      <c r="C33" s="22" t="str">
        <f aca="false">IFERROR(INDEX(Requirements_Register!$D$6:$D$255,MATCH(ROWS($A$6:A33),Requirements_Register!$BD$6:$BD$255,0))&amp;"","")</f>
        <v/>
      </c>
      <c r="D33" s="22" t="str">
        <f aca="false">IFERROR(INDEX(Requirements_Register!$E$6:$E$255,MATCH(ROWS($A$6:A33),Requirements_Register!$BD$6:$BD$255,0))&amp;"","")</f>
        <v/>
      </c>
      <c r="E33" s="22" t="str">
        <f aca="false">IFERROR(INDEX(Requirements_Register!$F$6:$F$255,MATCH(ROWS($A$6:A33),Requirements_Register!$BD$6:$BD$255,0))&amp;"","")</f>
        <v/>
      </c>
      <c r="F33" s="22" t="str">
        <f aca="false">IFERROR(INDEX(Requirements_Register!$G$6:$G$255,MATCH(ROWS($A$6:A33),Requirements_Register!$BD$6:$BD$255,0))&amp;"","")</f>
        <v/>
      </c>
      <c r="G33" s="22" t="str">
        <f aca="false">IFERROR(INDEX(Requirements_Register!$K$6:$K$255,MATCH(ROWS($A$6:A33),Requirements_Register!$BD$6:$BD$255,0))&amp;"","")</f>
        <v/>
      </c>
      <c r="H33" s="22" t="str">
        <f aca="false">IFERROR(INDEX(Requirements_Register!$L$6:$L$255,MATCH(ROWS($A$6:A33),Requirements_Register!$BD$6:$BD$255,0))&amp;"","")</f>
        <v/>
      </c>
      <c r="I33" s="22" t="str">
        <f aca="false">IFERROR(INDEX(Requirements_Register!$N$6:$N$255,MATCH(ROWS($A$6:A33),Requirements_Register!$BD$6:$BD$255,0))&amp;"","")</f>
        <v/>
      </c>
      <c r="J33" s="22" t="str">
        <f aca="false">IFERROR(INDEX(Requirements_Register!$O$6:$O$255,MATCH(ROWS($A$6:A33),Requirements_Register!$BD$6:$BD$255,0))&amp;"","")</f>
        <v/>
      </c>
      <c r="K33" s="22" t="str">
        <f aca="false">IFERROR(INDEX(Requirements_Register!$AC$6:$AC$255,MATCH(ROWS($A$6:A33),Requirements_Register!$BD$6:$BD$255,0)),"")</f>
        <v/>
      </c>
      <c r="L33" s="22" t="str">
        <f aca="false">IFERROR(INDEX(Requirements_Register!$AG$6:$AG$255,MATCH(ROWS($A$6:A33),Requirements_Register!$BD$6:$BD$255,0))&amp;"","")</f>
        <v/>
      </c>
      <c r="M33" s="22" t="str">
        <f aca="false">IFERROR(INDEX(Requirements_Register!$AU$6:$AU$255,MATCH(ROWS($A$6:A33),Requirements_Register!$BD$6:$BD$255,0))&amp;"","")</f>
        <v/>
      </c>
      <c r="N33" s="22" t="str">
        <f aca="false">IFERROR(INDEX(Requirements_Register!$AV$6:$AV$255,MATCH(ROWS($A$6:A33),Requirements_Register!$BD$6:$BD$255,0))&amp;"","")</f>
        <v/>
      </c>
      <c r="O33" s="22" t="str">
        <f aca="false">IFERROR(INDEX(Requirements_Register!$AW$6:$AW$255,MATCH(ROWS($A$6:A33),Requirements_Register!$BD$6:$BD$255,0))&amp;"","")</f>
        <v/>
      </c>
    </row>
    <row r="34" customFormat="false" ht="15" hidden="false" customHeight="false" outlineLevel="0" collapsed="false">
      <c r="A34" s="22" t="str">
        <f aca="false">IFERROR(INDEX(Requirements_Register!$A$6:$A$255,MATCH(ROWS($A$6:A34),Requirements_Register!$BD$6:$BD$255,0))&amp;"","")</f>
        <v/>
      </c>
      <c r="B34" s="22" t="str">
        <f aca="false">IFERROR(INDEX(Requirements_Register!$C$6:$C$255,MATCH(ROWS($A$6:A34),Requirements_Register!$BD$6:$BD$255,0))&amp;"","")</f>
        <v/>
      </c>
      <c r="C34" s="22" t="str">
        <f aca="false">IFERROR(INDEX(Requirements_Register!$D$6:$D$255,MATCH(ROWS($A$6:A34),Requirements_Register!$BD$6:$BD$255,0))&amp;"","")</f>
        <v/>
      </c>
      <c r="D34" s="22" t="str">
        <f aca="false">IFERROR(INDEX(Requirements_Register!$E$6:$E$255,MATCH(ROWS($A$6:A34),Requirements_Register!$BD$6:$BD$255,0))&amp;"","")</f>
        <v/>
      </c>
      <c r="E34" s="22" t="str">
        <f aca="false">IFERROR(INDEX(Requirements_Register!$F$6:$F$255,MATCH(ROWS($A$6:A34),Requirements_Register!$BD$6:$BD$255,0))&amp;"","")</f>
        <v/>
      </c>
      <c r="F34" s="22" t="str">
        <f aca="false">IFERROR(INDEX(Requirements_Register!$G$6:$G$255,MATCH(ROWS($A$6:A34),Requirements_Register!$BD$6:$BD$255,0))&amp;"","")</f>
        <v/>
      </c>
      <c r="G34" s="22" t="str">
        <f aca="false">IFERROR(INDEX(Requirements_Register!$K$6:$K$255,MATCH(ROWS($A$6:A34),Requirements_Register!$BD$6:$BD$255,0))&amp;"","")</f>
        <v/>
      </c>
      <c r="H34" s="22" t="str">
        <f aca="false">IFERROR(INDEX(Requirements_Register!$L$6:$L$255,MATCH(ROWS($A$6:A34),Requirements_Register!$BD$6:$BD$255,0))&amp;"","")</f>
        <v/>
      </c>
      <c r="I34" s="22" t="str">
        <f aca="false">IFERROR(INDEX(Requirements_Register!$N$6:$N$255,MATCH(ROWS($A$6:A34),Requirements_Register!$BD$6:$BD$255,0))&amp;"","")</f>
        <v/>
      </c>
      <c r="J34" s="22" t="str">
        <f aca="false">IFERROR(INDEX(Requirements_Register!$O$6:$O$255,MATCH(ROWS($A$6:A34),Requirements_Register!$BD$6:$BD$255,0))&amp;"","")</f>
        <v/>
      </c>
      <c r="K34" s="22" t="str">
        <f aca="false">IFERROR(INDEX(Requirements_Register!$AC$6:$AC$255,MATCH(ROWS($A$6:A34),Requirements_Register!$BD$6:$BD$255,0)),"")</f>
        <v/>
      </c>
      <c r="L34" s="22" t="str">
        <f aca="false">IFERROR(INDEX(Requirements_Register!$AG$6:$AG$255,MATCH(ROWS($A$6:A34),Requirements_Register!$BD$6:$BD$255,0))&amp;"","")</f>
        <v/>
      </c>
      <c r="M34" s="22" t="str">
        <f aca="false">IFERROR(INDEX(Requirements_Register!$AU$6:$AU$255,MATCH(ROWS($A$6:A34),Requirements_Register!$BD$6:$BD$255,0))&amp;"","")</f>
        <v/>
      </c>
      <c r="N34" s="22" t="str">
        <f aca="false">IFERROR(INDEX(Requirements_Register!$AV$6:$AV$255,MATCH(ROWS($A$6:A34),Requirements_Register!$BD$6:$BD$255,0))&amp;"","")</f>
        <v/>
      </c>
      <c r="O34" s="22" t="str">
        <f aca="false">IFERROR(INDEX(Requirements_Register!$AW$6:$AW$255,MATCH(ROWS($A$6:A34),Requirements_Register!$BD$6:$BD$255,0))&amp;"","")</f>
        <v/>
      </c>
    </row>
    <row r="35" customFormat="false" ht="15" hidden="false" customHeight="false" outlineLevel="0" collapsed="false">
      <c r="A35" s="22" t="str">
        <f aca="false">IFERROR(INDEX(Requirements_Register!$A$6:$A$255,MATCH(ROWS($A$6:A35),Requirements_Register!$BD$6:$BD$255,0))&amp;"","")</f>
        <v/>
      </c>
      <c r="B35" s="22" t="str">
        <f aca="false">IFERROR(INDEX(Requirements_Register!$C$6:$C$255,MATCH(ROWS($A$6:A35),Requirements_Register!$BD$6:$BD$255,0))&amp;"","")</f>
        <v/>
      </c>
      <c r="C35" s="22" t="str">
        <f aca="false">IFERROR(INDEX(Requirements_Register!$D$6:$D$255,MATCH(ROWS($A$6:A35),Requirements_Register!$BD$6:$BD$255,0))&amp;"","")</f>
        <v/>
      </c>
      <c r="D35" s="22" t="str">
        <f aca="false">IFERROR(INDEX(Requirements_Register!$E$6:$E$255,MATCH(ROWS($A$6:A35),Requirements_Register!$BD$6:$BD$255,0))&amp;"","")</f>
        <v/>
      </c>
      <c r="E35" s="22" t="str">
        <f aca="false">IFERROR(INDEX(Requirements_Register!$F$6:$F$255,MATCH(ROWS($A$6:A35),Requirements_Register!$BD$6:$BD$255,0))&amp;"","")</f>
        <v/>
      </c>
      <c r="F35" s="22" t="str">
        <f aca="false">IFERROR(INDEX(Requirements_Register!$G$6:$G$255,MATCH(ROWS($A$6:A35),Requirements_Register!$BD$6:$BD$255,0))&amp;"","")</f>
        <v/>
      </c>
      <c r="G35" s="22" t="str">
        <f aca="false">IFERROR(INDEX(Requirements_Register!$K$6:$K$255,MATCH(ROWS($A$6:A35),Requirements_Register!$BD$6:$BD$255,0))&amp;"","")</f>
        <v/>
      </c>
      <c r="H35" s="22" t="str">
        <f aca="false">IFERROR(INDEX(Requirements_Register!$L$6:$L$255,MATCH(ROWS($A$6:A35),Requirements_Register!$BD$6:$BD$255,0))&amp;"","")</f>
        <v/>
      </c>
      <c r="I35" s="22" t="str">
        <f aca="false">IFERROR(INDEX(Requirements_Register!$N$6:$N$255,MATCH(ROWS($A$6:A35),Requirements_Register!$BD$6:$BD$255,0))&amp;"","")</f>
        <v/>
      </c>
      <c r="J35" s="22" t="str">
        <f aca="false">IFERROR(INDEX(Requirements_Register!$O$6:$O$255,MATCH(ROWS($A$6:A35),Requirements_Register!$BD$6:$BD$255,0))&amp;"","")</f>
        <v/>
      </c>
      <c r="K35" s="22" t="str">
        <f aca="false">IFERROR(INDEX(Requirements_Register!$AC$6:$AC$255,MATCH(ROWS($A$6:A35),Requirements_Register!$BD$6:$BD$255,0)),"")</f>
        <v/>
      </c>
      <c r="L35" s="22" t="str">
        <f aca="false">IFERROR(INDEX(Requirements_Register!$AG$6:$AG$255,MATCH(ROWS($A$6:A35),Requirements_Register!$BD$6:$BD$255,0))&amp;"","")</f>
        <v/>
      </c>
      <c r="M35" s="22" t="str">
        <f aca="false">IFERROR(INDEX(Requirements_Register!$AU$6:$AU$255,MATCH(ROWS($A$6:A35),Requirements_Register!$BD$6:$BD$255,0))&amp;"","")</f>
        <v/>
      </c>
      <c r="N35" s="22" t="str">
        <f aca="false">IFERROR(INDEX(Requirements_Register!$AV$6:$AV$255,MATCH(ROWS($A$6:A35),Requirements_Register!$BD$6:$BD$255,0))&amp;"","")</f>
        <v/>
      </c>
      <c r="O35" s="22" t="str">
        <f aca="false">IFERROR(INDEX(Requirements_Register!$AW$6:$AW$255,MATCH(ROWS($A$6:A35),Requirements_Register!$BD$6:$BD$255,0))&amp;"","")</f>
        <v/>
      </c>
    </row>
    <row r="36" customFormat="false" ht="15" hidden="false" customHeight="false" outlineLevel="0" collapsed="false">
      <c r="A36" s="22" t="str">
        <f aca="false">IFERROR(INDEX(Requirements_Register!$A$6:$A$255,MATCH(ROWS($A$6:A36),Requirements_Register!$BD$6:$BD$255,0))&amp;"","")</f>
        <v/>
      </c>
      <c r="B36" s="22" t="str">
        <f aca="false">IFERROR(INDEX(Requirements_Register!$C$6:$C$255,MATCH(ROWS($A$6:A36),Requirements_Register!$BD$6:$BD$255,0))&amp;"","")</f>
        <v/>
      </c>
      <c r="C36" s="22" t="str">
        <f aca="false">IFERROR(INDEX(Requirements_Register!$D$6:$D$255,MATCH(ROWS($A$6:A36),Requirements_Register!$BD$6:$BD$255,0))&amp;"","")</f>
        <v/>
      </c>
      <c r="D36" s="22" t="str">
        <f aca="false">IFERROR(INDEX(Requirements_Register!$E$6:$E$255,MATCH(ROWS($A$6:A36),Requirements_Register!$BD$6:$BD$255,0))&amp;"","")</f>
        <v/>
      </c>
      <c r="E36" s="22" t="str">
        <f aca="false">IFERROR(INDEX(Requirements_Register!$F$6:$F$255,MATCH(ROWS($A$6:A36),Requirements_Register!$BD$6:$BD$255,0))&amp;"","")</f>
        <v/>
      </c>
      <c r="F36" s="22" t="str">
        <f aca="false">IFERROR(INDEX(Requirements_Register!$G$6:$G$255,MATCH(ROWS($A$6:A36),Requirements_Register!$BD$6:$BD$255,0))&amp;"","")</f>
        <v/>
      </c>
      <c r="G36" s="22" t="str">
        <f aca="false">IFERROR(INDEX(Requirements_Register!$K$6:$K$255,MATCH(ROWS($A$6:A36),Requirements_Register!$BD$6:$BD$255,0))&amp;"","")</f>
        <v/>
      </c>
      <c r="H36" s="22" t="str">
        <f aca="false">IFERROR(INDEX(Requirements_Register!$L$6:$L$255,MATCH(ROWS($A$6:A36),Requirements_Register!$BD$6:$BD$255,0))&amp;"","")</f>
        <v/>
      </c>
      <c r="I36" s="22" t="str">
        <f aca="false">IFERROR(INDEX(Requirements_Register!$N$6:$N$255,MATCH(ROWS($A$6:A36),Requirements_Register!$BD$6:$BD$255,0))&amp;"","")</f>
        <v/>
      </c>
      <c r="J36" s="22" t="str">
        <f aca="false">IFERROR(INDEX(Requirements_Register!$O$6:$O$255,MATCH(ROWS($A$6:A36),Requirements_Register!$BD$6:$BD$255,0))&amp;"","")</f>
        <v/>
      </c>
      <c r="K36" s="22" t="str">
        <f aca="false">IFERROR(INDEX(Requirements_Register!$AC$6:$AC$255,MATCH(ROWS($A$6:A36),Requirements_Register!$BD$6:$BD$255,0)),"")</f>
        <v/>
      </c>
      <c r="L36" s="22" t="str">
        <f aca="false">IFERROR(INDEX(Requirements_Register!$AG$6:$AG$255,MATCH(ROWS($A$6:A36),Requirements_Register!$BD$6:$BD$255,0))&amp;"","")</f>
        <v/>
      </c>
      <c r="M36" s="22" t="str">
        <f aca="false">IFERROR(INDEX(Requirements_Register!$AU$6:$AU$255,MATCH(ROWS($A$6:A36),Requirements_Register!$BD$6:$BD$255,0))&amp;"","")</f>
        <v/>
      </c>
      <c r="N36" s="22" t="str">
        <f aca="false">IFERROR(INDEX(Requirements_Register!$AV$6:$AV$255,MATCH(ROWS($A$6:A36),Requirements_Register!$BD$6:$BD$255,0))&amp;"","")</f>
        <v/>
      </c>
      <c r="O36" s="22" t="str">
        <f aca="false">IFERROR(INDEX(Requirements_Register!$AW$6:$AW$255,MATCH(ROWS($A$6:A36),Requirements_Register!$BD$6:$BD$255,0))&amp;"","")</f>
        <v/>
      </c>
    </row>
    <row r="37" customFormat="false" ht="15" hidden="false" customHeight="false" outlineLevel="0" collapsed="false">
      <c r="A37" s="22" t="str">
        <f aca="false">IFERROR(INDEX(Requirements_Register!$A$6:$A$255,MATCH(ROWS($A$6:A37),Requirements_Register!$BD$6:$BD$255,0))&amp;"","")</f>
        <v/>
      </c>
      <c r="B37" s="22" t="str">
        <f aca="false">IFERROR(INDEX(Requirements_Register!$C$6:$C$255,MATCH(ROWS($A$6:A37),Requirements_Register!$BD$6:$BD$255,0))&amp;"","")</f>
        <v/>
      </c>
      <c r="C37" s="22" t="str">
        <f aca="false">IFERROR(INDEX(Requirements_Register!$D$6:$D$255,MATCH(ROWS($A$6:A37),Requirements_Register!$BD$6:$BD$255,0))&amp;"","")</f>
        <v/>
      </c>
      <c r="D37" s="22" t="str">
        <f aca="false">IFERROR(INDEX(Requirements_Register!$E$6:$E$255,MATCH(ROWS($A$6:A37),Requirements_Register!$BD$6:$BD$255,0))&amp;"","")</f>
        <v/>
      </c>
      <c r="E37" s="22" t="str">
        <f aca="false">IFERROR(INDEX(Requirements_Register!$F$6:$F$255,MATCH(ROWS($A$6:A37),Requirements_Register!$BD$6:$BD$255,0))&amp;"","")</f>
        <v/>
      </c>
      <c r="F37" s="22" t="str">
        <f aca="false">IFERROR(INDEX(Requirements_Register!$G$6:$G$255,MATCH(ROWS($A$6:A37),Requirements_Register!$BD$6:$BD$255,0))&amp;"","")</f>
        <v/>
      </c>
      <c r="G37" s="22" t="str">
        <f aca="false">IFERROR(INDEX(Requirements_Register!$K$6:$K$255,MATCH(ROWS($A$6:A37),Requirements_Register!$BD$6:$BD$255,0))&amp;"","")</f>
        <v/>
      </c>
      <c r="H37" s="22" t="str">
        <f aca="false">IFERROR(INDEX(Requirements_Register!$L$6:$L$255,MATCH(ROWS($A$6:A37),Requirements_Register!$BD$6:$BD$255,0))&amp;"","")</f>
        <v/>
      </c>
      <c r="I37" s="22" t="str">
        <f aca="false">IFERROR(INDEX(Requirements_Register!$N$6:$N$255,MATCH(ROWS($A$6:A37),Requirements_Register!$BD$6:$BD$255,0))&amp;"","")</f>
        <v/>
      </c>
      <c r="J37" s="22" t="str">
        <f aca="false">IFERROR(INDEX(Requirements_Register!$O$6:$O$255,MATCH(ROWS($A$6:A37),Requirements_Register!$BD$6:$BD$255,0))&amp;"","")</f>
        <v/>
      </c>
      <c r="K37" s="22" t="str">
        <f aca="false">IFERROR(INDEX(Requirements_Register!$AC$6:$AC$255,MATCH(ROWS($A$6:A37),Requirements_Register!$BD$6:$BD$255,0)),"")</f>
        <v/>
      </c>
      <c r="L37" s="22" t="str">
        <f aca="false">IFERROR(INDEX(Requirements_Register!$AG$6:$AG$255,MATCH(ROWS($A$6:A37),Requirements_Register!$BD$6:$BD$255,0))&amp;"","")</f>
        <v/>
      </c>
      <c r="M37" s="22" t="str">
        <f aca="false">IFERROR(INDEX(Requirements_Register!$AU$6:$AU$255,MATCH(ROWS($A$6:A37),Requirements_Register!$BD$6:$BD$255,0))&amp;"","")</f>
        <v/>
      </c>
      <c r="N37" s="22" t="str">
        <f aca="false">IFERROR(INDEX(Requirements_Register!$AV$6:$AV$255,MATCH(ROWS($A$6:A37),Requirements_Register!$BD$6:$BD$255,0))&amp;"","")</f>
        <v/>
      </c>
      <c r="O37" s="22" t="str">
        <f aca="false">IFERROR(INDEX(Requirements_Register!$AW$6:$AW$255,MATCH(ROWS($A$6:A37),Requirements_Register!$BD$6:$BD$255,0))&amp;"","")</f>
        <v/>
      </c>
    </row>
    <row r="38" customFormat="false" ht="15" hidden="false" customHeight="false" outlineLevel="0" collapsed="false">
      <c r="A38" s="22" t="str">
        <f aca="false">IFERROR(INDEX(Requirements_Register!$A$6:$A$255,MATCH(ROWS($A$6:A38),Requirements_Register!$BD$6:$BD$255,0))&amp;"","")</f>
        <v/>
      </c>
      <c r="B38" s="22" t="str">
        <f aca="false">IFERROR(INDEX(Requirements_Register!$C$6:$C$255,MATCH(ROWS($A$6:A38),Requirements_Register!$BD$6:$BD$255,0))&amp;"","")</f>
        <v/>
      </c>
      <c r="C38" s="22" t="str">
        <f aca="false">IFERROR(INDEX(Requirements_Register!$D$6:$D$255,MATCH(ROWS($A$6:A38),Requirements_Register!$BD$6:$BD$255,0))&amp;"","")</f>
        <v/>
      </c>
      <c r="D38" s="22" t="str">
        <f aca="false">IFERROR(INDEX(Requirements_Register!$E$6:$E$255,MATCH(ROWS($A$6:A38),Requirements_Register!$BD$6:$BD$255,0))&amp;"","")</f>
        <v/>
      </c>
      <c r="E38" s="22" t="str">
        <f aca="false">IFERROR(INDEX(Requirements_Register!$F$6:$F$255,MATCH(ROWS($A$6:A38),Requirements_Register!$BD$6:$BD$255,0))&amp;"","")</f>
        <v/>
      </c>
      <c r="F38" s="22" t="str">
        <f aca="false">IFERROR(INDEX(Requirements_Register!$G$6:$G$255,MATCH(ROWS($A$6:A38),Requirements_Register!$BD$6:$BD$255,0))&amp;"","")</f>
        <v/>
      </c>
      <c r="G38" s="22" t="str">
        <f aca="false">IFERROR(INDEX(Requirements_Register!$K$6:$K$255,MATCH(ROWS($A$6:A38),Requirements_Register!$BD$6:$BD$255,0))&amp;"","")</f>
        <v/>
      </c>
      <c r="H38" s="22" t="str">
        <f aca="false">IFERROR(INDEX(Requirements_Register!$L$6:$L$255,MATCH(ROWS($A$6:A38),Requirements_Register!$BD$6:$BD$255,0))&amp;"","")</f>
        <v/>
      </c>
      <c r="I38" s="22" t="str">
        <f aca="false">IFERROR(INDEX(Requirements_Register!$N$6:$N$255,MATCH(ROWS($A$6:A38),Requirements_Register!$BD$6:$BD$255,0))&amp;"","")</f>
        <v/>
      </c>
      <c r="J38" s="22" t="str">
        <f aca="false">IFERROR(INDEX(Requirements_Register!$O$6:$O$255,MATCH(ROWS($A$6:A38),Requirements_Register!$BD$6:$BD$255,0))&amp;"","")</f>
        <v/>
      </c>
      <c r="K38" s="22" t="str">
        <f aca="false">IFERROR(INDEX(Requirements_Register!$AC$6:$AC$255,MATCH(ROWS($A$6:A38),Requirements_Register!$BD$6:$BD$255,0)),"")</f>
        <v/>
      </c>
      <c r="L38" s="22" t="str">
        <f aca="false">IFERROR(INDEX(Requirements_Register!$AG$6:$AG$255,MATCH(ROWS($A$6:A38),Requirements_Register!$BD$6:$BD$255,0))&amp;"","")</f>
        <v/>
      </c>
      <c r="M38" s="22" t="str">
        <f aca="false">IFERROR(INDEX(Requirements_Register!$AU$6:$AU$255,MATCH(ROWS($A$6:A38),Requirements_Register!$BD$6:$BD$255,0))&amp;"","")</f>
        <v/>
      </c>
      <c r="N38" s="22" t="str">
        <f aca="false">IFERROR(INDEX(Requirements_Register!$AV$6:$AV$255,MATCH(ROWS($A$6:A38),Requirements_Register!$BD$6:$BD$255,0))&amp;"","")</f>
        <v/>
      </c>
      <c r="O38" s="22" t="str">
        <f aca="false">IFERROR(INDEX(Requirements_Register!$AW$6:$AW$255,MATCH(ROWS($A$6:A38),Requirements_Register!$BD$6:$BD$255,0))&amp;"","")</f>
        <v/>
      </c>
    </row>
    <row r="39" customFormat="false" ht="15" hidden="false" customHeight="false" outlineLevel="0" collapsed="false">
      <c r="A39" s="22" t="str">
        <f aca="false">IFERROR(INDEX(Requirements_Register!$A$6:$A$255,MATCH(ROWS($A$6:A39),Requirements_Register!$BD$6:$BD$255,0))&amp;"","")</f>
        <v/>
      </c>
      <c r="B39" s="22" t="str">
        <f aca="false">IFERROR(INDEX(Requirements_Register!$C$6:$C$255,MATCH(ROWS($A$6:A39),Requirements_Register!$BD$6:$BD$255,0))&amp;"","")</f>
        <v/>
      </c>
      <c r="C39" s="22" t="str">
        <f aca="false">IFERROR(INDEX(Requirements_Register!$D$6:$D$255,MATCH(ROWS($A$6:A39),Requirements_Register!$BD$6:$BD$255,0))&amp;"","")</f>
        <v/>
      </c>
      <c r="D39" s="22" t="str">
        <f aca="false">IFERROR(INDEX(Requirements_Register!$E$6:$E$255,MATCH(ROWS($A$6:A39),Requirements_Register!$BD$6:$BD$255,0))&amp;"","")</f>
        <v/>
      </c>
      <c r="E39" s="22" t="str">
        <f aca="false">IFERROR(INDEX(Requirements_Register!$F$6:$F$255,MATCH(ROWS($A$6:A39),Requirements_Register!$BD$6:$BD$255,0))&amp;"","")</f>
        <v/>
      </c>
      <c r="F39" s="22" t="str">
        <f aca="false">IFERROR(INDEX(Requirements_Register!$G$6:$G$255,MATCH(ROWS($A$6:A39),Requirements_Register!$BD$6:$BD$255,0))&amp;"","")</f>
        <v/>
      </c>
      <c r="G39" s="22" t="str">
        <f aca="false">IFERROR(INDEX(Requirements_Register!$K$6:$K$255,MATCH(ROWS($A$6:A39),Requirements_Register!$BD$6:$BD$255,0))&amp;"","")</f>
        <v/>
      </c>
      <c r="H39" s="22" t="str">
        <f aca="false">IFERROR(INDEX(Requirements_Register!$L$6:$L$255,MATCH(ROWS($A$6:A39),Requirements_Register!$BD$6:$BD$255,0))&amp;"","")</f>
        <v/>
      </c>
      <c r="I39" s="22" t="str">
        <f aca="false">IFERROR(INDEX(Requirements_Register!$N$6:$N$255,MATCH(ROWS($A$6:A39),Requirements_Register!$BD$6:$BD$255,0))&amp;"","")</f>
        <v/>
      </c>
      <c r="J39" s="22" t="str">
        <f aca="false">IFERROR(INDEX(Requirements_Register!$O$6:$O$255,MATCH(ROWS($A$6:A39),Requirements_Register!$BD$6:$BD$255,0))&amp;"","")</f>
        <v/>
      </c>
      <c r="K39" s="22" t="str">
        <f aca="false">IFERROR(INDEX(Requirements_Register!$AC$6:$AC$255,MATCH(ROWS($A$6:A39),Requirements_Register!$BD$6:$BD$255,0)),"")</f>
        <v/>
      </c>
      <c r="L39" s="22" t="str">
        <f aca="false">IFERROR(INDEX(Requirements_Register!$AG$6:$AG$255,MATCH(ROWS($A$6:A39),Requirements_Register!$BD$6:$BD$255,0))&amp;"","")</f>
        <v/>
      </c>
      <c r="M39" s="22" t="str">
        <f aca="false">IFERROR(INDEX(Requirements_Register!$AU$6:$AU$255,MATCH(ROWS($A$6:A39),Requirements_Register!$BD$6:$BD$255,0))&amp;"","")</f>
        <v/>
      </c>
      <c r="N39" s="22" t="str">
        <f aca="false">IFERROR(INDEX(Requirements_Register!$AV$6:$AV$255,MATCH(ROWS($A$6:A39),Requirements_Register!$BD$6:$BD$255,0))&amp;"","")</f>
        <v/>
      </c>
      <c r="O39" s="22" t="str">
        <f aca="false">IFERROR(INDEX(Requirements_Register!$AW$6:$AW$255,MATCH(ROWS($A$6:A39),Requirements_Register!$BD$6:$BD$255,0))&amp;"","")</f>
        <v/>
      </c>
    </row>
    <row r="40" customFormat="false" ht="15" hidden="false" customHeight="false" outlineLevel="0" collapsed="false">
      <c r="A40" s="22" t="str">
        <f aca="false">IFERROR(INDEX(Requirements_Register!$A$6:$A$255,MATCH(ROWS($A$6:A40),Requirements_Register!$BD$6:$BD$255,0))&amp;"","")</f>
        <v/>
      </c>
      <c r="B40" s="22" t="str">
        <f aca="false">IFERROR(INDEX(Requirements_Register!$C$6:$C$255,MATCH(ROWS($A$6:A40),Requirements_Register!$BD$6:$BD$255,0))&amp;"","")</f>
        <v/>
      </c>
      <c r="C40" s="22" t="str">
        <f aca="false">IFERROR(INDEX(Requirements_Register!$D$6:$D$255,MATCH(ROWS($A$6:A40),Requirements_Register!$BD$6:$BD$255,0))&amp;"","")</f>
        <v/>
      </c>
      <c r="D40" s="22" t="str">
        <f aca="false">IFERROR(INDEX(Requirements_Register!$E$6:$E$255,MATCH(ROWS($A$6:A40),Requirements_Register!$BD$6:$BD$255,0))&amp;"","")</f>
        <v/>
      </c>
      <c r="E40" s="22" t="str">
        <f aca="false">IFERROR(INDEX(Requirements_Register!$F$6:$F$255,MATCH(ROWS($A$6:A40),Requirements_Register!$BD$6:$BD$255,0))&amp;"","")</f>
        <v/>
      </c>
      <c r="F40" s="22" t="str">
        <f aca="false">IFERROR(INDEX(Requirements_Register!$G$6:$G$255,MATCH(ROWS($A$6:A40),Requirements_Register!$BD$6:$BD$255,0))&amp;"","")</f>
        <v/>
      </c>
      <c r="G40" s="22" t="str">
        <f aca="false">IFERROR(INDEX(Requirements_Register!$K$6:$K$255,MATCH(ROWS($A$6:A40),Requirements_Register!$BD$6:$BD$255,0))&amp;"","")</f>
        <v/>
      </c>
      <c r="H40" s="22" t="str">
        <f aca="false">IFERROR(INDEX(Requirements_Register!$L$6:$L$255,MATCH(ROWS($A$6:A40),Requirements_Register!$BD$6:$BD$255,0))&amp;"","")</f>
        <v/>
      </c>
      <c r="I40" s="22" t="str">
        <f aca="false">IFERROR(INDEX(Requirements_Register!$N$6:$N$255,MATCH(ROWS($A$6:A40),Requirements_Register!$BD$6:$BD$255,0))&amp;"","")</f>
        <v/>
      </c>
      <c r="J40" s="22" t="str">
        <f aca="false">IFERROR(INDEX(Requirements_Register!$O$6:$O$255,MATCH(ROWS($A$6:A40),Requirements_Register!$BD$6:$BD$255,0))&amp;"","")</f>
        <v/>
      </c>
      <c r="K40" s="22" t="str">
        <f aca="false">IFERROR(INDEX(Requirements_Register!$AC$6:$AC$255,MATCH(ROWS($A$6:A40),Requirements_Register!$BD$6:$BD$255,0)),"")</f>
        <v/>
      </c>
      <c r="L40" s="22" t="str">
        <f aca="false">IFERROR(INDEX(Requirements_Register!$AG$6:$AG$255,MATCH(ROWS($A$6:A40),Requirements_Register!$BD$6:$BD$255,0))&amp;"","")</f>
        <v/>
      </c>
      <c r="M40" s="22" t="str">
        <f aca="false">IFERROR(INDEX(Requirements_Register!$AU$6:$AU$255,MATCH(ROWS($A$6:A40),Requirements_Register!$BD$6:$BD$255,0))&amp;"","")</f>
        <v/>
      </c>
      <c r="N40" s="22" t="str">
        <f aca="false">IFERROR(INDEX(Requirements_Register!$AV$6:$AV$255,MATCH(ROWS($A$6:A40),Requirements_Register!$BD$6:$BD$255,0))&amp;"","")</f>
        <v/>
      </c>
      <c r="O40" s="22" t="str">
        <f aca="false">IFERROR(INDEX(Requirements_Register!$AW$6:$AW$255,MATCH(ROWS($A$6:A40),Requirements_Register!$BD$6:$BD$255,0))&amp;"","")</f>
        <v/>
      </c>
    </row>
    <row r="41" customFormat="false" ht="15" hidden="false" customHeight="false" outlineLevel="0" collapsed="false">
      <c r="A41" s="22" t="str">
        <f aca="false">IFERROR(INDEX(Requirements_Register!$A$6:$A$255,MATCH(ROWS($A$6:A41),Requirements_Register!$BD$6:$BD$255,0))&amp;"","")</f>
        <v/>
      </c>
      <c r="B41" s="22" t="str">
        <f aca="false">IFERROR(INDEX(Requirements_Register!$C$6:$C$255,MATCH(ROWS($A$6:A41),Requirements_Register!$BD$6:$BD$255,0))&amp;"","")</f>
        <v/>
      </c>
      <c r="C41" s="22" t="str">
        <f aca="false">IFERROR(INDEX(Requirements_Register!$D$6:$D$255,MATCH(ROWS($A$6:A41),Requirements_Register!$BD$6:$BD$255,0))&amp;"","")</f>
        <v/>
      </c>
      <c r="D41" s="22" t="str">
        <f aca="false">IFERROR(INDEX(Requirements_Register!$E$6:$E$255,MATCH(ROWS($A$6:A41),Requirements_Register!$BD$6:$BD$255,0))&amp;"","")</f>
        <v/>
      </c>
      <c r="E41" s="22" t="str">
        <f aca="false">IFERROR(INDEX(Requirements_Register!$F$6:$F$255,MATCH(ROWS($A$6:A41),Requirements_Register!$BD$6:$BD$255,0))&amp;"","")</f>
        <v/>
      </c>
      <c r="F41" s="22" t="str">
        <f aca="false">IFERROR(INDEX(Requirements_Register!$G$6:$G$255,MATCH(ROWS($A$6:A41),Requirements_Register!$BD$6:$BD$255,0))&amp;"","")</f>
        <v/>
      </c>
      <c r="G41" s="22" t="str">
        <f aca="false">IFERROR(INDEX(Requirements_Register!$K$6:$K$255,MATCH(ROWS($A$6:A41),Requirements_Register!$BD$6:$BD$255,0))&amp;"","")</f>
        <v/>
      </c>
      <c r="H41" s="22" t="str">
        <f aca="false">IFERROR(INDEX(Requirements_Register!$L$6:$L$255,MATCH(ROWS($A$6:A41),Requirements_Register!$BD$6:$BD$255,0))&amp;"","")</f>
        <v/>
      </c>
      <c r="I41" s="22" t="str">
        <f aca="false">IFERROR(INDEX(Requirements_Register!$N$6:$N$255,MATCH(ROWS($A$6:A41),Requirements_Register!$BD$6:$BD$255,0))&amp;"","")</f>
        <v/>
      </c>
      <c r="J41" s="22" t="str">
        <f aca="false">IFERROR(INDEX(Requirements_Register!$O$6:$O$255,MATCH(ROWS($A$6:A41),Requirements_Register!$BD$6:$BD$255,0))&amp;"","")</f>
        <v/>
      </c>
      <c r="K41" s="22" t="str">
        <f aca="false">IFERROR(INDEX(Requirements_Register!$AC$6:$AC$255,MATCH(ROWS($A$6:A41),Requirements_Register!$BD$6:$BD$255,0)),"")</f>
        <v/>
      </c>
      <c r="L41" s="22" t="str">
        <f aca="false">IFERROR(INDEX(Requirements_Register!$AG$6:$AG$255,MATCH(ROWS($A$6:A41),Requirements_Register!$BD$6:$BD$255,0))&amp;"","")</f>
        <v/>
      </c>
      <c r="M41" s="22" t="str">
        <f aca="false">IFERROR(INDEX(Requirements_Register!$AU$6:$AU$255,MATCH(ROWS($A$6:A41),Requirements_Register!$BD$6:$BD$255,0))&amp;"","")</f>
        <v/>
      </c>
      <c r="N41" s="22" t="str">
        <f aca="false">IFERROR(INDEX(Requirements_Register!$AV$6:$AV$255,MATCH(ROWS($A$6:A41),Requirements_Register!$BD$6:$BD$255,0))&amp;"","")</f>
        <v/>
      </c>
      <c r="O41" s="22" t="str">
        <f aca="false">IFERROR(INDEX(Requirements_Register!$AW$6:$AW$255,MATCH(ROWS($A$6:A41),Requirements_Register!$BD$6:$BD$255,0))&amp;"","")</f>
        <v/>
      </c>
    </row>
    <row r="42" customFormat="false" ht="15" hidden="false" customHeight="false" outlineLevel="0" collapsed="false">
      <c r="A42" s="22" t="str">
        <f aca="false">IFERROR(INDEX(Requirements_Register!$A$6:$A$255,MATCH(ROWS($A$6:A42),Requirements_Register!$BD$6:$BD$255,0))&amp;"","")</f>
        <v/>
      </c>
      <c r="B42" s="22" t="str">
        <f aca="false">IFERROR(INDEX(Requirements_Register!$C$6:$C$255,MATCH(ROWS($A$6:A42),Requirements_Register!$BD$6:$BD$255,0))&amp;"","")</f>
        <v/>
      </c>
      <c r="C42" s="22" t="str">
        <f aca="false">IFERROR(INDEX(Requirements_Register!$D$6:$D$255,MATCH(ROWS($A$6:A42),Requirements_Register!$BD$6:$BD$255,0))&amp;"","")</f>
        <v/>
      </c>
      <c r="D42" s="22" t="str">
        <f aca="false">IFERROR(INDEX(Requirements_Register!$E$6:$E$255,MATCH(ROWS($A$6:A42),Requirements_Register!$BD$6:$BD$255,0))&amp;"","")</f>
        <v/>
      </c>
      <c r="E42" s="22" t="str">
        <f aca="false">IFERROR(INDEX(Requirements_Register!$F$6:$F$255,MATCH(ROWS($A$6:A42),Requirements_Register!$BD$6:$BD$255,0))&amp;"","")</f>
        <v/>
      </c>
      <c r="F42" s="22" t="str">
        <f aca="false">IFERROR(INDEX(Requirements_Register!$G$6:$G$255,MATCH(ROWS($A$6:A42),Requirements_Register!$BD$6:$BD$255,0))&amp;"","")</f>
        <v/>
      </c>
      <c r="G42" s="22" t="str">
        <f aca="false">IFERROR(INDEX(Requirements_Register!$K$6:$K$255,MATCH(ROWS($A$6:A42),Requirements_Register!$BD$6:$BD$255,0))&amp;"","")</f>
        <v/>
      </c>
      <c r="H42" s="22" t="str">
        <f aca="false">IFERROR(INDEX(Requirements_Register!$L$6:$L$255,MATCH(ROWS($A$6:A42),Requirements_Register!$BD$6:$BD$255,0))&amp;"","")</f>
        <v/>
      </c>
      <c r="I42" s="22" t="str">
        <f aca="false">IFERROR(INDEX(Requirements_Register!$N$6:$N$255,MATCH(ROWS($A$6:A42),Requirements_Register!$BD$6:$BD$255,0))&amp;"","")</f>
        <v/>
      </c>
      <c r="J42" s="22" t="str">
        <f aca="false">IFERROR(INDEX(Requirements_Register!$O$6:$O$255,MATCH(ROWS($A$6:A42),Requirements_Register!$BD$6:$BD$255,0))&amp;"","")</f>
        <v/>
      </c>
      <c r="K42" s="22" t="str">
        <f aca="false">IFERROR(INDEX(Requirements_Register!$AC$6:$AC$255,MATCH(ROWS($A$6:A42),Requirements_Register!$BD$6:$BD$255,0)),"")</f>
        <v/>
      </c>
      <c r="L42" s="22" t="str">
        <f aca="false">IFERROR(INDEX(Requirements_Register!$AG$6:$AG$255,MATCH(ROWS($A$6:A42),Requirements_Register!$BD$6:$BD$255,0))&amp;"","")</f>
        <v/>
      </c>
      <c r="M42" s="22" t="str">
        <f aca="false">IFERROR(INDEX(Requirements_Register!$AU$6:$AU$255,MATCH(ROWS($A$6:A42),Requirements_Register!$BD$6:$BD$255,0))&amp;"","")</f>
        <v/>
      </c>
      <c r="N42" s="22" t="str">
        <f aca="false">IFERROR(INDEX(Requirements_Register!$AV$6:$AV$255,MATCH(ROWS($A$6:A42),Requirements_Register!$BD$6:$BD$255,0))&amp;"","")</f>
        <v/>
      </c>
      <c r="O42" s="22" t="str">
        <f aca="false">IFERROR(INDEX(Requirements_Register!$AW$6:$AW$255,MATCH(ROWS($A$6:A42),Requirements_Register!$BD$6:$BD$255,0))&amp;"","")</f>
        <v/>
      </c>
    </row>
    <row r="43" customFormat="false" ht="15" hidden="false" customHeight="false" outlineLevel="0" collapsed="false">
      <c r="A43" s="22" t="str">
        <f aca="false">IFERROR(INDEX(Requirements_Register!$A$6:$A$255,MATCH(ROWS($A$6:A43),Requirements_Register!$BD$6:$BD$255,0))&amp;"","")</f>
        <v/>
      </c>
      <c r="B43" s="22" t="str">
        <f aca="false">IFERROR(INDEX(Requirements_Register!$C$6:$C$255,MATCH(ROWS($A$6:A43),Requirements_Register!$BD$6:$BD$255,0))&amp;"","")</f>
        <v/>
      </c>
      <c r="C43" s="22" t="str">
        <f aca="false">IFERROR(INDEX(Requirements_Register!$D$6:$D$255,MATCH(ROWS($A$6:A43),Requirements_Register!$BD$6:$BD$255,0))&amp;"","")</f>
        <v/>
      </c>
      <c r="D43" s="22" t="str">
        <f aca="false">IFERROR(INDEX(Requirements_Register!$E$6:$E$255,MATCH(ROWS($A$6:A43),Requirements_Register!$BD$6:$BD$255,0))&amp;"","")</f>
        <v/>
      </c>
      <c r="E43" s="22" t="str">
        <f aca="false">IFERROR(INDEX(Requirements_Register!$F$6:$F$255,MATCH(ROWS($A$6:A43),Requirements_Register!$BD$6:$BD$255,0))&amp;"","")</f>
        <v/>
      </c>
      <c r="F43" s="22" t="str">
        <f aca="false">IFERROR(INDEX(Requirements_Register!$G$6:$G$255,MATCH(ROWS($A$6:A43),Requirements_Register!$BD$6:$BD$255,0))&amp;"","")</f>
        <v/>
      </c>
      <c r="G43" s="22" t="str">
        <f aca="false">IFERROR(INDEX(Requirements_Register!$K$6:$K$255,MATCH(ROWS($A$6:A43),Requirements_Register!$BD$6:$BD$255,0))&amp;"","")</f>
        <v/>
      </c>
      <c r="H43" s="22" t="str">
        <f aca="false">IFERROR(INDEX(Requirements_Register!$L$6:$L$255,MATCH(ROWS($A$6:A43),Requirements_Register!$BD$6:$BD$255,0))&amp;"","")</f>
        <v/>
      </c>
      <c r="I43" s="22" t="str">
        <f aca="false">IFERROR(INDEX(Requirements_Register!$N$6:$N$255,MATCH(ROWS($A$6:A43),Requirements_Register!$BD$6:$BD$255,0))&amp;"","")</f>
        <v/>
      </c>
      <c r="J43" s="22" t="str">
        <f aca="false">IFERROR(INDEX(Requirements_Register!$O$6:$O$255,MATCH(ROWS($A$6:A43),Requirements_Register!$BD$6:$BD$255,0))&amp;"","")</f>
        <v/>
      </c>
      <c r="K43" s="22" t="str">
        <f aca="false">IFERROR(INDEX(Requirements_Register!$AC$6:$AC$255,MATCH(ROWS($A$6:A43),Requirements_Register!$BD$6:$BD$255,0)),"")</f>
        <v/>
      </c>
      <c r="L43" s="22" t="str">
        <f aca="false">IFERROR(INDEX(Requirements_Register!$AG$6:$AG$255,MATCH(ROWS($A$6:A43),Requirements_Register!$BD$6:$BD$255,0))&amp;"","")</f>
        <v/>
      </c>
      <c r="M43" s="22" t="str">
        <f aca="false">IFERROR(INDEX(Requirements_Register!$AU$6:$AU$255,MATCH(ROWS($A$6:A43),Requirements_Register!$BD$6:$BD$255,0))&amp;"","")</f>
        <v/>
      </c>
      <c r="N43" s="22" t="str">
        <f aca="false">IFERROR(INDEX(Requirements_Register!$AV$6:$AV$255,MATCH(ROWS($A$6:A43),Requirements_Register!$BD$6:$BD$255,0))&amp;"","")</f>
        <v/>
      </c>
      <c r="O43" s="22" t="str">
        <f aca="false">IFERROR(INDEX(Requirements_Register!$AW$6:$AW$255,MATCH(ROWS($A$6:A43),Requirements_Register!$BD$6:$BD$255,0))&amp;"","")</f>
        <v/>
      </c>
    </row>
    <row r="44" customFormat="false" ht="15" hidden="false" customHeight="false" outlineLevel="0" collapsed="false">
      <c r="A44" s="22" t="str">
        <f aca="false">IFERROR(INDEX(Requirements_Register!$A$6:$A$255,MATCH(ROWS($A$6:A44),Requirements_Register!$BD$6:$BD$255,0))&amp;"","")</f>
        <v/>
      </c>
      <c r="B44" s="22" t="str">
        <f aca="false">IFERROR(INDEX(Requirements_Register!$C$6:$C$255,MATCH(ROWS($A$6:A44),Requirements_Register!$BD$6:$BD$255,0))&amp;"","")</f>
        <v/>
      </c>
      <c r="C44" s="22" t="str">
        <f aca="false">IFERROR(INDEX(Requirements_Register!$D$6:$D$255,MATCH(ROWS($A$6:A44),Requirements_Register!$BD$6:$BD$255,0))&amp;"","")</f>
        <v/>
      </c>
      <c r="D44" s="22" t="str">
        <f aca="false">IFERROR(INDEX(Requirements_Register!$E$6:$E$255,MATCH(ROWS($A$6:A44),Requirements_Register!$BD$6:$BD$255,0))&amp;"","")</f>
        <v/>
      </c>
      <c r="E44" s="22" t="str">
        <f aca="false">IFERROR(INDEX(Requirements_Register!$F$6:$F$255,MATCH(ROWS($A$6:A44),Requirements_Register!$BD$6:$BD$255,0))&amp;"","")</f>
        <v/>
      </c>
      <c r="F44" s="22" t="str">
        <f aca="false">IFERROR(INDEX(Requirements_Register!$G$6:$G$255,MATCH(ROWS($A$6:A44),Requirements_Register!$BD$6:$BD$255,0))&amp;"","")</f>
        <v/>
      </c>
      <c r="G44" s="22" t="str">
        <f aca="false">IFERROR(INDEX(Requirements_Register!$K$6:$K$255,MATCH(ROWS($A$6:A44),Requirements_Register!$BD$6:$BD$255,0))&amp;"","")</f>
        <v/>
      </c>
      <c r="H44" s="22" t="str">
        <f aca="false">IFERROR(INDEX(Requirements_Register!$L$6:$L$255,MATCH(ROWS($A$6:A44),Requirements_Register!$BD$6:$BD$255,0))&amp;"","")</f>
        <v/>
      </c>
      <c r="I44" s="22" t="str">
        <f aca="false">IFERROR(INDEX(Requirements_Register!$N$6:$N$255,MATCH(ROWS($A$6:A44),Requirements_Register!$BD$6:$BD$255,0))&amp;"","")</f>
        <v/>
      </c>
      <c r="J44" s="22" t="str">
        <f aca="false">IFERROR(INDEX(Requirements_Register!$O$6:$O$255,MATCH(ROWS($A$6:A44),Requirements_Register!$BD$6:$BD$255,0))&amp;"","")</f>
        <v/>
      </c>
      <c r="K44" s="22" t="str">
        <f aca="false">IFERROR(INDEX(Requirements_Register!$AC$6:$AC$255,MATCH(ROWS($A$6:A44),Requirements_Register!$BD$6:$BD$255,0)),"")</f>
        <v/>
      </c>
      <c r="L44" s="22" t="str">
        <f aca="false">IFERROR(INDEX(Requirements_Register!$AG$6:$AG$255,MATCH(ROWS($A$6:A44),Requirements_Register!$BD$6:$BD$255,0))&amp;"","")</f>
        <v/>
      </c>
      <c r="M44" s="22" t="str">
        <f aca="false">IFERROR(INDEX(Requirements_Register!$AU$6:$AU$255,MATCH(ROWS($A$6:A44),Requirements_Register!$BD$6:$BD$255,0))&amp;"","")</f>
        <v/>
      </c>
      <c r="N44" s="22" t="str">
        <f aca="false">IFERROR(INDEX(Requirements_Register!$AV$6:$AV$255,MATCH(ROWS($A$6:A44),Requirements_Register!$BD$6:$BD$255,0))&amp;"","")</f>
        <v/>
      </c>
      <c r="O44" s="22" t="str">
        <f aca="false">IFERROR(INDEX(Requirements_Register!$AW$6:$AW$255,MATCH(ROWS($A$6:A44),Requirements_Register!$BD$6:$BD$255,0))&amp;"","")</f>
        <v/>
      </c>
    </row>
    <row r="45" customFormat="false" ht="15" hidden="false" customHeight="false" outlineLevel="0" collapsed="false">
      <c r="A45" s="22" t="str">
        <f aca="false">IFERROR(INDEX(Requirements_Register!$A$6:$A$255,MATCH(ROWS($A$6:A45),Requirements_Register!$BD$6:$BD$255,0))&amp;"","")</f>
        <v/>
      </c>
      <c r="B45" s="22" t="str">
        <f aca="false">IFERROR(INDEX(Requirements_Register!$C$6:$C$255,MATCH(ROWS($A$6:A45),Requirements_Register!$BD$6:$BD$255,0))&amp;"","")</f>
        <v/>
      </c>
      <c r="C45" s="22" t="str">
        <f aca="false">IFERROR(INDEX(Requirements_Register!$D$6:$D$255,MATCH(ROWS($A$6:A45),Requirements_Register!$BD$6:$BD$255,0))&amp;"","")</f>
        <v/>
      </c>
      <c r="D45" s="22" t="str">
        <f aca="false">IFERROR(INDEX(Requirements_Register!$E$6:$E$255,MATCH(ROWS($A$6:A45),Requirements_Register!$BD$6:$BD$255,0))&amp;"","")</f>
        <v/>
      </c>
      <c r="E45" s="22" t="str">
        <f aca="false">IFERROR(INDEX(Requirements_Register!$F$6:$F$255,MATCH(ROWS($A$6:A45),Requirements_Register!$BD$6:$BD$255,0))&amp;"","")</f>
        <v/>
      </c>
      <c r="F45" s="22" t="str">
        <f aca="false">IFERROR(INDEX(Requirements_Register!$G$6:$G$255,MATCH(ROWS($A$6:A45),Requirements_Register!$BD$6:$BD$255,0))&amp;"","")</f>
        <v/>
      </c>
      <c r="G45" s="22" t="str">
        <f aca="false">IFERROR(INDEX(Requirements_Register!$K$6:$K$255,MATCH(ROWS($A$6:A45),Requirements_Register!$BD$6:$BD$255,0))&amp;"","")</f>
        <v/>
      </c>
      <c r="H45" s="22" t="str">
        <f aca="false">IFERROR(INDEX(Requirements_Register!$L$6:$L$255,MATCH(ROWS($A$6:A45),Requirements_Register!$BD$6:$BD$255,0))&amp;"","")</f>
        <v/>
      </c>
      <c r="I45" s="22" t="str">
        <f aca="false">IFERROR(INDEX(Requirements_Register!$N$6:$N$255,MATCH(ROWS($A$6:A45),Requirements_Register!$BD$6:$BD$255,0))&amp;"","")</f>
        <v/>
      </c>
      <c r="J45" s="22" t="str">
        <f aca="false">IFERROR(INDEX(Requirements_Register!$O$6:$O$255,MATCH(ROWS($A$6:A45),Requirements_Register!$BD$6:$BD$255,0))&amp;"","")</f>
        <v/>
      </c>
      <c r="K45" s="22" t="str">
        <f aca="false">IFERROR(INDEX(Requirements_Register!$AC$6:$AC$255,MATCH(ROWS($A$6:A45),Requirements_Register!$BD$6:$BD$255,0)),"")</f>
        <v/>
      </c>
      <c r="L45" s="22" t="str">
        <f aca="false">IFERROR(INDEX(Requirements_Register!$AG$6:$AG$255,MATCH(ROWS($A$6:A45),Requirements_Register!$BD$6:$BD$255,0))&amp;"","")</f>
        <v/>
      </c>
      <c r="M45" s="22" t="str">
        <f aca="false">IFERROR(INDEX(Requirements_Register!$AU$6:$AU$255,MATCH(ROWS($A$6:A45),Requirements_Register!$BD$6:$BD$255,0))&amp;"","")</f>
        <v/>
      </c>
      <c r="N45" s="22" t="str">
        <f aca="false">IFERROR(INDEX(Requirements_Register!$AV$6:$AV$255,MATCH(ROWS($A$6:A45),Requirements_Register!$BD$6:$BD$255,0))&amp;"","")</f>
        <v/>
      </c>
      <c r="O45" s="22" t="str">
        <f aca="false">IFERROR(INDEX(Requirements_Register!$AW$6:$AW$255,MATCH(ROWS($A$6:A45),Requirements_Register!$BD$6:$BD$255,0))&amp;"","")</f>
        <v/>
      </c>
    </row>
    <row r="46" customFormat="false" ht="15" hidden="false" customHeight="false" outlineLevel="0" collapsed="false">
      <c r="A46" s="22" t="str">
        <f aca="false">IFERROR(INDEX(Requirements_Register!$A$6:$A$255,MATCH(ROWS($A$6:A46),Requirements_Register!$BD$6:$BD$255,0))&amp;"","")</f>
        <v/>
      </c>
      <c r="B46" s="22" t="str">
        <f aca="false">IFERROR(INDEX(Requirements_Register!$C$6:$C$255,MATCH(ROWS($A$6:A46),Requirements_Register!$BD$6:$BD$255,0))&amp;"","")</f>
        <v/>
      </c>
      <c r="C46" s="22" t="str">
        <f aca="false">IFERROR(INDEX(Requirements_Register!$D$6:$D$255,MATCH(ROWS($A$6:A46),Requirements_Register!$BD$6:$BD$255,0))&amp;"","")</f>
        <v/>
      </c>
      <c r="D46" s="22" t="str">
        <f aca="false">IFERROR(INDEX(Requirements_Register!$E$6:$E$255,MATCH(ROWS($A$6:A46),Requirements_Register!$BD$6:$BD$255,0))&amp;"","")</f>
        <v/>
      </c>
      <c r="E46" s="22" t="str">
        <f aca="false">IFERROR(INDEX(Requirements_Register!$F$6:$F$255,MATCH(ROWS($A$6:A46),Requirements_Register!$BD$6:$BD$255,0))&amp;"","")</f>
        <v/>
      </c>
      <c r="F46" s="22" t="str">
        <f aca="false">IFERROR(INDEX(Requirements_Register!$G$6:$G$255,MATCH(ROWS($A$6:A46),Requirements_Register!$BD$6:$BD$255,0))&amp;"","")</f>
        <v/>
      </c>
      <c r="G46" s="22" t="str">
        <f aca="false">IFERROR(INDEX(Requirements_Register!$K$6:$K$255,MATCH(ROWS($A$6:A46),Requirements_Register!$BD$6:$BD$255,0))&amp;"","")</f>
        <v/>
      </c>
      <c r="H46" s="22" t="str">
        <f aca="false">IFERROR(INDEX(Requirements_Register!$L$6:$L$255,MATCH(ROWS($A$6:A46),Requirements_Register!$BD$6:$BD$255,0))&amp;"","")</f>
        <v/>
      </c>
      <c r="I46" s="22" t="str">
        <f aca="false">IFERROR(INDEX(Requirements_Register!$N$6:$N$255,MATCH(ROWS($A$6:A46),Requirements_Register!$BD$6:$BD$255,0))&amp;"","")</f>
        <v/>
      </c>
      <c r="J46" s="22" t="str">
        <f aca="false">IFERROR(INDEX(Requirements_Register!$O$6:$O$255,MATCH(ROWS($A$6:A46),Requirements_Register!$BD$6:$BD$255,0))&amp;"","")</f>
        <v/>
      </c>
      <c r="K46" s="22" t="str">
        <f aca="false">IFERROR(INDEX(Requirements_Register!$AC$6:$AC$255,MATCH(ROWS($A$6:A46),Requirements_Register!$BD$6:$BD$255,0)),"")</f>
        <v/>
      </c>
      <c r="L46" s="22" t="str">
        <f aca="false">IFERROR(INDEX(Requirements_Register!$AG$6:$AG$255,MATCH(ROWS($A$6:A46),Requirements_Register!$BD$6:$BD$255,0))&amp;"","")</f>
        <v/>
      </c>
      <c r="M46" s="22" t="str">
        <f aca="false">IFERROR(INDEX(Requirements_Register!$AU$6:$AU$255,MATCH(ROWS($A$6:A46),Requirements_Register!$BD$6:$BD$255,0))&amp;"","")</f>
        <v/>
      </c>
      <c r="N46" s="22" t="str">
        <f aca="false">IFERROR(INDEX(Requirements_Register!$AV$6:$AV$255,MATCH(ROWS($A$6:A46),Requirements_Register!$BD$6:$BD$255,0))&amp;"","")</f>
        <v/>
      </c>
      <c r="O46" s="22" t="str">
        <f aca="false">IFERROR(INDEX(Requirements_Register!$AW$6:$AW$255,MATCH(ROWS($A$6:A46),Requirements_Register!$BD$6:$BD$255,0))&amp;"","")</f>
        <v/>
      </c>
    </row>
    <row r="47" customFormat="false" ht="15" hidden="false" customHeight="false" outlineLevel="0" collapsed="false">
      <c r="A47" s="22" t="str">
        <f aca="false">IFERROR(INDEX(Requirements_Register!$A$6:$A$255,MATCH(ROWS($A$6:A47),Requirements_Register!$BD$6:$BD$255,0))&amp;"","")</f>
        <v/>
      </c>
      <c r="B47" s="22" t="str">
        <f aca="false">IFERROR(INDEX(Requirements_Register!$C$6:$C$255,MATCH(ROWS($A$6:A47),Requirements_Register!$BD$6:$BD$255,0))&amp;"","")</f>
        <v/>
      </c>
      <c r="C47" s="22" t="str">
        <f aca="false">IFERROR(INDEX(Requirements_Register!$D$6:$D$255,MATCH(ROWS($A$6:A47),Requirements_Register!$BD$6:$BD$255,0))&amp;"","")</f>
        <v/>
      </c>
      <c r="D47" s="22" t="str">
        <f aca="false">IFERROR(INDEX(Requirements_Register!$E$6:$E$255,MATCH(ROWS($A$6:A47),Requirements_Register!$BD$6:$BD$255,0))&amp;"","")</f>
        <v/>
      </c>
      <c r="E47" s="22" t="str">
        <f aca="false">IFERROR(INDEX(Requirements_Register!$F$6:$F$255,MATCH(ROWS($A$6:A47),Requirements_Register!$BD$6:$BD$255,0))&amp;"","")</f>
        <v/>
      </c>
      <c r="F47" s="22" t="str">
        <f aca="false">IFERROR(INDEX(Requirements_Register!$G$6:$G$255,MATCH(ROWS($A$6:A47),Requirements_Register!$BD$6:$BD$255,0))&amp;"","")</f>
        <v/>
      </c>
      <c r="G47" s="22" t="str">
        <f aca="false">IFERROR(INDEX(Requirements_Register!$K$6:$K$255,MATCH(ROWS($A$6:A47),Requirements_Register!$BD$6:$BD$255,0))&amp;"","")</f>
        <v/>
      </c>
      <c r="H47" s="22" t="str">
        <f aca="false">IFERROR(INDEX(Requirements_Register!$L$6:$L$255,MATCH(ROWS($A$6:A47),Requirements_Register!$BD$6:$BD$255,0))&amp;"","")</f>
        <v/>
      </c>
      <c r="I47" s="22" t="str">
        <f aca="false">IFERROR(INDEX(Requirements_Register!$N$6:$N$255,MATCH(ROWS($A$6:A47),Requirements_Register!$BD$6:$BD$255,0))&amp;"","")</f>
        <v/>
      </c>
      <c r="J47" s="22" t="str">
        <f aca="false">IFERROR(INDEX(Requirements_Register!$O$6:$O$255,MATCH(ROWS($A$6:A47),Requirements_Register!$BD$6:$BD$255,0))&amp;"","")</f>
        <v/>
      </c>
      <c r="K47" s="22" t="str">
        <f aca="false">IFERROR(INDEX(Requirements_Register!$AC$6:$AC$255,MATCH(ROWS($A$6:A47),Requirements_Register!$BD$6:$BD$255,0)),"")</f>
        <v/>
      </c>
      <c r="L47" s="22" t="str">
        <f aca="false">IFERROR(INDEX(Requirements_Register!$AG$6:$AG$255,MATCH(ROWS($A$6:A47),Requirements_Register!$BD$6:$BD$255,0))&amp;"","")</f>
        <v/>
      </c>
      <c r="M47" s="22" t="str">
        <f aca="false">IFERROR(INDEX(Requirements_Register!$AU$6:$AU$255,MATCH(ROWS($A$6:A47),Requirements_Register!$BD$6:$BD$255,0))&amp;"","")</f>
        <v/>
      </c>
      <c r="N47" s="22" t="str">
        <f aca="false">IFERROR(INDEX(Requirements_Register!$AV$6:$AV$255,MATCH(ROWS($A$6:A47),Requirements_Register!$BD$6:$BD$255,0))&amp;"","")</f>
        <v/>
      </c>
      <c r="O47" s="22" t="str">
        <f aca="false">IFERROR(INDEX(Requirements_Register!$AW$6:$AW$255,MATCH(ROWS($A$6:A47),Requirements_Register!$BD$6:$BD$255,0))&amp;"","")</f>
        <v/>
      </c>
    </row>
    <row r="48" customFormat="false" ht="15" hidden="false" customHeight="false" outlineLevel="0" collapsed="false">
      <c r="A48" s="22" t="str">
        <f aca="false">IFERROR(INDEX(Requirements_Register!$A$6:$A$255,MATCH(ROWS($A$6:A48),Requirements_Register!$BD$6:$BD$255,0))&amp;"","")</f>
        <v/>
      </c>
      <c r="B48" s="22" t="str">
        <f aca="false">IFERROR(INDEX(Requirements_Register!$C$6:$C$255,MATCH(ROWS($A$6:A48),Requirements_Register!$BD$6:$BD$255,0))&amp;"","")</f>
        <v/>
      </c>
      <c r="C48" s="22" t="str">
        <f aca="false">IFERROR(INDEX(Requirements_Register!$D$6:$D$255,MATCH(ROWS($A$6:A48),Requirements_Register!$BD$6:$BD$255,0))&amp;"","")</f>
        <v/>
      </c>
      <c r="D48" s="22" t="str">
        <f aca="false">IFERROR(INDEX(Requirements_Register!$E$6:$E$255,MATCH(ROWS($A$6:A48),Requirements_Register!$BD$6:$BD$255,0))&amp;"","")</f>
        <v/>
      </c>
      <c r="E48" s="22" t="str">
        <f aca="false">IFERROR(INDEX(Requirements_Register!$F$6:$F$255,MATCH(ROWS($A$6:A48),Requirements_Register!$BD$6:$BD$255,0))&amp;"","")</f>
        <v/>
      </c>
      <c r="F48" s="22" t="str">
        <f aca="false">IFERROR(INDEX(Requirements_Register!$G$6:$G$255,MATCH(ROWS($A$6:A48),Requirements_Register!$BD$6:$BD$255,0))&amp;"","")</f>
        <v/>
      </c>
      <c r="G48" s="22" t="str">
        <f aca="false">IFERROR(INDEX(Requirements_Register!$K$6:$K$255,MATCH(ROWS($A$6:A48),Requirements_Register!$BD$6:$BD$255,0))&amp;"","")</f>
        <v/>
      </c>
      <c r="H48" s="22" t="str">
        <f aca="false">IFERROR(INDEX(Requirements_Register!$L$6:$L$255,MATCH(ROWS($A$6:A48),Requirements_Register!$BD$6:$BD$255,0))&amp;"","")</f>
        <v/>
      </c>
      <c r="I48" s="22" t="str">
        <f aca="false">IFERROR(INDEX(Requirements_Register!$N$6:$N$255,MATCH(ROWS($A$6:A48),Requirements_Register!$BD$6:$BD$255,0))&amp;"","")</f>
        <v/>
      </c>
      <c r="J48" s="22" t="str">
        <f aca="false">IFERROR(INDEX(Requirements_Register!$O$6:$O$255,MATCH(ROWS($A$6:A48),Requirements_Register!$BD$6:$BD$255,0))&amp;"","")</f>
        <v/>
      </c>
      <c r="K48" s="22" t="str">
        <f aca="false">IFERROR(INDEX(Requirements_Register!$AC$6:$AC$255,MATCH(ROWS($A$6:A48),Requirements_Register!$BD$6:$BD$255,0)),"")</f>
        <v/>
      </c>
      <c r="L48" s="22" t="str">
        <f aca="false">IFERROR(INDEX(Requirements_Register!$AG$6:$AG$255,MATCH(ROWS($A$6:A48),Requirements_Register!$BD$6:$BD$255,0))&amp;"","")</f>
        <v/>
      </c>
      <c r="M48" s="22" t="str">
        <f aca="false">IFERROR(INDEX(Requirements_Register!$AU$6:$AU$255,MATCH(ROWS($A$6:A48),Requirements_Register!$BD$6:$BD$255,0))&amp;"","")</f>
        <v/>
      </c>
      <c r="N48" s="22" t="str">
        <f aca="false">IFERROR(INDEX(Requirements_Register!$AV$6:$AV$255,MATCH(ROWS($A$6:A48),Requirements_Register!$BD$6:$BD$255,0))&amp;"","")</f>
        <v/>
      </c>
      <c r="O48" s="22" t="str">
        <f aca="false">IFERROR(INDEX(Requirements_Register!$AW$6:$AW$255,MATCH(ROWS($A$6:A48),Requirements_Register!$BD$6:$BD$255,0))&amp;"","")</f>
        <v/>
      </c>
    </row>
    <row r="49" customFormat="false" ht="15" hidden="false" customHeight="false" outlineLevel="0" collapsed="false">
      <c r="A49" s="22" t="str">
        <f aca="false">IFERROR(INDEX(Requirements_Register!$A$6:$A$255,MATCH(ROWS($A$6:A49),Requirements_Register!$BD$6:$BD$255,0))&amp;"","")</f>
        <v/>
      </c>
      <c r="B49" s="22" t="str">
        <f aca="false">IFERROR(INDEX(Requirements_Register!$C$6:$C$255,MATCH(ROWS($A$6:A49),Requirements_Register!$BD$6:$BD$255,0))&amp;"","")</f>
        <v/>
      </c>
      <c r="C49" s="22" t="str">
        <f aca="false">IFERROR(INDEX(Requirements_Register!$D$6:$D$255,MATCH(ROWS($A$6:A49),Requirements_Register!$BD$6:$BD$255,0))&amp;"","")</f>
        <v/>
      </c>
      <c r="D49" s="22" t="str">
        <f aca="false">IFERROR(INDEX(Requirements_Register!$E$6:$E$255,MATCH(ROWS($A$6:A49),Requirements_Register!$BD$6:$BD$255,0))&amp;"","")</f>
        <v/>
      </c>
      <c r="E49" s="22" t="str">
        <f aca="false">IFERROR(INDEX(Requirements_Register!$F$6:$F$255,MATCH(ROWS($A$6:A49),Requirements_Register!$BD$6:$BD$255,0))&amp;"","")</f>
        <v/>
      </c>
      <c r="F49" s="22" t="str">
        <f aca="false">IFERROR(INDEX(Requirements_Register!$G$6:$G$255,MATCH(ROWS($A$6:A49),Requirements_Register!$BD$6:$BD$255,0))&amp;"","")</f>
        <v/>
      </c>
      <c r="G49" s="22" t="str">
        <f aca="false">IFERROR(INDEX(Requirements_Register!$K$6:$K$255,MATCH(ROWS($A$6:A49),Requirements_Register!$BD$6:$BD$255,0))&amp;"","")</f>
        <v/>
      </c>
      <c r="H49" s="22" t="str">
        <f aca="false">IFERROR(INDEX(Requirements_Register!$L$6:$L$255,MATCH(ROWS($A$6:A49),Requirements_Register!$BD$6:$BD$255,0))&amp;"","")</f>
        <v/>
      </c>
      <c r="I49" s="22" t="str">
        <f aca="false">IFERROR(INDEX(Requirements_Register!$N$6:$N$255,MATCH(ROWS($A$6:A49),Requirements_Register!$BD$6:$BD$255,0))&amp;"","")</f>
        <v/>
      </c>
      <c r="J49" s="22" t="str">
        <f aca="false">IFERROR(INDEX(Requirements_Register!$O$6:$O$255,MATCH(ROWS($A$6:A49),Requirements_Register!$BD$6:$BD$255,0))&amp;"","")</f>
        <v/>
      </c>
      <c r="K49" s="22" t="str">
        <f aca="false">IFERROR(INDEX(Requirements_Register!$AC$6:$AC$255,MATCH(ROWS($A$6:A49),Requirements_Register!$BD$6:$BD$255,0)),"")</f>
        <v/>
      </c>
      <c r="L49" s="22" t="str">
        <f aca="false">IFERROR(INDEX(Requirements_Register!$AG$6:$AG$255,MATCH(ROWS($A$6:A49),Requirements_Register!$BD$6:$BD$255,0))&amp;"","")</f>
        <v/>
      </c>
      <c r="M49" s="22" t="str">
        <f aca="false">IFERROR(INDEX(Requirements_Register!$AU$6:$AU$255,MATCH(ROWS($A$6:A49),Requirements_Register!$BD$6:$BD$255,0))&amp;"","")</f>
        <v/>
      </c>
      <c r="N49" s="22" t="str">
        <f aca="false">IFERROR(INDEX(Requirements_Register!$AV$6:$AV$255,MATCH(ROWS($A$6:A49),Requirements_Register!$BD$6:$BD$255,0))&amp;"","")</f>
        <v/>
      </c>
      <c r="O49" s="22" t="str">
        <f aca="false">IFERROR(INDEX(Requirements_Register!$AW$6:$AW$255,MATCH(ROWS($A$6:A49),Requirements_Register!$BD$6:$BD$255,0))&amp;"","")</f>
        <v/>
      </c>
    </row>
    <row r="50" customFormat="false" ht="15" hidden="false" customHeight="false" outlineLevel="0" collapsed="false">
      <c r="A50" s="22" t="str">
        <f aca="false">IFERROR(INDEX(Requirements_Register!$A$6:$A$255,MATCH(ROWS($A$6:A50),Requirements_Register!$BD$6:$BD$255,0))&amp;"","")</f>
        <v/>
      </c>
      <c r="B50" s="22" t="str">
        <f aca="false">IFERROR(INDEX(Requirements_Register!$C$6:$C$255,MATCH(ROWS($A$6:A50),Requirements_Register!$BD$6:$BD$255,0))&amp;"","")</f>
        <v/>
      </c>
      <c r="C50" s="22" t="str">
        <f aca="false">IFERROR(INDEX(Requirements_Register!$D$6:$D$255,MATCH(ROWS($A$6:A50),Requirements_Register!$BD$6:$BD$255,0))&amp;"","")</f>
        <v/>
      </c>
      <c r="D50" s="22" t="str">
        <f aca="false">IFERROR(INDEX(Requirements_Register!$E$6:$E$255,MATCH(ROWS($A$6:A50),Requirements_Register!$BD$6:$BD$255,0))&amp;"","")</f>
        <v/>
      </c>
      <c r="E50" s="22" t="str">
        <f aca="false">IFERROR(INDEX(Requirements_Register!$F$6:$F$255,MATCH(ROWS($A$6:A50),Requirements_Register!$BD$6:$BD$255,0))&amp;"","")</f>
        <v/>
      </c>
      <c r="F50" s="22" t="str">
        <f aca="false">IFERROR(INDEX(Requirements_Register!$G$6:$G$255,MATCH(ROWS($A$6:A50),Requirements_Register!$BD$6:$BD$255,0))&amp;"","")</f>
        <v/>
      </c>
      <c r="G50" s="22" t="str">
        <f aca="false">IFERROR(INDEX(Requirements_Register!$K$6:$K$255,MATCH(ROWS($A$6:A50),Requirements_Register!$BD$6:$BD$255,0))&amp;"","")</f>
        <v/>
      </c>
      <c r="H50" s="22" t="str">
        <f aca="false">IFERROR(INDEX(Requirements_Register!$L$6:$L$255,MATCH(ROWS($A$6:A50),Requirements_Register!$BD$6:$BD$255,0))&amp;"","")</f>
        <v/>
      </c>
      <c r="I50" s="22" t="str">
        <f aca="false">IFERROR(INDEX(Requirements_Register!$N$6:$N$255,MATCH(ROWS($A$6:A50),Requirements_Register!$BD$6:$BD$255,0))&amp;"","")</f>
        <v/>
      </c>
      <c r="J50" s="22" t="str">
        <f aca="false">IFERROR(INDEX(Requirements_Register!$O$6:$O$255,MATCH(ROWS($A$6:A50),Requirements_Register!$BD$6:$BD$255,0))&amp;"","")</f>
        <v/>
      </c>
      <c r="K50" s="22" t="str">
        <f aca="false">IFERROR(INDEX(Requirements_Register!$AC$6:$AC$255,MATCH(ROWS($A$6:A50),Requirements_Register!$BD$6:$BD$255,0)),"")</f>
        <v/>
      </c>
      <c r="L50" s="22" t="str">
        <f aca="false">IFERROR(INDEX(Requirements_Register!$AG$6:$AG$255,MATCH(ROWS($A$6:A50),Requirements_Register!$BD$6:$BD$255,0))&amp;"","")</f>
        <v/>
      </c>
      <c r="M50" s="22" t="str">
        <f aca="false">IFERROR(INDEX(Requirements_Register!$AU$6:$AU$255,MATCH(ROWS($A$6:A50),Requirements_Register!$BD$6:$BD$255,0))&amp;"","")</f>
        <v/>
      </c>
      <c r="N50" s="22" t="str">
        <f aca="false">IFERROR(INDEX(Requirements_Register!$AV$6:$AV$255,MATCH(ROWS($A$6:A50),Requirements_Register!$BD$6:$BD$255,0))&amp;"","")</f>
        <v/>
      </c>
      <c r="O50" s="22" t="str">
        <f aca="false">IFERROR(INDEX(Requirements_Register!$AW$6:$AW$255,MATCH(ROWS($A$6:A50),Requirements_Register!$BD$6:$BD$255,0))&amp;"","")</f>
        <v/>
      </c>
    </row>
    <row r="51" customFormat="false" ht="15" hidden="false" customHeight="false" outlineLevel="0" collapsed="false">
      <c r="A51" s="22" t="str">
        <f aca="false">IFERROR(INDEX(Requirements_Register!$A$6:$A$255,MATCH(ROWS($A$6:A51),Requirements_Register!$BD$6:$BD$255,0))&amp;"","")</f>
        <v/>
      </c>
      <c r="B51" s="22" t="str">
        <f aca="false">IFERROR(INDEX(Requirements_Register!$C$6:$C$255,MATCH(ROWS($A$6:A51),Requirements_Register!$BD$6:$BD$255,0))&amp;"","")</f>
        <v/>
      </c>
      <c r="C51" s="22" t="str">
        <f aca="false">IFERROR(INDEX(Requirements_Register!$D$6:$D$255,MATCH(ROWS($A$6:A51),Requirements_Register!$BD$6:$BD$255,0))&amp;"","")</f>
        <v/>
      </c>
      <c r="D51" s="22" t="str">
        <f aca="false">IFERROR(INDEX(Requirements_Register!$E$6:$E$255,MATCH(ROWS($A$6:A51),Requirements_Register!$BD$6:$BD$255,0))&amp;"","")</f>
        <v/>
      </c>
      <c r="E51" s="22" t="str">
        <f aca="false">IFERROR(INDEX(Requirements_Register!$F$6:$F$255,MATCH(ROWS($A$6:A51),Requirements_Register!$BD$6:$BD$255,0))&amp;"","")</f>
        <v/>
      </c>
      <c r="F51" s="22" t="str">
        <f aca="false">IFERROR(INDEX(Requirements_Register!$G$6:$G$255,MATCH(ROWS($A$6:A51),Requirements_Register!$BD$6:$BD$255,0))&amp;"","")</f>
        <v/>
      </c>
      <c r="G51" s="22" t="str">
        <f aca="false">IFERROR(INDEX(Requirements_Register!$K$6:$K$255,MATCH(ROWS($A$6:A51),Requirements_Register!$BD$6:$BD$255,0))&amp;"","")</f>
        <v/>
      </c>
      <c r="H51" s="22" t="str">
        <f aca="false">IFERROR(INDEX(Requirements_Register!$L$6:$L$255,MATCH(ROWS($A$6:A51),Requirements_Register!$BD$6:$BD$255,0))&amp;"","")</f>
        <v/>
      </c>
      <c r="I51" s="22" t="str">
        <f aca="false">IFERROR(INDEX(Requirements_Register!$N$6:$N$255,MATCH(ROWS($A$6:A51),Requirements_Register!$BD$6:$BD$255,0))&amp;"","")</f>
        <v/>
      </c>
      <c r="J51" s="22" t="str">
        <f aca="false">IFERROR(INDEX(Requirements_Register!$O$6:$O$255,MATCH(ROWS($A$6:A51),Requirements_Register!$BD$6:$BD$255,0))&amp;"","")</f>
        <v/>
      </c>
      <c r="K51" s="22" t="str">
        <f aca="false">IFERROR(INDEX(Requirements_Register!$AC$6:$AC$255,MATCH(ROWS($A$6:A51),Requirements_Register!$BD$6:$BD$255,0)),"")</f>
        <v/>
      </c>
      <c r="L51" s="22" t="str">
        <f aca="false">IFERROR(INDEX(Requirements_Register!$AG$6:$AG$255,MATCH(ROWS($A$6:A51),Requirements_Register!$BD$6:$BD$255,0))&amp;"","")</f>
        <v/>
      </c>
      <c r="M51" s="22" t="str">
        <f aca="false">IFERROR(INDEX(Requirements_Register!$AU$6:$AU$255,MATCH(ROWS($A$6:A51),Requirements_Register!$BD$6:$BD$255,0))&amp;"","")</f>
        <v/>
      </c>
      <c r="N51" s="22" t="str">
        <f aca="false">IFERROR(INDEX(Requirements_Register!$AV$6:$AV$255,MATCH(ROWS($A$6:A51),Requirements_Register!$BD$6:$BD$255,0))&amp;"","")</f>
        <v/>
      </c>
      <c r="O51" s="22" t="str">
        <f aca="false">IFERROR(INDEX(Requirements_Register!$AW$6:$AW$255,MATCH(ROWS($A$6:A51),Requirements_Register!$BD$6:$BD$255,0))&amp;"","")</f>
        <v/>
      </c>
    </row>
    <row r="52" customFormat="false" ht="15" hidden="false" customHeight="false" outlineLevel="0" collapsed="false">
      <c r="A52" s="22" t="str">
        <f aca="false">IFERROR(INDEX(Requirements_Register!$A$6:$A$255,MATCH(ROWS($A$6:A52),Requirements_Register!$BD$6:$BD$255,0))&amp;"","")</f>
        <v/>
      </c>
      <c r="B52" s="22" t="str">
        <f aca="false">IFERROR(INDEX(Requirements_Register!$C$6:$C$255,MATCH(ROWS($A$6:A52),Requirements_Register!$BD$6:$BD$255,0))&amp;"","")</f>
        <v/>
      </c>
      <c r="C52" s="22" t="str">
        <f aca="false">IFERROR(INDEX(Requirements_Register!$D$6:$D$255,MATCH(ROWS($A$6:A52),Requirements_Register!$BD$6:$BD$255,0))&amp;"","")</f>
        <v/>
      </c>
      <c r="D52" s="22" t="str">
        <f aca="false">IFERROR(INDEX(Requirements_Register!$E$6:$E$255,MATCH(ROWS($A$6:A52),Requirements_Register!$BD$6:$BD$255,0))&amp;"","")</f>
        <v/>
      </c>
      <c r="E52" s="22" t="str">
        <f aca="false">IFERROR(INDEX(Requirements_Register!$F$6:$F$255,MATCH(ROWS($A$6:A52),Requirements_Register!$BD$6:$BD$255,0))&amp;"","")</f>
        <v/>
      </c>
      <c r="F52" s="22" t="str">
        <f aca="false">IFERROR(INDEX(Requirements_Register!$G$6:$G$255,MATCH(ROWS($A$6:A52),Requirements_Register!$BD$6:$BD$255,0))&amp;"","")</f>
        <v/>
      </c>
      <c r="G52" s="22" t="str">
        <f aca="false">IFERROR(INDEX(Requirements_Register!$K$6:$K$255,MATCH(ROWS($A$6:A52),Requirements_Register!$BD$6:$BD$255,0))&amp;"","")</f>
        <v/>
      </c>
      <c r="H52" s="22" t="str">
        <f aca="false">IFERROR(INDEX(Requirements_Register!$L$6:$L$255,MATCH(ROWS($A$6:A52),Requirements_Register!$BD$6:$BD$255,0))&amp;"","")</f>
        <v/>
      </c>
      <c r="I52" s="22" t="str">
        <f aca="false">IFERROR(INDEX(Requirements_Register!$N$6:$N$255,MATCH(ROWS($A$6:A52),Requirements_Register!$BD$6:$BD$255,0))&amp;"","")</f>
        <v/>
      </c>
      <c r="J52" s="22" t="str">
        <f aca="false">IFERROR(INDEX(Requirements_Register!$O$6:$O$255,MATCH(ROWS($A$6:A52),Requirements_Register!$BD$6:$BD$255,0))&amp;"","")</f>
        <v/>
      </c>
      <c r="K52" s="22" t="str">
        <f aca="false">IFERROR(INDEX(Requirements_Register!$AC$6:$AC$255,MATCH(ROWS($A$6:A52),Requirements_Register!$BD$6:$BD$255,0)),"")</f>
        <v/>
      </c>
      <c r="L52" s="22" t="str">
        <f aca="false">IFERROR(INDEX(Requirements_Register!$AG$6:$AG$255,MATCH(ROWS($A$6:A52),Requirements_Register!$BD$6:$BD$255,0))&amp;"","")</f>
        <v/>
      </c>
      <c r="M52" s="22" t="str">
        <f aca="false">IFERROR(INDEX(Requirements_Register!$AU$6:$AU$255,MATCH(ROWS($A$6:A52),Requirements_Register!$BD$6:$BD$255,0))&amp;"","")</f>
        <v/>
      </c>
      <c r="N52" s="22" t="str">
        <f aca="false">IFERROR(INDEX(Requirements_Register!$AV$6:$AV$255,MATCH(ROWS($A$6:A52),Requirements_Register!$BD$6:$BD$255,0))&amp;"","")</f>
        <v/>
      </c>
      <c r="O52" s="22" t="str">
        <f aca="false">IFERROR(INDEX(Requirements_Register!$AW$6:$AW$255,MATCH(ROWS($A$6:A52),Requirements_Register!$BD$6:$BD$255,0))&amp;"","")</f>
        <v/>
      </c>
    </row>
    <row r="53" customFormat="false" ht="15" hidden="false" customHeight="false" outlineLevel="0" collapsed="false">
      <c r="A53" s="22" t="str">
        <f aca="false">IFERROR(INDEX(Requirements_Register!$A$6:$A$255,MATCH(ROWS($A$6:A53),Requirements_Register!$BD$6:$BD$255,0))&amp;"","")</f>
        <v/>
      </c>
      <c r="B53" s="22" t="str">
        <f aca="false">IFERROR(INDEX(Requirements_Register!$C$6:$C$255,MATCH(ROWS($A$6:A53),Requirements_Register!$BD$6:$BD$255,0))&amp;"","")</f>
        <v/>
      </c>
      <c r="C53" s="22" t="str">
        <f aca="false">IFERROR(INDEX(Requirements_Register!$D$6:$D$255,MATCH(ROWS($A$6:A53),Requirements_Register!$BD$6:$BD$255,0))&amp;"","")</f>
        <v/>
      </c>
      <c r="D53" s="22" t="str">
        <f aca="false">IFERROR(INDEX(Requirements_Register!$E$6:$E$255,MATCH(ROWS($A$6:A53),Requirements_Register!$BD$6:$BD$255,0))&amp;"","")</f>
        <v/>
      </c>
      <c r="E53" s="22" t="str">
        <f aca="false">IFERROR(INDEX(Requirements_Register!$F$6:$F$255,MATCH(ROWS($A$6:A53),Requirements_Register!$BD$6:$BD$255,0))&amp;"","")</f>
        <v/>
      </c>
      <c r="F53" s="22" t="str">
        <f aca="false">IFERROR(INDEX(Requirements_Register!$G$6:$G$255,MATCH(ROWS($A$6:A53),Requirements_Register!$BD$6:$BD$255,0))&amp;"","")</f>
        <v/>
      </c>
      <c r="G53" s="22" t="str">
        <f aca="false">IFERROR(INDEX(Requirements_Register!$K$6:$K$255,MATCH(ROWS($A$6:A53),Requirements_Register!$BD$6:$BD$255,0))&amp;"","")</f>
        <v/>
      </c>
      <c r="H53" s="22" t="str">
        <f aca="false">IFERROR(INDEX(Requirements_Register!$L$6:$L$255,MATCH(ROWS($A$6:A53),Requirements_Register!$BD$6:$BD$255,0))&amp;"","")</f>
        <v/>
      </c>
      <c r="I53" s="22" t="str">
        <f aca="false">IFERROR(INDEX(Requirements_Register!$N$6:$N$255,MATCH(ROWS($A$6:A53),Requirements_Register!$BD$6:$BD$255,0))&amp;"","")</f>
        <v/>
      </c>
      <c r="J53" s="22" t="str">
        <f aca="false">IFERROR(INDEX(Requirements_Register!$O$6:$O$255,MATCH(ROWS($A$6:A53),Requirements_Register!$BD$6:$BD$255,0))&amp;"","")</f>
        <v/>
      </c>
      <c r="K53" s="22" t="str">
        <f aca="false">IFERROR(INDEX(Requirements_Register!$AC$6:$AC$255,MATCH(ROWS($A$6:A53),Requirements_Register!$BD$6:$BD$255,0)),"")</f>
        <v/>
      </c>
      <c r="L53" s="22" t="str">
        <f aca="false">IFERROR(INDEX(Requirements_Register!$AG$6:$AG$255,MATCH(ROWS($A$6:A53),Requirements_Register!$BD$6:$BD$255,0))&amp;"","")</f>
        <v/>
      </c>
      <c r="M53" s="22" t="str">
        <f aca="false">IFERROR(INDEX(Requirements_Register!$AU$6:$AU$255,MATCH(ROWS($A$6:A53),Requirements_Register!$BD$6:$BD$255,0))&amp;"","")</f>
        <v/>
      </c>
      <c r="N53" s="22" t="str">
        <f aca="false">IFERROR(INDEX(Requirements_Register!$AV$6:$AV$255,MATCH(ROWS($A$6:A53),Requirements_Register!$BD$6:$BD$255,0))&amp;"","")</f>
        <v/>
      </c>
      <c r="O53" s="22" t="str">
        <f aca="false">IFERROR(INDEX(Requirements_Register!$AW$6:$AW$255,MATCH(ROWS($A$6:A53),Requirements_Register!$BD$6:$BD$255,0))&amp;"","")</f>
        <v/>
      </c>
    </row>
    <row r="54" customFormat="false" ht="15" hidden="false" customHeight="false" outlineLevel="0" collapsed="false">
      <c r="A54" s="22" t="str">
        <f aca="false">IFERROR(INDEX(Requirements_Register!$A$6:$A$255,MATCH(ROWS($A$6:A54),Requirements_Register!$BD$6:$BD$255,0))&amp;"","")</f>
        <v/>
      </c>
      <c r="B54" s="22" t="str">
        <f aca="false">IFERROR(INDEX(Requirements_Register!$C$6:$C$255,MATCH(ROWS($A$6:A54),Requirements_Register!$BD$6:$BD$255,0))&amp;"","")</f>
        <v/>
      </c>
      <c r="C54" s="22" t="str">
        <f aca="false">IFERROR(INDEX(Requirements_Register!$D$6:$D$255,MATCH(ROWS($A$6:A54),Requirements_Register!$BD$6:$BD$255,0))&amp;"","")</f>
        <v/>
      </c>
      <c r="D54" s="22" t="str">
        <f aca="false">IFERROR(INDEX(Requirements_Register!$E$6:$E$255,MATCH(ROWS($A$6:A54),Requirements_Register!$BD$6:$BD$255,0))&amp;"","")</f>
        <v/>
      </c>
      <c r="E54" s="22" t="str">
        <f aca="false">IFERROR(INDEX(Requirements_Register!$F$6:$F$255,MATCH(ROWS($A$6:A54),Requirements_Register!$BD$6:$BD$255,0))&amp;"","")</f>
        <v/>
      </c>
      <c r="F54" s="22" t="str">
        <f aca="false">IFERROR(INDEX(Requirements_Register!$G$6:$G$255,MATCH(ROWS($A$6:A54),Requirements_Register!$BD$6:$BD$255,0))&amp;"","")</f>
        <v/>
      </c>
      <c r="G54" s="22" t="str">
        <f aca="false">IFERROR(INDEX(Requirements_Register!$K$6:$K$255,MATCH(ROWS($A$6:A54),Requirements_Register!$BD$6:$BD$255,0))&amp;"","")</f>
        <v/>
      </c>
      <c r="H54" s="22" t="str">
        <f aca="false">IFERROR(INDEX(Requirements_Register!$L$6:$L$255,MATCH(ROWS($A$6:A54),Requirements_Register!$BD$6:$BD$255,0))&amp;"","")</f>
        <v/>
      </c>
      <c r="I54" s="22" t="str">
        <f aca="false">IFERROR(INDEX(Requirements_Register!$N$6:$N$255,MATCH(ROWS($A$6:A54),Requirements_Register!$BD$6:$BD$255,0))&amp;"","")</f>
        <v/>
      </c>
      <c r="J54" s="22" t="str">
        <f aca="false">IFERROR(INDEX(Requirements_Register!$O$6:$O$255,MATCH(ROWS($A$6:A54),Requirements_Register!$BD$6:$BD$255,0))&amp;"","")</f>
        <v/>
      </c>
      <c r="K54" s="22" t="str">
        <f aca="false">IFERROR(INDEX(Requirements_Register!$AC$6:$AC$255,MATCH(ROWS($A$6:A54),Requirements_Register!$BD$6:$BD$255,0)),"")</f>
        <v/>
      </c>
      <c r="L54" s="22" t="str">
        <f aca="false">IFERROR(INDEX(Requirements_Register!$AG$6:$AG$255,MATCH(ROWS($A$6:A54),Requirements_Register!$BD$6:$BD$255,0))&amp;"","")</f>
        <v/>
      </c>
      <c r="M54" s="22" t="str">
        <f aca="false">IFERROR(INDEX(Requirements_Register!$AU$6:$AU$255,MATCH(ROWS($A$6:A54),Requirements_Register!$BD$6:$BD$255,0))&amp;"","")</f>
        <v/>
      </c>
      <c r="N54" s="22" t="str">
        <f aca="false">IFERROR(INDEX(Requirements_Register!$AV$6:$AV$255,MATCH(ROWS($A$6:A54),Requirements_Register!$BD$6:$BD$255,0))&amp;"","")</f>
        <v/>
      </c>
      <c r="O54" s="22" t="str">
        <f aca="false">IFERROR(INDEX(Requirements_Register!$AW$6:$AW$255,MATCH(ROWS($A$6:A54),Requirements_Register!$BD$6:$BD$255,0))&amp;"","")</f>
        <v/>
      </c>
    </row>
    <row r="55" customFormat="false" ht="15" hidden="false" customHeight="false" outlineLevel="0" collapsed="false">
      <c r="A55" s="22" t="str">
        <f aca="false">IFERROR(INDEX(Requirements_Register!$A$6:$A$255,MATCH(ROWS($A$6:A55),Requirements_Register!$BD$6:$BD$255,0))&amp;"","")</f>
        <v/>
      </c>
      <c r="B55" s="22" t="str">
        <f aca="false">IFERROR(INDEX(Requirements_Register!$C$6:$C$255,MATCH(ROWS($A$6:A55),Requirements_Register!$BD$6:$BD$255,0))&amp;"","")</f>
        <v/>
      </c>
      <c r="C55" s="22" t="str">
        <f aca="false">IFERROR(INDEX(Requirements_Register!$D$6:$D$255,MATCH(ROWS($A$6:A55),Requirements_Register!$BD$6:$BD$255,0))&amp;"","")</f>
        <v/>
      </c>
      <c r="D55" s="22" t="str">
        <f aca="false">IFERROR(INDEX(Requirements_Register!$E$6:$E$255,MATCH(ROWS($A$6:A55),Requirements_Register!$BD$6:$BD$255,0))&amp;"","")</f>
        <v/>
      </c>
      <c r="E55" s="22" t="str">
        <f aca="false">IFERROR(INDEX(Requirements_Register!$F$6:$F$255,MATCH(ROWS($A$6:A55),Requirements_Register!$BD$6:$BD$255,0))&amp;"","")</f>
        <v/>
      </c>
      <c r="F55" s="22" t="str">
        <f aca="false">IFERROR(INDEX(Requirements_Register!$G$6:$G$255,MATCH(ROWS($A$6:A55),Requirements_Register!$BD$6:$BD$255,0))&amp;"","")</f>
        <v/>
      </c>
      <c r="G55" s="22" t="str">
        <f aca="false">IFERROR(INDEX(Requirements_Register!$K$6:$K$255,MATCH(ROWS($A$6:A55),Requirements_Register!$BD$6:$BD$255,0))&amp;"","")</f>
        <v/>
      </c>
      <c r="H55" s="22" t="str">
        <f aca="false">IFERROR(INDEX(Requirements_Register!$L$6:$L$255,MATCH(ROWS($A$6:A55),Requirements_Register!$BD$6:$BD$255,0))&amp;"","")</f>
        <v/>
      </c>
      <c r="I55" s="22" t="str">
        <f aca="false">IFERROR(INDEX(Requirements_Register!$N$6:$N$255,MATCH(ROWS($A$6:A55),Requirements_Register!$BD$6:$BD$255,0))&amp;"","")</f>
        <v/>
      </c>
      <c r="J55" s="22" t="str">
        <f aca="false">IFERROR(INDEX(Requirements_Register!$O$6:$O$255,MATCH(ROWS($A$6:A55),Requirements_Register!$BD$6:$BD$255,0))&amp;"","")</f>
        <v/>
      </c>
      <c r="K55" s="22" t="str">
        <f aca="false">IFERROR(INDEX(Requirements_Register!$AC$6:$AC$255,MATCH(ROWS($A$6:A55),Requirements_Register!$BD$6:$BD$255,0)),"")</f>
        <v/>
      </c>
      <c r="L55" s="22" t="str">
        <f aca="false">IFERROR(INDEX(Requirements_Register!$AG$6:$AG$255,MATCH(ROWS($A$6:A55),Requirements_Register!$BD$6:$BD$255,0))&amp;"","")</f>
        <v/>
      </c>
      <c r="M55" s="22" t="str">
        <f aca="false">IFERROR(INDEX(Requirements_Register!$AU$6:$AU$255,MATCH(ROWS($A$6:A55),Requirements_Register!$BD$6:$BD$255,0))&amp;"","")</f>
        <v/>
      </c>
      <c r="N55" s="22" t="str">
        <f aca="false">IFERROR(INDEX(Requirements_Register!$AV$6:$AV$255,MATCH(ROWS($A$6:A55),Requirements_Register!$BD$6:$BD$255,0))&amp;"","")</f>
        <v/>
      </c>
      <c r="O55" s="22" t="str">
        <f aca="false">IFERROR(INDEX(Requirements_Register!$AW$6:$AW$255,MATCH(ROWS($A$6:A55),Requirements_Register!$BD$6:$BD$255,0))&amp;"","")</f>
        <v/>
      </c>
    </row>
    <row r="56" customFormat="false" ht="15" hidden="false" customHeight="false" outlineLevel="0" collapsed="false">
      <c r="A56" s="22" t="str">
        <f aca="false">IFERROR(INDEX(Requirements_Register!$A$6:$A$255,MATCH(ROWS($A$6:A56),Requirements_Register!$BD$6:$BD$255,0))&amp;"","")</f>
        <v/>
      </c>
      <c r="B56" s="22" t="str">
        <f aca="false">IFERROR(INDEX(Requirements_Register!$C$6:$C$255,MATCH(ROWS($A$6:A56),Requirements_Register!$BD$6:$BD$255,0))&amp;"","")</f>
        <v/>
      </c>
      <c r="C56" s="22" t="str">
        <f aca="false">IFERROR(INDEX(Requirements_Register!$D$6:$D$255,MATCH(ROWS($A$6:A56),Requirements_Register!$BD$6:$BD$255,0))&amp;"","")</f>
        <v/>
      </c>
      <c r="D56" s="22" t="str">
        <f aca="false">IFERROR(INDEX(Requirements_Register!$E$6:$E$255,MATCH(ROWS($A$6:A56),Requirements_Register!$BD$6:$BD$255,0))&amp;"","")</f>
        <v/>
      </c>
      <c r="E56" s="22" t="str">
        <f aca="false">IFERROR(INDEX(Requirements_Register!$F$6:$F$255,MATCH(ROWS($A$6:A56),Requirements_Register!$BD$6:$BD$255,0))&amp;"","")</f>
        <v/>
      </c>
      <c r="F56" s="22" t="str">
        <f aca="false">IFERROR(INDEX(Requirements_Register!$G$6:$G$255,MATCH(ROWS($A$6:A56),Requirements_Register!$BD$6:$BD$255,0))&amp;"","")</f>
        <v/>
      </c>
      <c r="G56" s="22" t="str">
        <f aca="false">IFERROR(INDEX(Requirements_Register!$K$6:$K$255,MATCH(ROWS($A$6:A56),Requirements_Register!$BD$6:$BD$255,0))&amp;"","")</f>
        <v/>
      </c>
      <c r="H56" s="22" t="str">
        <f aca="false">IFERROR(INDEX(Requirements_Register!$L$6:$L$255,MATCH(ROWS($A$6:A56),Requirements_Register!$BD$6:$BD$255,0))&amp;"","")</f>
        <v/>
      </c>
      <c r="I56" s="22" t="str">
        <f aca="false">IFERROR(INDEX(Requirements_Register!$N$6:$N$255,MATCH(ROWS($A$6:A56),Requirements_Register!$BD$6:$BD$255,0))&amp;"","")</f>
        <v/>
      </c>
      <c r="J56" s="22" t="str">
        <f aca="false">IFERROR(INDEX(Requirements_Register!$O$6:$O$255,MATCH(ROWS($A$6:A56),Requirements_Register!$BD$6:$BD$255,0))&amp;"","")</f>
        <v/>
      </c>
      <c r="K56" s="22" t="str">
        <f aca="false">IFERROR(INDEX(Requirements_Register!$AC$6:$AC$255,MATCH(ROWS($A$6:A56),Requirements_Register!$BD$6:$BD$255,0)),"")</f>
        <v/>
      </c>
      <c r="L56" s="22" t="str">
        <f aca="false">IFERROR(INDEX(Requirements_Register!$AG$6:$AG$255,MATCH(ROWS($A$6:A56),Requirements_Register!$BD$6:$BD$255,0))&amp;"","")</f>
        <v/>
      </c>
      <c r="M56" s="22" t="str">
        <f aca="false">IFERROR(INDEX(Requirements_Register!$AU$6:$AU$255,MATCH(ROWS($A$6:A56),Requirements_Register!$BD$6:$BD$255,0))&amp;"","")</f>
        <v/>
      </c>
      <c r="N56" s="22" t="str">
        <f aca="false">IFERROR(INDEX(Requirements_Register!$AV$6:$AV$255,MATCH(ROWS($A$6:A56),Requirements_Register!$BD$6:$BD$255,0))&amp;"","")</f>
        <v/>
      </c>
      <c r="O56" s="22" t="str">
        <f aca="false">IFERROR(INDEX(Requirements_Register!$AW$6:$AW$255,MATCH(ROWS($A$6:A56),Requirements_Register!$BD$6:$BD$255,0))&amp;"","")</f>
        <v/>
      </c>
    </row>
    <row r="57" customFormat="false" ht="15" hidden="false" customHeight="false" outlineLevel="0" collapsed="false">
      <c r="A57" s="22" t="str">
        <f aca="false">IFERROR(INDEX(Requirements_Register!$A$6:$A$255,MATCH(ROWS($A$6:A57),Requirements_Register!$BD$6:$BD$255,0))&amp;"","")</f>
        <v/>
      </c>
      <c r="B57" s="22" t="str">
        <f aca="false">IFERROR(INDEX(Requirements_Register!$C$6:$C$255,MATCH(ROWS($A$6:A57),Requirements_Register!$BD$6:$BD$255,0))&amp;"","")</f>
        <v/>
      </c>
      <c r="C57" s="22" t="str">
        <f aca="false">IFERROR(INDEX(Requirements_Register!$D$6:$D$255,MATCH(ROWS($A$6:A57),Requirements_Register!$BD$6:$BD$255,0))&amp;"","")</f>
        <v/>
      </c>
      <c r="D57" s="22" t="str">
        <f aca="false">IFERROR(INDEX(Requirements_Register!$E$6:$E$255,MATCH(ROWS($A$6:A57),Requirements_Register!$BD$6:$BD$255,0))&amp;"","")</f>
        <v/>
      </c>
      <c r="E57" s="22" t="str">
        <f aca="false">IFERROR(INDEX(Requirements_Register!$F$6:$F$255,MATCH(ROWS($A$6:A57),Requirements_Register!$BD$6:$BD$255,0))&amp;"","")</f>
        <v/>
      </c>
      <c r="F57" s="22" t="str">
        <f aca="false">IFERROR(INDEX(Requirements_Register!$G$6:$G$255,MATCH(ROWS($A$6:A57),Requirements_Register!$BD$6:$BD$255,0))&amp;"","")</f>
        <v/>
      </c>
      <c r="G57" s="22" t="str">
        <f aca="false">IFERROR(INDEX(Requirements_Register!$K$6:$K$255,MATCH(ROWS($A$6:A57),Requirements_Register!$BD$6:$BD$255,0))&amp;"","")</f>
        <v/>
      </c>
      <c r="H57" s="22" t="str">
        <f aca="false">IFERROR(INDEX(Requirements_Register!$L$6:$L$255,MATCH(ROWS($A$6:A57),Requirements_Register!$BD$6:$BD$255,0))&amp;"","")</f>
        <v/>
      </c>
      <c r="I57" s="22" t="str">
        <f aca="false">IFERROR(INDEX(Requirements_Register!$N$6:$N$255,MATCH(ROWS($A$6:A57),Requirements_Register!$BD$6:$BD$255,0))&amp;"","")</f>
        <v/>
      </c>
      <c r="J57" s="22" t="str">
        <f aca="false">IFERROR(INDEX(Requirements_Register!$O$6:$O$255,MATCH(ROWS($A$6:A57),Requirements_Register!$BD$6:$BD$255,0))&amp;"","")</f>
        <v/>
      </c>
      <c r="K57" s="22" t="str">
        <f aca="false">IFERROR(INDEX(Requirements_Register!$AC$6:$AC$255,MATCH(ROWS($A$6:A57),Requirements_Register!$BD$6:$BD$255,0)),"")</f>
        <v/>
      </c>
      <c r="L57" s="22" t="str">
        <f aca="false">IFERROR(INDEX(Requirements_Register!$AG$6:$AG$255,MATCH(ROWS($A$6:A57),Requirements_Register!$BD$6:$BD$255,0))&amp;"","")</f>
        <v/>
      </c>
      <c r="M57" s="22" t="str">
        <f aca="false">IFERROR(INDEX(Requirements_Register!$AU$6:$AU$255,MATCH(ROWS($A$6:A57),Requirements_Register!$BD$6:$BD$255,0))&amp;"","")</f>
        <v/>
      </c>
      <c r="N57" s="22" t="str">
        <f aca="false">IFERROR(INDEX(Requirements_Register!$AV$6:$AV$255,MATCH(ROWS($A$6:A57),Requirements_Register!$BD$6:$BD$255,0))&amp;"","")</f>
        <v/>
      </c>
      <c r="O57" s="22" t="str">
        <f aca="false">IFERROR(INDEX(Requirements_Register!$AW$6:$AW$255,MATCH(ROWS($A$6:A57),Requirements_Register!$BD$6:$BD$255,0))&amp;"","")</f>
        <v/>
      </c>
    </row>
    <row r="58" customFormat="false" ht="15" hidden="false" customHeight="false" outlineLevel="0" collapsed="false">
      <c r="A58" s="22" t="str">
        <f aca="false">IFERROR(INDEX(Requirements_Register!$A$6:$A$255,MATCH(ROWS($A$6:A58),Requirements_Register!$BD$6:$BD$255,0))&amp;"","")</f>
        <v/>
      </c>
      <c r="B58" s="22" t="str">
        <f aca="false">IFERROR(INDEX(Requirements_Register!$C$6:$C$255,MATCH(ROWS($A$6:A58),Requirements_Register!$BD$6:$BD$255,0))&amp;"","")</f>
        <v/>
      </c>
      <c r="C58" s="22" t="str">
        <f aca="false">IFERROR(INDEX(Requirements_Register!$D$6:$D$255,MATCH(ROWS($A$6:A58),Requirements_Register!$BD$6:$BD$255,0))&amp;"","")</f>
        <v/>
      </c>
      <c r="D58" s="22" t="str">
        <f aca="false">IFERROR(INDEX(Requirements_Register!$E$6:$E$255,MATCH(ROWS($A$6:A58),Requirements_Register!$BD$6:$BD$255,0))&amp;"","")</f>
        <v/>
      </c>
      <c r="E58" s="22" t="str">
        <f aca="false">IFERROR(INDEX(Requirements_Register!$F$6:$F$255,MATCH(ROWS($A$6:A58),Requirements_Register!$BD$6:$BD$255,0))&amp;"","")</f>
        <v/>
      </c>
      <c r="F58" s="22" t="str">
        <f aca="false">IFERROR(INDEX(Requirements_Register!$G$6:$G$255,MATCH(ROWS($A$6:A58),Requirements_Register!$BD$6:$BD$255,0))&amp;"","")</f>
        <v/>
      </c>
      <c r="G58" s="22" t="str">
        <f aca="false">IFERROR(INDEX(Requirements_Register!$K$6:$K$255,MATCH(ROWS($A$6:A58),Requirements_Register!$BD$6:$BD$255,0))&amp;"","")</f>
        <v/>
      </c>
      <c r="H58" s="22" t="str">
        <f aca="false">IFERROR(INDEX(Requirements_Register!$L$6:$L$255,MATCH(ROWS($A$6:A58),Requirements_Register!$BD$6:$BD$255,0))&amp;"","")</f>
        <v/>
      </c>
      <c r="I58" s="22" t="str">
        <f aca="false">IFERROR(INDEX(Requirements_Register!$N$6:$N$255,MATCH(ROWS($A$6:A58),Requirements_Register!$BD$6:$BD$255,0))&amp;"","")</f>
        <v/>
      </c>
      <c r="J58" s="22" t="str">
        <f aca="false">IFERROR(INDEX(Requirements_Register!$O$6:$O$255,MATCH(ROWS($A$6:A58),Requirements_Register!$BD$6:$BD$255,0))&amp;"","")</f>
        <v/>
      </c>
      <c r="K58" s="22" t="str">
        <f aca="false">IFERROR(INDEX(Requirements_Register!$AC$6:$AC$255,MATCH(ROWS($A$6:A58),Requirements_Register!$BD$6:$BD$255,0)),"")</f>
        <v/>
      </c>
      <c r="L58" s="22" t="str">
        <f aca="false">IFERROR(INDEX(Requirements_Register!$AG$6:$AG$255,MATCH(ROWS($A$6:A58),Requirements_Register!$BD$6:$BD$255,0))&amp;"","")</f>
        <v/>
      </c>
      <c r="M58" s="22" t="str">
        <f aca="false">IFERROR(INDEX(Requirements_Register!$AU$6:$AU$255,MATCH(ROWS($A$6:A58),Requirements_Register!$BD$6:$BD$255,0))&amp;"","")</f>
        <v/>
      </c>
      <c r="N58" s="22" t="str">
        <f aca="false">IFERROR(INDEX(Requirements_Register!$AV$6:$AV$255,MATCH(ROWS($A$6:A58),Requirements_Register!$BD$6:$BD$255,0))&amp;"","")</f>
        <v/>
      </c>
      <c r="O58" s="22" t="str">
        <f aca="false">IFERROR(INDEX(Requirements_Register!$AW$6:$AW$255,MATCH(ROWS($A$6:A58),Requirements_Register!$BD$6:$BD$255,0))&amp;"","")</f>
        <v/>
      </c>
    </row>
    <row r="59" customFormat="false" ht="15" hidden="false" customHeight="false" outlineLevel="0" collapsed="false">
      <c r="A59" s="22" t="str">
        <f aca="false">IFERROR(INDEX(Requirements_Register!$A$6:$A$255,MATCH(ROWS($A$6:A59),Requirements_Register!$BD$6:$BD$255,0))&amp;"","")</f>
        <v/>
      </c>
      <c r="B59" s="22" t="str">
        <f aca="false">IFERROR(INDEX(Requirements_Register!$C$6:$C$255,MATCH(ROWS($A$6:A59),Requirements_Register!$BD$6:$BD$255,0))&amp;"","")</f>
        <v/>
      </c>
      <c r="C59" s="22" t="str">
        <f aca="false">IFERROR(INDEX(Requirements_Register!$D$6:$D$255,MATCH(ROWS($A$6:A59),Requirements_Register!$BD$6:$BD$255,0))&amp;"","")</f>
        <v/>
      </c>
      <c r="D59" s="22" t="str">
        <f aca="false">IFERROR(INDEX(Requirements_Register!$E$6:$E$255,MATCH(ROWS($A$6:A59),Requirements_Register!$BD$6:$BD$255,0))&amp;"","")</f>
        <v/>
      </c>
      <c r="E59" s="22" t="str">
        <f aca="false">IFERROR(INDEX(Requirements_Register!$F$6:$F$255,MATCH(ROWS($A$6:A59),Requirements_Register!$BD$6:$BD$255,0))&amp;"","")</f>
        <v/>
      </c>
      <c r="F59" s="22" t="str">
        <f aca="false">IFERROR(INDEX(Requirements_Register!$G$6:$G$255,MATCH(ROWS($A$6:A59),Requirements_Register!$BD$6:$BD$255,0))&amp;"","")</f>
        <v/>
      </c>
      <c r="G59" s="22" t="str">
        <f aca="false">IFERROR(INDEX(Requirements_Register!$K$6:$K$255,MATCH(ROWS($A$6:A59),Requirements_Register!$BD$6:$BD$255,0))&amp;"","")</f>
        <v/>
      </c>
      <c r="H59" s="22" t="str">
        <f aca="false">IFERROR(INDEX(Requirements_Register!$L$6:$L$255,MATCH(ROWS($A$6:A59),Requirements_Register!$BD$6:$BD$255,0))&amp;"","")</f>
        <v/>
      </c>
      <c r="I59" s="22" t="str">
        <f aca="false">IFERROR(INDEX(Requirements_Register!$N$6:$N$255,MATCH(ROWS($A$6:A59),Requirements_Register!$BD$6:$BD$255,0))&amp;"","")</f>
        <v/>
      </c>
      <c r="J59" s="22" t="str">
        <f aca="false">IFERROR(INDEX(Requirements_Register!$O$6:$O$255,MATCH(ROWS($A$6:A59),Requirements_Register!$BD$6:$BD$255,0))&amp;"","")</f>
        <v/>
      </c>
      <c r="K59" s="22" t="str">
        <f aca="false">IFERROR(INDEX(Requirements_Register!$AC$6:$AC$255,MATCH(ROWS($A$6:A59),Requirements_Register!$BD$6:$BD$255,0)),"")</f>
        <v/>
      </c>
      <c r="L59" s="22" t="str">
        <f aca="false">IFERROR(INDEX(Requirements_Register!$AG$6:$AG$255,MATCH(ROWS($A$6:A59),Requirements_Register!$BD$6:$BD$255,0))&amp;"","")</f>
        <v/>
      </c>
      <c r="M59" s="22" t="str">
        <f aca="false">IFERROR(INDEX(Requirements_Register!$AU$6:$AU$255,MATCH(ROWS($A$6:A59),Requirements_Register!$BD$6:$BD$255,0))&amp;"","")</f>
        <v/>
      </c>
      <c r="N59" s="22" t="str">
        <f aca="false">IFERROR(INDEX(Requirements_Register!$AV$6:$AV$255,MATCH(ROWS($A$6:A59),Requirements_Register!$BD$6:$BD$255,0))&amp;"","")</f>
        <v/>
      </c>
      <c r="O59" s="22" t="str">
        <f aca="false">IFERROR(INDEX(Requirements_Register!$AW$6:$AW$255,MATCH(ROWS($A$6:A59),Requirements_Register!$BD$6:$BD$255,0))&amp;"","")</f>
        <v/>
      </c>
    </row>
    <row r="60" customFormat="false" ht="15" hidden="false" customHeight="false" outlineLevel="0" collapsed="false">
      <c r="A60" s="22" t="str">
        <f aca="false">IFERROR(INDEX(Requirements_Register!$A$6:$A$255,MATCH(ROWS($A$6:A60),Requirements_Register!$BD$6:$BD$255,0))&amp;"","")</f>
        <v/>
      </c>
      <c r="B60" s="22" t="str">
        <f aca="false">IFERROR(INDEX(Requirements_Register!$C$6:$C$255,MATCH(ROWS($A$6:A60),Requirements_Register!$BD$6:$BD$255,0))&amp;"","")</f>
        <v/>
      </c>
      <c r="C60" s="22" t="str">
        <f aca="false">IFERROR(INDEX(Requirements_Register!$D$6:$D$255,MATCH(ROWS($A$6:A60),Requirements_Register!$BD$6:$BD$255,0))&amp;"","")</f>
        <v/>
      </c>
      <c r="D60" s="22" t="str">
        <f aca="false">IFERROR(INDEX(Requirements_Register!$E$6:$E$255,MATCH(ROWS($A$6:A60),Requirements_Register!$BD$6:$BD$255,0))&amp;"","")</f>
        <v/>
      </c>
      <c r="E60" s="22" t="str">
        <f aca="false">IFERROR(INDEX(Requirements_Register!$F$6:$F$255,MATCH(ROWS($A$6:A60),Requirements_Register!$BD$6:$BD$255,0))&amp;"","")</f>
        <v/>
      </c>
      <c r="F60" s="22" t="str">
        <f aca="false">IFERROR(INDEX(Requirements_Register!$G$6:$G$255,MATCH(ROWS($A$6:A60),Requirements_Register!$BD$6:$BD$255,0))&amp;"","")</f>
        <v/>
      </c>
      <c r="G60" s="22" t="str">
        <f aca="false">IFERROR(INDEX(Requirements_Register!$K$6:$K$255,MATCH(ROWS($A$6:A60),Requirements_Register!$BD$6:$BD$255,0))&amp;"","")</f>
        <v/>
      </c>
      <c r="H60" s="22" t="str">
        <f aca="false">IFERROR(INDEX(Requirements_Register!$L$6:$L$255,MATCH(ROWS($A$6:A60),Requirements_Register!$BD$6:$BD$255,0))&amp;"","")</f>
        <v/>
      </c>
      <c r="I60" s="22" t="str">
        <f aca="false">IFERROR(INDEX(Requirements_Register!$N$6:$N$255,MATCH(ROWS($A$6:A60),Requirements_Register!$BD$6:$BD$255,0))&amp;"","")</f>
        <v/>
      </c>
      <c r="J60" s="22" t="str">
        <f aca="false">IFERROR(INDEX(Requirements_Register!$O$6:$O$255,MATCH(ROWS($A$6:A60),Requirements_Register!$BD$6:$BD$255,0))&amp;"","")</f>
        <v/>
      </c>
      <c r="K60" s="22" t="str">
        <f aca="false">IFERROR(INDEX(Requirements_Register!$AC$6:$AC$255,MATCH(ROWS($A$6:A60),Requirements_Register!$BD$6:$BD$255,0)),"")</f>
        <v/>
      </c>
      <c r="L60" s="22" t="str">
        <f aca="false">IFERROR(INDEX(Requirements_Register!$AG$6:$AG$255,MATCH(ROWS($A$6:A60),Requirements_Register!$BD$6:$BD$255,0))&amp;"","")</f>
        <v/>
      </c>
      <c r="M60" s="22" t="str">
        <f aca="false">IFERROR(INDEX(Requirements_Register!$AU$6:$AU$255,MATCH(ROWS($A$6:A60),Requirements_Register!$BD$6:$BD$255,0))&amp;"","")</f>
        <v/>
      </c>
      <c r="N60" s="22" t="str">
        <f aca="false">IFERROR(INDEX(Requirements_Register!$AV$6:$AV$255,MATCH(ROWS($A$6:A60),Requirements_Register!$BD$6:$BD$255,0))&amp;"","")</f>
        <v/>
      </c>
      <c r="O60" s="22" t="str">
        <f aca="false">IFERROR(INDEX(Requirements_Register!$AW$6:$AW$255,MATCH(ROWS($A$6:A60),Requirements_Register!$BD$6:$BD$255,0))&amp;"","")</f>
        <v/>
      </c>
    </row>
    <row r="61" customFormat="false" ht="15" hidden="false" customHeight="false" outlineLevel="0" collapsed="false">
      <c r="A61" s="22" t="str">
        <f aca="false">IFERROR(INDEX(Requirements_Register!$A$6:$A$255,MATCH(ROWS($A$6:A61),Requirements_Register!$BD$6:$BD$255,0))&amp;"","")</f>
        <v/>
      </c>
      <c r="B61" s="22" t="str">
        <f aca="false">IFERROR(INDEX(Requirements_Register!$C$6:$C$255,MATCH(ROWS($A$6:A61),Requirements_Register!$BD$6:$BD$255,0))&amp;"","")</f>
        <v/>
      </c>
      <c r="C61" s="22" t="str">
        <f aca="false">IFERROR(INDEX(Requirements_Register!$D$6:$D$255,MATCH(ROWS($A$6:A61),Requirements_Register!$BD$6:$BD$255,0))&amp;"","")</f>
        <v/>
      </c>
      <c r="D61" s="22" t="str">
        <f aca="false">IFERROR(INDEX(Requirements_Register!$E$6:$E$255,MATCH(ROWS($A$6:A61),Requirements_Register!$BD$6:$BD$255,0))&amp;"","")</f>
        <v/>
      </c>
      <c r="E61" s="22" t="str">
        <f aca="false">IFERROR(INDEX(Requirements_Register!$F$6:$F$255,MATCH(ROWS($A$6:A61),Requirements_Register!$BD$6:$BD$255,0))&amp;"","")</f>
        <v/>
      </c>
      <c r="F61" s="22" t="str">
        <f aca="false">IFERROR(INDEX(Requirements_Register!$G$6:$G$255,MATCH(ROWS($A$6:A61),Requirements_Register!$BD$6:$BD$255,0))&amp;"","")</f>
        <v/>
      </c>
      <c r="G61" s="22" t="str">
        <f aca="false">IFERROR(INDEX(Requirements_Register!$K$6:$K$255,MATCH(ROWS($A$6:A61),Requirements_Register!$BD$6:$BD$255,0))&amp;"","")</f>
        <v/>
      </c>
      <c r="H61" s="22" t="str">
        <f aca="false">IFERROR(INDEX(Requirements_Register!$L$6:$L$255,MATCH(ROWS($A$6:A61),Requirements_Register!$BD$6:$BD$255,0))&amp;"","")</f>
        <v/>
      </c>
      <c r="I61" s="22" t="str">
        <f aca="false">IFERROR(INDEX(Requirements_Register!$N$6:$N$255,MATCH(ROWS($A$6:A61),Requirements_Register!$BD$6:$BD$255,0))&amp;"","")</f>
        <v/>
      </c>
      <c r="J61" s="22" t="str">
        <f aca="false">IFERROR(INDEX(Requirements_Register!$O$6:$O$255,MATCH(ROWS($A$6:A61),Requirements_Register!$BD$6:$BD$255,0))&amp;"","")</f>
        <v/>
      </c>
      <c r="K61" s="22" t="str">
        <f aca="false">IFERROR(INDEX(Requirements_Register!$AC$6:$AC$255,MATCH(ROWS($A$6:A61),Requirements_Register!$BD$6:$BD$255,0)),"")</f>
        <v/>
      </c>
      <c r="L61" s="22" t="str">
        <f aca="false">IFERROR(INDEX(Requirements_Register!$AG$6:$AG$255,MATCH(ROWS($A$6:A61),Requirements_Register!$BD$6:$BD$255,0))&amp;"","")</f>
        <v/>
      </c>
      <c r="M61" s="22" t="str">
        <f aca="false">IFERROR(INDEX(Requirements_Register!$AU$6:$AU$255,MATCH(ROWS($A$6:A61),Requirements_Register!$BD$6:$BD$255,0))&amp;"","")</f>
        <v/>
      </c>
      <c r="N61" s="22" t="str">
        <f aca="false">IFERROR(INDEX(Requirements_Register!$AV$6:$AV$255,MATCH(ROWS($A$6:A61),Requirements_Register!$BD$6:$BD$255,0))&amp;"","")</f>
        <v/>
      </c>
      <c r="O61" s="22" t="str">
        <f aca="false">IFERROR(INDEX(Requirements_Register!$AW$6:$AW$255,MATCH(ROWS($A$6:A61),Requirements_Register!$BD$6:$BD$255,0))&amp;"","")</f>
        <v/>
      </c>
    </row>
    <row r="62" customFormat="false" ht="15" hidden="false" customHeight="false" outlineLevel="0" collapsed="false">
      <c r="A62" s="22" t="str">
        <f aca="false">IFERROR(INDEX(Requirements_Register!$A$6:$A$255,MATCH(ROWS($A$6:A62),Requirements_Register!$BD$6:$BD$255,0))&amp;"","")</f>
        <v/>
      </c>
      <c r="B62" s="22" t="str">
        <f aca="false">IFERROR(INDEX(Requirements_Register!$C$6:$C$255,MATCH(ROWS($A$6:A62),Requirements_Register!$BD$6:$BD$255,0))&amp;"","")</f>
        <v/>
      </c>
      <c r="C62" s="22" t="str">
        <f aca="false">IFERROR(INDEX(Requirements_Register!$D$6:$D$255,MATCH(ROWS($A$6:A62),Requirements_Register!$BD$6:$BD$255,0))&amp;"","")</f>
        <v/>
      </c>
      <c r="D62" s="22" t="str">
        <f aca="false">IFERROR(INDEX(Requirements_Register!$E$6:$E$255,MATCH(ROWS($A$6:A62),Requirements_Register!$BD$6:$BD$255,0))&amp;"","")</f>
        <v/>
      </c>
      <c r="E62" s="22" t="str">
        <f aca="false">IFERROR(INDEX(Requirements_Register!$F$6:$F$255,MATCH(ROWS($A$6:A62),Requirements_Register!$BD$6:$BD$255,0))&amp;"","")</f>
        <v/>
      </c>
      <c r="F62" s="22" t="str">
        <f aca="false">IFERROR(INDEX(Requirements_Register!$G$6:$G$255,MATCH(ROWS($A$6:A62),Requirements_Register!$BD$6:$BD$255,0))&amp;"","")</f>
        <v/>
      </c>
      <c r="G62" s="22" t="str">
        <f aca="false">IFERROR(INDEX(Requirements_Register!$K$6:$K$255,MATCH(ROWS($A$6:A62),Requirements_Register!$BD$6:$BD$255,0))&amp;"","")</f>
        <v/>
      </c>
      <c r="H62" s="22" t="str">
        <f aca="false">IFERROR(INDEX(Requirements_Register!$L$6:$L$255,MATCH(ROWS($A$6:A62),Requirements_Register!$BD$6:$BD$255,0))&amp;"","")</f>
        <v/>
      </c>
      <c r="I62" s="22" t="str">
        <f aca="false">IFERROR(INDEX(Requirements_Register!$N$6:$N$255,MATCH(ROWS($A$6:A62),Requirements_Register!$BD$6:$BD$255,0))&amp;"","")</f>
        <v/>
      </c>
      <c r="J62" s="22" t="str">
        <f aca="false">IFERROR(INDEX(Requirements_Register!$O$6:$O$255,MATCH(ROWS($A$6:A62),Requirements_Register!$BD$6:$BD$255,0))&amp;"","")</f>
        <v/>
      </c>
      <c r="K62" s="22" t="str">
        <f aca="false">IFERROR(INDEX(Requirements_Register!$AC$6:$AC$255,MATCH(ROWS($A$6:A62),Requirements_Register!$BD$6:$BD$255,0)),"")</f>
        <v/>
      </c>
      <c r="L62" s="22" t="str">
        <f aca="false">IFERROR(INDEX(Requirements_Register!$AG$6:$AG$255,MATCH(ROWS($A$6:A62),Requirements_Register!$BD$6:$BD$255,0))&amp;"","")</f>
        <v/>
      </c>
      <c r="M62" s="22" t="str">
        <f aca="false">IFERROR(INDEX(Requirements_Register!$AU$6:$AU$255,MATCH(ROWS($A$6:A62),Requirements_Register!$BD$6:$BD$255,0))&amp;"","")</f>
        <v/>
      </c>
      <c r="N62" s="22" t="str">
        <f aca="false">IFERROR(INDEX(Requirements_Register!$AV$6:$AV$255,MATCH(ROWS($A$6:A62),Requirements_Register!$BD$6:$BD$255,0))&amp;"","")</f>
        <v/>
      </c>
      <c r="O62" s="22" t="str">
        <f aca="false">IFERROR(INDEX(Requirements_Register!$AW$6:$AW$255,MATCH(ROWS($A$6:A62),Requirements_Register!$BD$6:$BD$255,0))&amp;"","")</f>
        <v/>
      </c>
    </row>
    <row r="63" customFormat="false" ht="15" hidden="false" customHeight="false" outlineLevel="0" collapsed="false">
      <c r="A63" s="22" t="str">
        <f aca="false">IFERROR(INDEX(Requirements_Register!$A$6:$A$255,MATCH(ROWS($A$6:A63),Requirements_Register!$BD$6:$BD$255,0))&amp;"","")</f>
        <v/>
      </c>
      <c r="B63" s="22" t="str">
        <f aca="false">IFERROR(INDEX(Requirements_Register!$C$6:$C$255,MATCH(ROWS($A$6:A63),Requirements_Register!$BD$6:$BD$255,0))&amp;"","")</f>
        <v/>
      </c>
      <c r="C63" s="22" t="str">
        <f aca="false">IFERROR(INDEX(Requirements_Register!$D$6:$D$255,MATCH(ROWS($A$6:A63),Requirements_Register!$BD$6:$BD$255,0))&amp;"","")</f>
        <v/>
      </c>
      <c r="D63" s="22" t="str">
        <f aca="false">IFERROR(INDEX(Requirements_Register!$E$6:$E$255,MATCH(ROWS($A$6:A63),Requirements_Register!$BD$6:$BD$255,0))&amp;"","")</f>
        <v/>
      </c>
      <c r="E63" s="22" t="str">
        <f aca="false">IFERROR(INDEX(Requirements_Register!$F$6:$F$255,MATCH(ROWS($A$6:A63),Requirements_Register!$BD$6:$BD$255,0))&amp;"","")</f>
        <v/>
      </c>
      <c r="F63" s="22" t="str">
        <f aca="false">IFERROR(INDEX(Requirements_Register!$G$6:$G$255,MATCH(ROWS($A$6:A63),Requirements_Register!$BD$6:$BD$255,0))&amp;"","")</f>
        <v/>
      </c>
      <c r="G63" s="22" t="str">
        <f aca="false">IFERROR(INDEX(Requirements_Register!$K$6:$K$255,MATCH(ROWS($A$6:A63),Requirements_Register!$BD$6:$BD$255,0))&amp;"","")</f>
        <v/>
      </c>
      <c r="H63" s="22" t="str">
        <f aca="false">IFERROR(INDEX(Requirements_Register!$L$6:$L$255,MATCH(ROWS($A$6:A63),Requirements_Register!$BD$6:$BD$255,0))&amp;"","")</f>
        <v/>
      </c>
      <c r="I63" s="22" t="str">
        <f aca="false">IFERROR(INDEX(Requirements_Register!$N$6:$N$255,MATCH(ROWS($A$6:A63),Requirements_Register!$BD$6:$BD$255,0))&amp;"","")</f>
        <v/>
      </c>
      <c r="J63" s="22" t="str">
        <f aca="false">IFERROR(INDEX(Requirements_Register!$O$6:$O$255,MATCH(ROWS($A$6:A63),Requirements_Register!$BD$6:$BD$255,0))&amp;"","")</f>
        <v/>
      </c>
      <c r="K63" s="22" t="str">
        <f aca="false">IFERROR(INDEX(Requirements_Register!$AC$6:$AC$255,MATCH(ROWS($A$6:A63),Requirements_Register!$BD$6:$BD$255,0)),"")</f>
        <v/>
      </c>
      <c r="L63" s="22" t="str">
        <f aca="false">IFERROR(INDEX(Requirements_Register!$AG$6:$AG$255,MATCH(ROWS($A$6:A63),Requirements_Register!$BD$6:$BD$255,0))&amp;"","")</f>
        <v/>
      </c>
      <c r="M63" s="22" t="str">
        <f aca="false">IFERROR(INDEX(Requirements_Register!$AU$6:$AU$255,MATCH(ROWS($A$6:A63),Requirements_Register!$BD$6:$BD$255,0))&amp;"","")</f>
        <v/>
      </c>
      <c r="N63" s="22" t="str">
        <f aca="false">IFERROR(INDEX(Requirements_Register!$AV$6:$AV$255,MATCH(ROWS($A$6:A63),Requirements_Register!$BD$6:$BD$255,0))&amp;"","")</f>
        <v/>
      </c>
      <c r="O63" s="22" t="str">
        <f aca="false">IFERROR(INDEX(Requirements_Register!$AW$6:$AW$255,MATCH(ROWS($A$6:A63),Requirements_Register!$BD$6:$BD$255,0))&amp;"","")</f>
        <v/>
      </c>
    </row>
    <row r="64" customFormat="false" ht="15" hidden="false" customHeight="false" outlineLevel="0" collapsed="false">
      <c r="A64" s="22" t="str">
        <f aca="false">IFERROR(INDEX(Requirements_Register!$A$6:$A$255,MATCH(ROWS($A$6:A64),Requirements_Register!$BD$6:$BD$255,0))&amp;"","")</f>
        <v/>
      </c>
      <c r="B64" s="22" t="str">
        <f aca="false">IFERROR(INDEX(Requirements_Register!$C$6:$C$255,MATCH(ROWS($A$6:A64),Requirements_Register!$BD$6:$BD$255,0))&amp;"","")</f>
        <v/>
      </c>
      <c r="C64" s="22" t="str">
        <f aca="false">IFERROR(INDEX(Requirements_Register!$D$6:$D$255,MATCH(ROWS($A$6:A64),Requirements_Register!$BD$6:$BD$255,0))&amp;"","")</f>
        <v/>
      </c>
      <c r="D64" s="22" t="str">
        <f aca="false">IFERROR(INDEX(Requirements_Register!$E$6:$E$255,MATCH(ROWS($A$6:A64),Requirements_Register!$BD$6:$BD$255,0))&amp;"","")</f>
        <v/>
      </c>
      <c r="E64" s="22" t="str">
        <f aca="false">IFERROR(INDEX(Requirements_Register!$F$6:$F$255,MATCH(ROWS($A$6:A64),Requirements_Register!$BD$6:$BD$255,0))&amp;"","")</f>
        <v/>
      </c>
      <c r="F64" s="22" t="str">
        <f aca="false">IFERROR(INDEX(Requirements_Register!$G$6:$G$255,MATCH(ROWS($A$6:A64),Requirements_Register!$BD$6:$BD$255,0))&amp;"","")</f>
        <v/>
      </c>
      <c r="G64" s="22" t="str">
        <f aca="false">IFERROR(INDEX(Requirements_Register!$K$6:$K$255,MATCH(ROWS($A$6:A64),Requirements_Register!$BD$6:$BD$255,0))&amp;"","")</f>
        <v/>
      </c>
      <c r="H64" s="22" t="str">
        <f aca="false">IFERROR(INDEX(Requirements_Register!$L$6:$L$255,MATCH(ROWS($A$6:A64),Requirements_Register!$BD$6:$BD$255,0))&amp;"","")</f>
        <v/>
      </c>
      <c r="I64" s="22" t="str">
        <f aca="false">IFERROR(INDEX(Requirements_Register!$N$6:$N$255,MATCH(ROWS($A$6:A64),Requirements_Register!$BD$6:$BD$255,0))&amp;"","")</f>
        <v/>
      </c>
      <c r="J64" s="22" t="str">
        <f aca="false">IFERROR(INDEX(Requirements_Register!$O$6:$O$255,MATCH(ROWS($A$6:A64),Requirements_Register!$BD$6:$BD$255,0))&amp;"","")</f>
        <v/>
      </c>
      <c r="K64" s="22" t="str">
        <f aca="false">IFERROR(INDEX(Requirements_Register!$AC$6:$AC$255,MATCH(ROWS($A$6:A64),Requirements_Register!$BD$6:$BD$255,0)),"")</f>
        <v/>
      </c>
      <c r="L64" s="22" t="str">
        <f aca="false">IFERROR(INDEX(Requirements_Register!$AG$6:$AG$255,MATCH(ROWS($A$6:A64),Requirements_Register!$BD$6:$BD$255,0))&amp;"","")</f>
        <v/>
      </c>
      <c r="M64" s="22" t="str">
        <f aca="false">IFERROR(INDEX(Requirements_Register!$AU$6:$AU$255,MATCH(ROWS($A$6:A64),Requirements_Register!$BD$6:$BD$255,0))&amp;"","")</f>
        <v/>
      </c>
      <c r="N64" s="22" t="str">
        <f aca="false">IFERROR(INDEX(Requirements_Register!$AV$6:$AV$255,MATCH(ROWS($A$6:A64),Requirements_Register!$BD$6:$BD$255,0))&amp;"","")</f>
        <v/>
      </c>
      <c r="O64" s="22" t="str">
        <f aca="false">IFERROR(INDEX(Requirements_Register!$AW$6:$AW$255,MATCH(ROWS($A$6:A64),Requirements_Register!$BD$6:$BD$255,0))&amp;"","")</f>
        <v/>
      </c>
    </row>
    <row r="65" customFormat="false" ht="15" hidden="false" customHeight="false" outlineLevel="0" collapsed="false">
      <c r="A65" s="22" t="str">
        <f aca="false">IFERROR(INDEX(Requirements_Register!$A$6:$A$255,MATCH(ROWS($A$6:A65),Requirements_Register!$BD$6:$BD$255,0))&amp;"","")</f>
        <v/>
      </c>
      <c r="B65" s="22" t="str">
        <f aca="false">IFERROR(INDEX(Requirements_Register!$C$6:$C$255,MATCH(ROWS($A$6:A65),Requirements_Register!$BD$6:$BD$255,0))&amp;"","")</f>
        <v/>
      </c>
      <c r="C65" s="22" t="str">
        <f aca="false">IFERROR(INDEX(Requirements_Register!$D$6:$D$255,MATCH(ROWS($A$6:A65),Requirements_Register!$BD$6:$BD$255,0))&amp;"","")</f>
        <v/>
      </c>
      <c r="D65" s="22" t="str">
        <f aca="false">IFERROR(INDEX(Requirements_Register!$E$6:$E$255,MATCH(ROWS($A$6:A65),Requirements_Register!$BD$6:$BD$255,0))&amp;"","")</f>
        <v/>
      </c>
      <c r="E65" s="22" t="str">
        <f aca="false">IFERROR(INDEX(Requirements_Register!$F$6:$F$255,MATCH(ROWS($A$6:A65),Requirements_Register!$BD$6:$BD$255,0))&amp;"","")</f>
        <v/>
      </c>
      <c r="F65" s="22" t="str">
        <f aca="false">IFERROR(INDEX(Requirements_Register!$G$6:$G$255,MATCH(ROWS($A$6:A65),Requirements_Register!$BD$6:$BD$255,0))&amp;"","")</f>
        <v/>
      </c>
      <c r="G65" s="22" t="str">
        <f aca="false">IFERROR(INDEX(Requirements_Register!$K$6:$K$255,MATCH(ROWS($A$6:A65),Requirements_Register!$BD$6:$BD$255,0))&amp;"","")</f>
        <v/>
      </c>
      <c r="H65" s="22" t="str">
        <f aca="false">IFERROR(INDEX(Requirements_Register!$L$6:$L$255,MATCH(ROWS($A$6:A65),Requirements_Register!$BD$6:$BD$255,0))&amp;"","")</f>
        <v/>
      </c>
      <c r="I65" s="22" t="str">
        <f aca="false">IFERROR(INDEX(Requirements_Register!$N$6:$N$255,MATCH(ROWS($A$6:A65),Requirements_Register!$BD$6:$BD$255,0))&amp;"","")</f>
        <v/>
      </c>
      <c r="J65" s="22" t="str">
        <f aca="false">IFERROR(INDEX(Requirements_Register!$O$6:$O$255,MATCH(ROWS($A$6:A65),Requirements_Register!$BD$6:$BD$255,0))&amp;"","")</f>
        <v/>
      </c>
      <c r="K65" s="22" t="str">
        <f aca="false">IFERROR(INDEX(Requirements_Register!$AC$6:$AC$255,MATCH(ROWS($A$6:A65),Requirements_Register!$BD$6:$BD$255,0)),"")</f>
        <v/>
      </c>
      <c r="L65" s="22" t="str">
        <f aca="false">IFERROR(INDEX(Requirements_Register!$AG$6:$AG$255,MATCH(ROWS($A$6:A65),Requirements_Register!$BD$6:$BD$255,0))&amp;"","")</f>
        <v/>
      </c>
      <c r="M65" s="22" t="str">
        <f aca="false">IFERROR(INDEX(Requirements_Register!$AU$6:$AU$255,MATCH(ROWS($A$6:A65),Requirements_Register!$BD$6:$BD$255,0))&amp;"","")</f>
        <v/>
      </c>
      <c r="N65" s="22" t="str">
        <f aca="false">IFERROR(INDEX(Requirements_Register!$AV$6:$AV$255,MATCH(ROWS($A$6:A65),Requirements_Register!$BD$6:$BD$255,0))&amp;"","")</f>
        <v/>
      </c>
      <c r="O65" s="22" t="str">
        <f aca="false">IFERROR(INDEX(Requirements_Register!$AW$6:$AW$255,MATCH(ROWS($A$6:A65),Requirements_Register!$BD$6:$BD$255,0))&amp;"","")</f>
        <v/>
      </c>
    </row>
    <row r="66" customFormat="false" ht="15" hidden="false" customHeight="false" outlineLevel="0" collapsed="false">
      <c r="A66" s="22" t="str">
        <f aca="false">IFERROR(INDEX(Requirements_Register!$A$6:$A$255,MATCH(ROWS($A$6:A66),Requirements_Register!$BD$6:$BD$255,0))&amp;"","")</f>
        <v/>
      </c>
      <c r="B66" s="22" t="str">
        <f aca="false">IFERROR(INDEX(Requirements_Register!$C$6:$C$255,MATCH(ROWS($A$6:A66),Requirements_Register!$BD$6:$BD$255,0))&amp;"","")</f>
        <v/>
      </c>
      <c r="C66" s="22" t="str">
        <f aca="false">IFERROR(INDEX(Requirements_Register!$D$6:$D$255,MATCH(ROWS($A$6:A66),Requirements_Register!$BD$6:$BD$255,0))&amp;"","")</f>
        <v/>
      </c>
      <c r="D66" s="22" t="str">
        <f aca="false">IFERROR(INDEX(Requirements_Register!$E$6:$E$255,MATCH(ROWS($A$6:A66),Requirements_Register!$BD$6:$BD$255,0))&amp;"","")</f>
        <v/>
      </c>
      <c r="E66" s="22" t="str">
        <f aca="false">IFERROR(INDEX(Requirements_Register!$F$6:$F$255,MATCH(ROWS($A$6:A66),Requirements_Register!$BD$6:$BD$255,0))&amp;"","")</f>
        <v/>
      </c>
      <c r="F66" s="22" t="str">
        <f aca="false">IFERROR(INDEX(Requirements_Register!$G$6:$G$255,MATCH(ROWS($A$6:A66),Requirements_Register!$BD$6:$BD$255,0))&amp;"","")</f>
        <v/>
      </c>
      <c r="G66" s="22" t="str">
        <f aca="false">IFERROR(INDEX(Requirements_Register!$K$6:$K$255,MATCH(ROWS($A$6:A66),Requirements_Register!$BD$6:$BD$255,0))&amp;"","")</f>
        <v/>
      </c>
      <c r="H66" s="22" t="str">
        <f aca="false">IFERROR(INDEX(Requirements_Register!$L$6:$L$255,MATCH(ROWS($A$6:A66),Requirements_Register!$BD$6:$BD$255,0))&amp;"","")</f>
        <v/>
      </c>
      <c r="I66" s="22" t="str">
        <f aca="false">IFERROR(INDEX(Requirements_Register!$N$6:$N$255,MATCH(ROWS($A$6:A66),Requirements_Register!$BD$6:$BD$255,0))&amp;"","")</f>
        <v/>
      </c>
      <c r="J66" s="22" t="str">
        <f aca="false">IFERROR(INDEX(Requirements_Register!$O$6:$O$255,MATCH(ROWS($A$6:A66),Requirements_Register!$BD$6:$BD$255,0))&amp;"","")</f>
        <v/>
      </c>
      <c r="K66" s="22" t="str">
        <f aca="false">IFERROR(INDEX(Requirements_Register!$AC$6:$AC$255,MATCH(ROWS($A$6:A66),Requirements_Register!$BD$6:$BD$255,0)),"")</f>
        <v/>
      </c>
      <c r="L66" s="22" t="str">
        <f aca="false">IFERROR(INDEX(Requirements_Register!$AG$6:$AG$255,MATCH(ROWS($A$6:A66),Requirements_Register!$BD$6:$BD$255,0))&amp;"","")</f>
        <v/>
      </c>
      <c r="M66" s="22" t="str">
        <f aca="false">IFERROR(INDEX(Requirements_Register!$AU$6:$AU$255,MATCH(ROWS($A$6:A66),Requirements_Register!$BD$6:$BD$255,0))&amp;"","")</f>
        <v/>
      </c>
      <c r="N66" s="22" t="str">
        <f aca="false">IFERROR(INDEX(Requirements_Register!$AV$6:$AV$255,MATCH(ROWS($A$6:A66),Requirements_Register!$BD$6:$BD$255,0))&amp;"","")</f>
        <v/>
      </c>
      <c r="O66" s="22" t="str">
        <f aca="false">IFERROR(INDEX(Requirements_Register!$AW$6:$AW$255,MATCH(ROWS($A$6:A66),Requirements_Register!$BD$6:$BD$255,0))&amp;"","")</f>
        <v/>
      </c>
    </row>
    <row r="67" customFormat="false" ht="15" hidden="false" customHeight="false" outlineLevel="0" collapsed="false">
      <c r="A67" s="22" t="str">
        <f aca="false">IFERROR(INDEX(Requirements_Register!$A$6:$A$255,MATCH(ROWS($A$6:A67),Requirements_Register!$BD$6:$BD$255,0))&amp;"","")</f>
        <v/>
      </c>
      <c r="B67" s="22" t="str">
        <f aca="false">IFERROR(INDEX(Requirements_Register!$C$6:$C$255,MATCH(ROWS($A$6:A67),Requirements_Register!$BD$6:$BD$255,0))&amp;"","")</f>
        <v/>
      </c>
      <c r="C67" s="22" t="str">
        <f aca="false">IFERROR(INDEX(Requirements_Register!$D$6:$D$255,MATCH(ROWS($A$6:A67),Requirements_Register!$BD$6:$BD$255,0))&amp;"","")</f>
        <v/>
      </c>
      <c r="D67" s="22" t="str">
        <f aca="false">IFERROR(INDEX(Requirements_Register!$E$6:$E$255,MATCH(ROWS($A$6:A67),Requirements_Register!$BD$6:$BD$255,0))&amp;"","")</f>
        <v/>
      </c>
      <c r="E67" s="22" t="str">
        <f aca="false">IFERROR(INDEX(Requirements_Register!$F$6:$F$255,MATCH(ROWS($A$6:A67),Requirements_Register!$BD$6:$BD$255,0))&amp;"","")</f>
        <v/>
      </c>
      <c r="F67" s="22" t="str">
        <f aca="false">IFERROR(INDEX(Requirements_Register!$G$6:$G$255,MATCH(ROWS($A$6:A67),Requirements_Register!$BD$6:$BD$255,0))&amp;"","")</f>
        <v/>
      </c>
      <c r="G67" s="22" t="str">
        <f aca="false">IFERROR(INDEX(Requirements_Register!$K$6:$K$255,MATCH(ROWS($A$6:A67),Requirements_Register!$BD$6:$BD$255,0))&amp;"","")</f>
        <v/>
      </c>
      <c r="H67" s="22" t="str">
        <f aca="false">IFERROR(INDEX(Requirements_Register!$L$6:$L$255,MATCH(ROWS($A$6:A67),Requirements_Register!$BD$6:$BD$255,0))&amp;"","")</f>
        <v/>
      </c>
      <c r="I67" s="22" t="str">
        <f aca="false">IFERROR(INDEX(Requirements_Register!$N$6:$N$255,MATCH(ROWS($A$6:A67),Requirements_Register!$BD$6:$BD$255,0))&amp;"","")</f>
        <v/>
      </c>
      <c r="J67" s="22" t="str">
        <f aca="false">IFERROR(INDEX(Requirements_Register!$O$6:$O$255,MATCH(ROWS($A$6:A67),Requirements_Register!$BD$6:$BD$255,0))&amp;"","")</f>
        <v/>
      </c>
      <c r="K67" s="22" t="str">
        <f aca="false">IFERROR(INDEX(Requirements_Register!$AC$6:$AC$255,MATCH(ROWS($A$6:A67),Requirements_Register!$BD$6:$BD$255,0)),"")</f>
        <v/>
      </c>
      <c r="L67" s="22" t="str">
        <f aca="false">IFERROR(INDEX(Requirements_Register!$AG$6:$AG$255,MATCH(ROWS($A$6:A67),Requirements_Register!$BD$6:$BD$255,0))&amp;"","")</f>
        <v/>
      </c>
      <c r="M67" s="22" t="str">
        <f aca="false">IFERROR(INDEX(Requirements_Register!$AU$6:$AU$255,MATCH(ROWS($A$6:A67),Requirements_Register!$BD$6:$BD$255,0))&amp;"","")</f>
        <v/>
      </c>
      <c r="N67" s="22" t="str">
        <f aca="false">IFERROR(INDEX(Requirements_Register!$AV$6:$AV$255,MATCH(ROWS($A$6:A67),Requirements_Register!$BD$6:$BD$255,0))&amp;"","")</f>
        <v/>
      </c>
      <c r="O67" s="22" t="str">
        <f aca="false">IFERROR(INDEX(Requirements_Register!$AW$6:$AW$255,MATCH(ROWS($A$6:A67),Requirements_Register!$BD$6:$BD$255,0))&amp;"","")</f>
        <v/>
      </c>
    </row>
    <row r="68" customFormat="false" ht="15" hidden="false" customHeight="false" outlineLevel="0" collapsed="false">
      <c r="A68" s="22" t="str">
        <f aca="false">IFERROR(INDEX(Requirements_Register!$A$6:$A$255,MATCH(ROWS($A$6:A68),Requirements_Register!$BD$6:$BD$255,0))&amp;"","")</f>
        <v/>
      </c>
      <c r="B68" s="22" t="str">
        <f aca="false">IFERROR(INDEX(Requirements_Register!$C$6:$C$255,MATCH(ROWS($A$6:A68),Requirements_Register!$BD$6:$BD$255,0))&amp;"","")</f>
        <v/>
      </c>
      <c r="C68" s="22" t="str">
        <f aca="false">IFERROR(INDEX(Requirements_Register!$D$6:$D$255,MATCH(ROWS($A$6:A68),Requirements_Register!$BD$6:$BD$255,0))&amp;"","")</f>
        <v/>
      </c>
      <c r="D68" s="22" t="str">
        <f aca="false">IFERROR(INDEX(Requirements_Register!$E$6:$E$255,MATCH(ROWS($A$6:A68),Requirements_Register!$BD$6:$BD$255,0))&amp;"","")</f>
        <v/>
      </c>
      <c r="E68" s="22" t="str">
        <f aca="false">IFERROR(INDEX(Requirements_Register!$F$6:$F$255,MATCH(ROWS($A$6:A68),Requirements_Register!$BD$6:$BD$255,0))&amp;"","")</f>
        <v/>
      </c>
      <c r="F68" s="22" t="str">
        <f aca="false">IFERROR(INDEX(Requirements_Register!$G$6:$G$255,MATCH(ROWS($A$6:A68),Requirements_Register!$BD$6:$BD$255,0))&amp;"","")</f>
        <v/>
      </c>
      <c r="G68" s="22" t="str">
        <f aca="false">IFERROR(INDEX(Requirements_Register!$K$6:$K$255,MATCH(ROWS($A$6:A68),Requirements_Register!$BD$6:$BD$255,0))&amp;"","")</f>
        <v/>
      </c>
      <c r="H68" s="22" t="str">
        <f aca="false">IFERROR(INDEX(Requirements_Register!$L$6:$L$255,MATCH(ROWS($A$6:A68),Requirements_Register!$BD$6:$BD$255,0))&amp;"","")</f>
        <v/>
      </c>
      <c r="I68" s="22" t="str">
        <f aca="false">IFERROR(INDEX(Requirements_Register!$N$6:$N$255,MATCH(ROWS($A$6:A68),Requirements_Register!$BD$6:$BD$255,0))&amp;"","")</f>
        <v/>
      </c>
      <c r="J68" s="22" t="str">
        <f aca="false">IFERROR(INDEX(Requirements_Register!$O$6:$O$255,MATCH(ROWS($A$6:A68),Requirements_Register!$BD$6:$BD$255,0))&amp;"","")</f>
        <v/>
      </c>
      <c r="K68" s="22" t="str">
        <f aca="false">IFERROR(INDEX(Requirements_Register!$AC$6:$AC$255,MATCH(ROWS($A$6:A68),Requirements_Register!$BD$6:$BD$255,0)),"")</f>
        <v/>
      </c>
      <c r="L68" s="22" t="str">
        <f aca="false">IFERROR(INDEX(Requirements_Register!$AG$6:$AG$255,MATCH(ROWS($A$6:A68),Requirements_Register!$BD$6:$BD$255,0))&amp;"","")</f>
        <v/>
      </c>
      <c r="M68" s="22" t="str">
        <f aca="false">IFERROR(INDEX(Requirements_Register!$AU$6:$AU$255,MATCH(ROWS($A$6:A68),Requirements_Register!$BD$6:$BD$255,0))&amp;"","")</f>
        <v/>
      </c>
      <c r="N68" s="22" t="str">
        <f aca="false">IFERROR(INDEX(Requirements_Register!$AV$6:$AV$255,MATCH(ROWS($A$6:A68),Requirements_Register!$BD$6:$BD$255,0))&amp;"","")</f>
        <v/>
      </c>
      <c r="O68" s="22" t="str">
        <f aca="false">IFERROR(INDEX(Requirements_Register!$AW$6:$AW$255,MATCH(ROWS($A$6:A68),Requirements_Register!$BD$6:$BD$255,0))&amp;"","")</f>
        <v/>
      </c>
    </row>
    <row r="69" customFormat="false" ht="15" hidden="false" customHeight="false" outlineLevel="0" collapsed="false">
      <c r="A69" s="22" t="str">
        <f aca="false">IFERROR(INDEX(Requirements_Register!$A$6:$A$255,MATCH(ROWS($A$6:A69),Requirements_Register!$BD$6:$BD$255,0))&amp;"","")</f>
        <v/>
      </c>
      <c r="B69" s="22" t="str">
        <f aca="false">IFERROR(INDEX(Requirements_Register!$C$6:$C$255,MATCH(ROWS($A$6:A69),Requirements_Register!$BD$6:$BD$255,0))&amp;"","")</f>
        <v/>
      </c>
      <c r="C69" s="22" t="str">
        <f aca="false">IFERROR(INDEX(Requirements_Register!$D$6:$D$255,MATCH(ROWS($A$6:A69),Requirements_Register!$BD$6:$BD$255,0))&amp;"","")</f>
        <v/>
      </c>
      <c r="D69" s="22" t="str">
        <f aca="false">IFERROR(INDEX(Requirements_Register!$E$6:$E$255,MATCH(ROWS($A$6:A69),Requirements_Register!$BD$6:$BD$255,0))&amp;"","")</f>
        <v/>
      </c>
      <c r="E69" s="22" t="str">
        <f aca="false">IFERROR(INDEX(Requirements_Register!$F$6:$F$255,MATCH(ROWS($A$6:A69),Requirements_Register!$BD$6:$BD$255,0))&amp;"","")</f>
        <v/>
      </c>
      <c r="F69" s="22" t="str">
        <f aca="false">IFERROR(INDEX(Requirements_Register!$G$6:$G$255,MATCH(ROWS($A$6:A69),Requirements_Register!$BD$6:$BD$255,0))&amp;"","")</f>
        <v/>
      </c>
      <c r="G69" s="22" t="str">
        <f aca="false">IFERROR(INDEX(Requirements_Register!$K$6:$K$255,MATCH(ROWS($A$6:A69),Requirements_Register!$BD$6:$BD$255,0))&amp;"","")</f>
        <v/>
      </c>
      <c r="H69" s="22" t="str">
        <f aca="false">IFERROR(INDEX(Requirements_Register!$L$6:$L$255,MATCH(ROWS($A$6:A69),Requirements_Register!$BD$6:$BD$255,0))&amp;"","")</f>
        <v/>
      </c>
      <c r="I69" s="22" t="str">
        <f aca="false">IFERROR(INDEX(Requirements_Register!$N$6:$N$255,MATCH(ROWS($A$6:A69),Requirements_Register!$BD$6:$BD$255,0))&amp;"","")</f>
        <v/>
      </c>
      <c r="J69" s="22" t="str">
        <f aca="false">IFERROR(INDEX(Requirements_Register!$O$6:$O$255,MATCH(ROWS($A$6:A69),Requirements_Register!$BD$6:$BD$255,0))&amp;"","")</f>
        <v/>
      </c>
      <c r="K69" s="22" t="str">
        <f aca="false">IFERROR(INDEX(Requirements_Register!$AC$6:$AC$255,MATCH(ROWS($A$6:A69),Requirements_Register!$BD$6:$BD$255,0)),"")</f>
        <v/>
      </c>
      <c r="L69" s="22" t="str">
        <f aca="false">IFERROR(INDEX(Requirements_Register!$AG$6:$AG$255,MATCH(ROWS($A$6:A69),Requirements_Register!$BD$6:$BD$255,0))&amp;"","")</f>
        <v/>
      </c>
      <c r="M69" s="22" t="str">
        <f aca="false">IFERROR(INDEX(Requirements_Register!$AU$6:$AU$255,MATCH(ROWS($A$6:A69),Requirements_Register!$BD$6:$BD$255,0))&amp;"","")</f>
        <v/>
      </c>
      <c r="N69" s="22" t="str">
        <f aca="false">IFERROR(INDEX(Requirements_Register!$AV$6:$AV$255,MATCH(ROWS($A$6:A69),Requirements_Register!$BD$6:$BD$255,0))&amp;"","")</f>
        <v/>
      </c>
      <c r="O69" s="22" t="str">
        <f aca="false">IFERROR(INDEX(Requirements_Register!$AW$6:$AW$255,MATCH(ROWS($A$6:A69),Requirements_Register!$BD$6:$BD$255,0))&amp;"","")</f>
        <v/>
      </c>
    </row>
    <row r="70" customFormat="false" ht="15" hidden="false" customHeight="false" outlineLevel="0" collapsed="false">
      <c r="A70" s="22" t="str">
        <f aca="false">IFERROR(INDEX(Requirements_Register!$A$6:$A$255,MATCH(ROWS($A$6:A70),Requirements_Register!$BD$6:$BD$255,0))&amp;"","")</f>
        <v/>
      </c>
      <c r="B70" s="22" t="str">
        <f aca="false">IFERROR(INDEX(Requirements_Register!$C$6:$C$255,MATCH(ROWS($A$6:A70),Requirements_Register!$BD$6:$BD$255,0))&amp;"","")</f>
        <v/>
      </c>
      <c r="C70" s="22" t="str">
        <f aca="false">IFERROR(INDEX(Requirements_Register!$D$6:$D$255,MATCH(ROWS($A$6:A70),Requirements_Register!$BD$6:$BD$255,0))&amp;"","")</f>
        <v/>
      </c>
      <c r="D70" s="22" t="str">
        <f aca="false">IFERROR(INDEX(Requirements_Register!$E$6:$E$255,MATCH(ROWS($A$6:A70),Requirements_Register!$BD$6:$BD$255,0))&amp;"","")</f>
        <v/>
      </c>
      <c r="E70" s="22" t="str">
        <f aca="false">IFERROR(INDEX(Requirements_Register!$F$6:$F$255,MATCH(ROWS($A$6:A70),Requirements_Register!$BD$6:$BD$255,0))&amp;"","")</f>
        <v/>
      </c>
      <c r="F70" s="22" t="str">
        <f aca="false">IFERROR(INDEX(Requirements_Register!$G$6:$G$255,MATCH(ROWS($A$6:A70),Requirements_Register!$BD$6:$BD$255,0))&amp;"","")</f>
        <v/>
      </c>
      <c r="G70" s="22" t="str">
        <f aca="false">IFERROR(INDEX(Requirements_Register!$K$6:$K$255,MATCH(ROWS($A$6:A70),Requirements_Register!$BD$6:$BD$255,0))&amp;"","")</f>
        <v/>
      </c>
      <c r="H70" s="22" t="str">
        <f aca="false">IFERROR(INDEX(Requirements_Register!$L$6:$L$255,MATCH(ROWS($A$6:A70),Requirements_Register!$BD$6:$BD$255,0))&amp;"","")</f>
        <v/>
      </c>
      <c r="I70" s="22" t="str">
        <f aca="false">IFERROR(INDEX(Requirements_Register!$N$6:$N$255,MATCH(ROWS($A$6:A70),Requirements_Register!$BD$6:$BD$255,0))&amp;"","")</f>
        <v/>
      </c>
      <c r="J70" s="22" t="str">
        <f aca="false">IFERROR(INDEX(Requirements_Register!$O$6:$O$255,MATCH(ROWS($A$6:A70),Requirements_Register!$BD$6:$BD$255,0))&amp;"","")</f>
        <v/>
      </c>
      <c r="K70" s="22" t="str">
        <f aca="false">IFERROR(INDEX(Requirements_Register!$AC$6:$AC$255,MATCH(ROWS($A$6:A70),Requirements_Register!$BD$6:$BD$255,0)),"")</f>
        <v/>
      </c>
      <c r="L70" s="22" t="str">
        <f aca="false">IFERROR(INDEX(Requirements_Register!$AG$6:$AG$255,MATCH(ROWS($A$6:A70),Requirements_Register!$BD$6:$BD$255,0))&amp;"","")</f>
        <v/>
      </c>
      <c r="M70" s="22" t="str">
        <f aca="false">IFERROR(INDEX(Requirements_Register!$AU$6:$AU$255,MATCH(ROWS($A$6:A70),Requirements_Register!$BD$6:$BD$255,0))&amp;"","")</f>
        <v/>
      </c>
      <c r="N70" s="22" t="str">
        <f aca="false">IFERROR(INDEX(Requirements_Register!$AV$6:$AV$255,MATCH(ROWS($A$6:A70),Requirements_Register!$BD$6:$BD$255,0))&amp;"","")</f>
        <v/>
      </c>
      <c r="O70" s="22" t="str">
        <f aca="false">IFERROR(INDEX(Requirements_Register!$AW$6:$AW$255,MATCH(ROWS($A$6:A70),Requirements_Register!$BD$6:$BD$255,0))&amp;"","")</f>
        <v/>
      </c>
    </row>
    <row r="71" customFormat="false" ht="15" hidden="false" customHeight="false" outlineLevel="0" collapsed="false">
      <c r="A71" s="22" t="str">
        <f aca="false">IFERROR(INDEX(Requirements_Register!$A$6:$A$255,MATCH(ROWS($A$6:A71),Requirements_Register!$BD$6:$BD$255,0))&amp;"","")</f>
        <v/>
      </c>
      <c r="B71" s="22" t="str">
        <f aca="false">IFERROR(INDEX(Requirements_Register!$C$6:$C$255,MATCH(ROWS($A$6:A71),Requirements_Register!$BD$6:$BD$255,0))&amp;"","")</f>
        <v/>
      </c>
      <c r="C71" s="22" t="str">
        <f aca="false">IFERROR(INDEX(Requirements_Register!$D$6:$D$255,MATCH(ROWS($A$6:A71),Requirements_Register!$BD$6:$BD$255,0))&amp;"","")</f>
        <v/>
      </c>
      <c r="D71" s="22" t="str">
        <f aca="false">IFERROR(INDEX(Requirements_Register!$E$6:$E$255,MATCH(ROWS($A$6:A71),Requirements_Register!$BD$6:$BD$255,0))&amp;"","")</f>
        <v/>
      </c>
      <c r="E71" s="22" t="str">
        <f aca="false">IFERROR(INDEX(Requirements_Register!$F$6:$F$255,MATCH(ROWS($A$6:A71),Requirements_Register!$BD$6:$BD$255,0))&amp;"","")</f>
        <v/>
      </c>
      <c r="F71" s="22" t="str">
        <f aca="false">IFERROR(INDEX(Requirements_Register!$G$6:$G$255,MATCH(ROWS($A$6:A71),Requirements_Register!$BD$6:$BD$255,0))&amp;"","")</f>
        <v/>
      </c>
      <c r="G71" s="22" t="str">
        <f aca="false">IFERROR(INDEX(Requirements_Register!$K$6:$K$255,MATCH(ROWS($A$6:A71),Requirements_Register!$BD$6:$BD$255,0))&amp;"","")</f>
        <v/>
      </c>
      <c r="H71" s="22" t="str">
        <f aca="false">IFERROR(INDEX(Requirements_Register!$L$6:$L$255,MATCH(ROWS($A$6:A71),Requirements_Register!$BD$6:$BD$255,0))&amp;"","")</f>
        <v/>
      </c>
      <c r="I71" s="22" t="str">
        <f aca="false">IFERROR(INDEX(Requirements_Register!$N$6:$N$255,MATCH(ROWS($A$6:A71),Requirements_Register!$BD$6:$BD$255,0))&amp;"","")</f>
        <v/>
      </c>
      <c r="J71" s="22" t="str">
        <f aca="false">IFERROR(INDEX(Requirements_Register!$O$6:$O$255,MATCH(ROWS($A$6:A71),Requirements_Register!$BD$6:$BD$255,0))&amp;"","")</f>
        <v/>
      </c>
      <c r="K71" s="22" t="str">
        <f aca="false">IFERROR(INDEX(Requirements_Register!$AC$6:$AC$255,MATCH(ROWS($A$6:A71),Requirements_Register!$BD$6:$BD$255,0)),"")</f>
        <v/>
      </c>
      <c r="L71" s="22" t="str">
        <f aca="false">IFERROR(INDEX(Requirements_Register!$AG$6:$AG$255,MATCH(ROWS($A$6:A71),Requirements_Register!$BD$6:$BD$255,0))&amp;"","")</f>
        <v/>
      </c>
      <c r="M71" s="22" t="str">
        <f aca="false">IFERROR(INDEX(Requirements_Register!$AU$6:$AU$255,MATCH(ROWS($A$6:A71),Requirements_Register!$BD$6:$BD$255,0))&amp;"","")</f>
        <v/>
      </c>
      <c r="N71" s="22" t="str">
        <f aca="false">IFERROR(INDEX(Requirements_Register!$AV$6:$AV$255,MATCH(ROWS($A$6:A71),Requirements_Register!$BD$6:$BD$255,0))&amp;"","")</f>
        <v/>
      </c>
      <c r="O71" s="22" t="str">
        <f aca="false">IFERROR(INDEX(Requirements_Register!$AW$6:$AW$255,MATCH(ROWS($A$6:A71),Requirements_Register!$BD$6:$BD$255,0))&amp;"","")</f>
        <v/>
      </c>
    </row>
    <row r="72" customFormat="false" ht="15" hidden="false" customHeight="false" outlineLevel="0" collapsed="false">
      <c r="A72" s="22" t="str">
        <f aca="false">IFERROR(INDEX(Requirements_Register!$A$6:$A$255,MATCH(ROWS($A$6:A72),Requirements_Register!$BD$6:$BD$255,0))&amp;"","")</f>
        <v/>
      </c>
      <c r="B72" s="22" t="str">
        <f aca="false">IFERROR(INDEX(Requirements_Register!$C$6:$C$255,MATCH(ROWS($A$6:A72),Requirements_Register!$BD$6:$BD$255,0))&amp;"","")</f>
        <v/>
      </c>
      <c r="C72" s="22" t="str">
        <f aca="false">IFERROR(INDEX(Requirements_Register!$D$6:$D$255,MATCH(ROWS($A$6:A72),Requirements_Register!$BD$6:$BD$255,0))&amp;"","")</f>
        <v/>
      </c>
      <c r="D72" s="22" t="str">
        <f aca="false">IFERROR(INDEX(Requirements_Register!$E$6:$E$255,MATCH(ROWS($A$6:A72),Requirements_Register!$BD$6:$BD$255,0))&amp;"","")</f>
        <v/>
      </c>
      <c r="E72" s="22" t="str">
        <f aca="false">IFERROR(INDEX(Requirements_Register!$F$6:$F$255,MATCH(ROWS($A$6:A72),Requirements_Register!$BD$6:$BD$255,0))&amp;"","")</f>
        <v/>
      </c>
      <c r="F72" s="22" t="str">
        <f aca="false">IFERROR(INDEX(Requirements_Register!$G$6:$G$255,MATCH(ROWS($A$6:A72),Requirements_Register!$BD$6:$BD$255,0))&amp;"","")</f>
        <v/>
      </c>
      <c r="G72" s="22" t="str">
        <f aca="false">IFERROR(INDEX(Requirements_Register!$K$6:$K$255,MATCH(ROWS($A$6:A72),Requirements_Register!$BD$6:$BD$255,0))&amp;"","")</f>
        <v/>
      </c>
      <c r="H72" s="22" t="str">
        <f aca="false">IFERROR(INDEX(Requirements_Register!$L$6:$L$255,MATCH(ROWS($A$6:A72),Requirements_Register!$BD$6:$BD$255,0))&amp;"","")</f>
        <v/>
      </c>
      <c r="I72" s="22" t="str">
        <f aca="false">IFERROR(INDEX(Requirements_Register!$N$6:$N$255,MATCH(ROWS($A$6:A72),Requirements_Register!$BD$6:$BD$255,0))&amp;"","")</f>
        <v/>
      </c>
      <c r="J72" s="22" t="str">
        <f aca="false">IFERROR(INDEX(Requirements_Register!$O$6:$O$255,MATCH(ROWS($A$6:A72),Requirements_Register!$BD$6:$BD$255,0))&amp;"","")</f>
        <v/>
      </c>
      <c r="K72" s="22" t="str">
        <f aca="false">IFERROR(INDEX(Requirements_Register!$AC$6:$AC$255,MATCH(ROWS($A$6:A72),Requirements_Register!$BD$6:$BD$255,0)),"")</f>
        <v/>
      </c>
      <c r="L72" s="22" t="str">
        <f aca="false">IFERROR(INDEX(Requirements_Register!$AG$6:$AG$255,MATCH(ROWS($A$6:A72),Requirements_Register!$BD$6:$BD$255,0))&amp;"","")</f>
        <v/>
      </c>
      <c r="M72" s="22" t="str">
        <f aca="false">IFERROR(INDEX(Requirements_Register!$AU$6:$AU$255,MATCH(ROWS($A$6:A72),Requirements_Register!$BD$6:$BD$255,0))&amp;"","")</f>
        <v/>
      </c>
      <c r="N72" s="22" t="str">
        <f aca="false">IFERROR(INDEX(Requirements_Register!$AV$6:$AV$255,MATCH(ROWS($A$6:A72),Requirements_Register!$BD$6:$BD$255,0))&amp;"","")</f>
        <v/>
      </c>
      <c r="O72" s="22" t="str">
        <f aca="false">IFERROR(INDEX(Requirements_Register!$AW$6:$AW$255,MATCH(ROWS($A$6:A72),Requirements_Register!$BD$6:$BD$255,0))&amp;"","")</f>
        <v/>
      </c>
    </row>
    <row r="73" customFormat="false" ht="15" hidden="false" customHeight="false" outlineLevel="0" collapsed="false">
      <c r="A73" s="22" t="str">
        <f aca="false">IFERROR(INDEX(Requirements_Register!$A$6:$A$255,MATCH(ROWS($A$6:A73),Requirements_Register!$BD$6:$BD$255,0))&amp;"","")</f>
        <v/>
      </c>
      <c r="B73" s="22" t="str">
        <f aca="false">IFERROR(INDEX(Requirements_Register!$C$6:$C$255,MATCH(ROWS($A$6:A73),Requirements_Register!$BD$6:$BD$255,0))&amp;"","")</f>
        <v/>
      </c>
      <c r="C73" s="22" t="str">
        <f aca="false">IFERROR(INDEX(Requirements_Register!$D$6:$D$255,MATCH(ROWS($A$6:A73),Requirements_Register!$BD$6:$BD$255,0))&amp;"","")</f>
        <v/>
      </c>
      <c r="D73" s="22" t="str">
        <f aca="false">IFERROR(INDEX(Requirements_Register!$E$6:$E$255,MATCH(ROWS($A$6:A73),Requirements_Register!$BD$6:$BD$255,0))&amp;"","")</f>
        <v/>
      </c>
      <c r="E73" s="22" t="str">
        <f aca="false">IFERROR(INDEX(Requirements_Register!$F$6:$F$255,MATCH(ROWS($A$6:A73),Requirements_Register!$BD$6:$BD$255,0))&amp;"","")</f>
        <v/>
      </c>
      <c r="F73" s="22" t="str">
        <f aca="false">IFERROR(INDEX(Requirements_Register!$G$6:$G$255,MATCH(ROWS($A$6:A73),Requirements_Register!$BD$6:$BD$255,0))&amp;"","")</f>
        <v/>
      </c>
      <c r="G73" s="22" t="str">
        <f aca="false">IFERROR(INDEX(Requirements_Register!$K$6:$K$255,MATCH(ROWS($A$6:A73),Requirements_Register!$BD$6:$BD$255,0))&amp;"","")</f>
        <v/>
      </c>
      <c r="H73" s="22" t="str">
        <f aca="false">IFERROR(INDEX(Requirements_Register!$L$6:$L$255,MATCH(ROWS($A$6:A73),Requirements_Register!$BD$6:$BD$255,0))&amp;"","")</f>
        <v/>
      </c>
      <c r="I73" s="22" t="str">
        <f aca="false">IFERROR(INDEX(Requirements_Register!$N$6:$N$255,MATCH(ROWS($A$6:A73),Requirements_Register!$BD$6:$BD$255,0))&amp;"","")</f>
        <v/>
      </c>
      <c r="J73" s="22" t="str">
        <f aca="false">IFERROR(INDEX(Requirements_Register!$O$6:$O$255,MATCH(ROWS($A$6:A73),Requirements_Register!$BD$6:$BD$255,0))&amp;"","")</f>
        <v/>
      </c>
      <c r="K73" s="22" t="str">
        <f aca="false">IFERROR(INDEX(Requirements_Register!$AC$6:$AC$255,MATCH(ROWS($A$6:A73),Requirements_Register!$BD$6:$BD$255,0)),"")</f>
        <v/>
      </c>
      <c r="L73" s="22" t="str">
        <f aca="false">IFERROR(INDEX(Requirements_Register!$AG$6:$AG$255,MATCH(ROWS($A$6:A73),Requirements_Register!$BD$6:$BD$255,0))&amp;"","")</f>
        <v/>
      </c>
      <c r="M73" s="22" t="str">
        <f aca="false">IFERROR(INDEX(Requirements_Register!$AU$6:$AU$255,MATCH(ROWS($A$6:A73),Requirements_Register!$BD$6:$BD$255,0))&amp;"","")</f>
        <v/>
      </c>
      <c r="N73" s="22" t="str">
        <f aca="false">IFERROR(INDEX(Requirements_Register!$AV$6:$AV$255,MATCH(ROWS($A$6:A73),Requirements_Register!$BD$6:$BD$255,0))&amp;"","")</f>
        <v/>
      </c>
      <c r="O73" s="22" t="str">
        <f aca="false">IFERROR(INDEX(Requirements_Register!$AW$6:$AW$255,MATCH(ROWS($A$6:A73),Requirements_Register!$BD$6:$BD$255,0))&amp;"","")</f>
        <v/>
      </c>
    </row>
    <row r="74" customFormat="false" ht="15" hidden="false" customHeight="false" outlineLevel="0" collapsed="false">
      <c r="A74" s="22" t="str">
        <f aca="false">IFERROR(INDEX(Requirements_Register!$A$6:$A$255,MATCH(ROWS($A$6:A74),Requirements_Register!$BD$6:$BD$255,0))&amp;"","")</f>
        <v/>
      </c>
      <c r="B74" s="22" t="str">
        <f aca="false">IFERROR(INDEX(Requirements_Register!$C$6:$C$255,MATCH(ROWS($A$6:A74),Requirements_Register!$BD$6:$BD$255,0))&amp;"","")</f>
        <v/>
      </c>
      <c r="C74" s="22" t="str">
        <f aca="false">IFERROR(INDEX(Requirements_Register!$D$6:$D$255,MATCH(ROWS($A$6:A74),Requirements_Register!$BD$6:$BD$255,0))&amp;"","")</f>
        <v/>
      </c>
      <c r="D74" s="22" t="str">
        <f aca="false">IFERROR(INDEX(Requirements_Register!$E$6:$E$255,MATCH(ROWS($A$6:A74),Requirements_Register!$BD$6:$BD$255,0))&amp;"","")</f>
        <v/>
      </c>
      <c r="E74" s="22" t="str">
        <f aca="false">IFERROR(INDEX(Requirements_Register!$F$6:$F$255,MATCH(ROWS($A$6:A74),Requirements_Register!$BD$6:$BD$255,0))&amp;"","")</f>
        <v/>
      </c>
      <c r="F74" s="22" t="str">
        <f aca="false">IFERROR(INDEX(Requirements_Register!$G$6:$G$255,MATCH(ROWS($A$6:A74),Requirements_Register!$BD$6:$BD$255,0))&amp;"","")</f>
        <v/>
      </c>
      <c r="G74" s="22" t="str">
        <f aca="false">IFERROR(INDEX(Requirements_Register!$K$6:$K$255,MATCH(ROWS($A$6:A74),Requirements_Register!$BD$6:$BD$255,0))&amp;"","")</f>
        <v/>
      </c>
      <c r="H74" s="22" t="str">
        <f aca="false">IFERROR(INDEX(Requirements_Register!$L$6:$L$255,MATCH(ROWS($A$6:A74),Requirements_Register!$BD$6:$BD$255,0))&amp;"","")</f>
        <v/>
      </c>
      <c r="I74" s="22" t="str">
        <f aca="false">IFERROR(INDEX(Requirements_Register!$N$6:$N$255,MATCH(ROWS($A$6:A74),Requirements_Register!$BD$6:$BD$255,0))&amp;"","")</f>
        <v/>
      </c>
      <c r="J74" s="22" t="str">
        <f aca="false">IFERROR(INDEX(Requirements_Register!$O$6:$O$255,MATCH(ROWS($A$6:A74),Requirements_Register!$BD$6:$BD$255,0))&amp;"","")</f>
        <v/>
      </c>
      <c r="K74" s="22" t="str">
        <f aca="false">IFERROR(INDEX(Requirements_Register!$AC$6:$AC$255,MATCH(ROWS($A$6:A74),Requirements_Register!$BD$6:$BD$255,0)),"")</f>
        <v/>
      </c>
      <c r="L74" s="22" t="str">
        <f aca="false">IFERROR(INDEX(Requirements_Register!$AG$6:$AG$255,MATCH(ROWS($A$6:A74),Requirements_Register!$BD$6:$BD$255,0))&amp;"","")</f>
        <v/>
      </c>
      <c r="M74" s="22" t="str">
        <f aca="false">IFERROR(INDEX(Requirements_Register!$AU$6:$AU$255,MATCH(ROWS($A$6:A74),Requirements_Register!$BD$6:$BD$255,0))&amp;"","")</f>
        <v/>
      </c>
      <c r="N74" s="22" t="str">
        <f aca="false">IFERROR(INDEX(Requirements_Register!$AV$6:$AV$255,MATCH(ROWS($A$6:A74),Requirements_Register!$BD$6:$BD$255,0))&amp;"","")</f>
        <v/>
      </c>
      <c r="O74" s="22" t="str">
        <f aca="false">IFERROR(INDEX(Requirements_Register!$AW$6:$AW$255,MATCH(ROWS($A$6:A74),Requirements_Register!$BD$6:$BD$255,0))&amp;"","")</f>
        <v/>
      </c>
    </row>
    <row r="75" customFormat="false" ht="15" hidden="false" customHeight="false" outlineLevel="0" collapsed="false">
      <c r="A75" s="22" t="str">
        <f aca="false">IFERROR(INDEX(Requirements_Register!$A$6:$A$255,MATCH(ROWS($A$6:A75),Requirements_Register!$BD$6:$BD$255,0))&amp;"","")</f>
        <v/>
      </c>
      <c r="B75" s="22" t="str">
        <f aca="false">IFERROR(INDEX(Requirements_Register!$C$6:$C$255,MATCH(ROWS($A$6:A75),Requirements_Register!$BD$6:$BD$255,0))&amp;"","")</f>
        <v/>
      </c>
      <c r="C75" s="22" t="str">
        <f aca="false">IFERROR(INDEX(Requirements_Register!$D$6:$D$255,MATCH(ROWS($A$6:A75),Requirements_Register!$BD$6:$BD$255,0))&amp;"","")</f>
        <v/>
      </c>
      <c r="D75" s="22" t="str">
        <f aca="false">IFERROR(INDEX(Requirements_Register!$E$6:$E$255,MATCH(ROWS($A$6:A75),Requirements_Register!$BD$6:$BD$255,0))&amp;"","")</f>
        <v/>
      </c>
      <c r="E75" s="22" t="str">
        <f aca="false">IFERROR(INDEX(Requirements_Register!$F$6:$F$255,MATCH(ROWS($A$6:A75),Requirements_Register!$BD$6:$BD$255,0))&amp;"","")</f>
        <v/>
      </c>
      <c r="F75" s="22" t="str">
        <f aca="false">IFERROR(INDEX(Requirements_Register!$G$6:$G$255,MATCH(ROWS($A$6:A75),Requirements_Register!$BD$6:$BD$255,0))&amp;"","")</f>
        <v/>
      </c>
      <c r="G75" s="22" t="str">
        <f aca="false">IFERROR(INDEX(Requirements_Register!$K$6:$K$255,MATCH(ROWS($A$6:A75),Requirements_Register!$BD$6:$BD$255,0))&amp;"","")</f>
        <v/>
      </c>
      <c r="H75" s="22" t="str">
        <f aca="false">IFERROR(INDEX(Requirements_Register!$L$6:$L$255,MATCH(ROWS($A$6:A75),Requirements_Register!$BD$6:$BD$255,0))&amp;"","")</f>
        <v/>
      </c>
      <c r="I75" s="22" t="str">
        <f aca="false">IFERROR(INDEX(Requirements_Register!$N$6:$N$255,MATCH(ROWS($A$6:A75),Requirements_Register!$BD$6:$BD$255,0))&amp;"","")</f>
        <v/>
      </c>
      <c r="J75" s="22" t="str">
        <f aca="false">IFERROR(INDEX(Requirements_Register!$O$6:$O$255,MATCH(ROWS($A$6:A75),Requirements_Register!$BD$6:$BD$255,0))&amp;"","")</f>
        <v/>
      </c>
      <c r="K75" s="22" t="str">
        <f aca="false">IFERROR(INDEX(Requirements_Register!$AC$6:$AC$255,MATCH(ROWS($A$6:A75),Requirements_Register!$BD$6:$BD$255,0)),"")</f>
        <v/>
      </c>
      <c r="L75" s="22" t="str">
        <f aca="false">IFERROR(INDEX(Requirements_Register!$AG$6:$AG$255,MATCH(ROWS($A$6:A75),Requirements_Register!$BD$6:$BD$255,0))&amp;"","")</f>
        <v/>
      </c>
      <c r="M75" s="22" t="str">
        <f aca="false">IFERROR(INDEX(Requirements_Register!$AU$6:$AU$255,MATCH(ROWS($A$6:A75),Requirements_Register!$BD$6:$BD$255,0))&amp;"","")</f>
        <v/>
      </c>
      <c r="N75" s="22" t="str">
        <f aca="false">IFERROR(INDEX(Requirements_Register!$AV$6:$AV$255,MATCH(ROWS($A$6:A75),Requirements_Register!$BD$6:$BD$255,0))&amp;"","")</f>
        <v/>
      </c>
      <c r="O75" s="22" t="str">
        <f aca="false">IFERROR(INDEX(Requirements_Register!$AW$6:$AW$255,MATCH(ROWS($A$6:A75),Requirements_Register!$BD$6:$BD$255,0))&amp;"","")</f>
        <v/>
      </c>
    </row>
    <row r="76" customFormat="false" ht="15" hidden="false" customHeight="false" outlineLevel="0" collapsed="false">
      <c r="A76" s="22" t="str">
        <f aca="false">IFERROR(INDEX(Requirements_Register!$A$6:$A$255,MATCH(ROWS($A$6:A76),Requirements_Register!$BD$6:$BD$255,0))&amp;"","")</f>
        <v/>
      </c>
      <c r="B76" s="22" t="str">
        <f aca="false">IFERROR(INDEX(Requirements_Register!$C$6:$C$255,MATCH(ROWS($A$6:A76),Requirements_Register!$BD$6:$BD$255,0))&amp;"","")</f>
        <v/>
      </c>
      <c r="C76" s="22" t="str">
        <f aca="false">IFERROR(INDEX(Requirements_Register!$D$6:$D$255,MATCH(ROWS($A$6:A76),Requirements_Register!$BD$6:$BD$255,0))&amp;"","")</f>
        <v/>
      </c>
      <c r="D76" s="22" t="str">
        <f aca="false">IFERROR(INDEX(Requirements_Register!$E$6:$E$255,MATCH(ROWS($A$6:A76),Requirements_Register!$BD$6:$BD$255,0))&amp;"","")</f>
        <v/>
      </c>
      <c r="E76" s="22" t="str">
        <f aca="false">IFERROR(INDEX(Requirements_Register!$F$6:$F$255,MATCH(ROWS($A$6:A76),Requirements_Register!$BD$6:$BD$255,0))&amp;"","")</f>
        <v/>
      </c>
      <c r="F76" s="22" t="str">
        <f aca="false">IFERROR(INDEX(Requirements_Register!$G$6:$G$255,MATCH(ROWS($A$6:A76),Requirements_Register!$BD$6:$BD$255,0))&amp;"","")</f>
        <v/>
      </c>
      <c r="G76" s="22" t="str">
        <f aca="false">IFERROR(INDEX(Requirements_Register!$K$6:$K$255,MATCH(ROWS($A$6:A76),Requirements_Register!$BD$6:$BD$255,0))&amp;"","")</f>
        <v/>
      </c>
      <c r="H76" s="22" t="str">
        <f aca="false">IFERROR(INDEX(Requirements_Register!$L$6:$L$255,MATCH(ROWS($A$6:A76),Requirements_Register!$BD$6:$BD$255,0))&amp;"","")</f>
        <v/>
      </c>
      <c r="I76" s="22" t="str">
        <f aca="false">IFERROR(INDEX(Requirements_Register!$N$6:$N$255,MATCH(ROWS($A$6:A76),Requirements_Register!$BD$6:$BD$255,0))&amp;"","")</f>
        <v/>
      </c>
      <c r="J76" s="22" t="str">
        <f aca="false">IFERROR(INDEX(Requirements_Register!$O$6:$O$255,MATCH(ROWS($A$6:A76),Requirements_Register!$BD$6:$BD$255,0))&amp;"","")</f>
        <v/>
      </c>
      <c r="K76" s="22" t="str">
        <f aca="false">IFERROR(INDEX(Requirements_Register!$AC$6:$AC$255,MATCH(ROWS($A$6:A76),Requirements_Register!$BD$6:$BD$255,0)),"")</f>
        <v/>
      </c>
      <c r="L76" s="22" t="str">
        <f aca="false">IFERROR(INDEX(Requirements_Register!$AG$6:$AG$255,MATCH(ROWS($A$6:A76),Requirements_Register!$BD$6:$BD$255,0))&amp;"","")</f>
        <v/>
      </c>
      <c r="M76" s="22" t="str">
        <f aca="false">IFERROR(INDEX(Requirements_Register!$AU$6:$AU$255,MATCH(ROWS($A$6:A76),Requirements_Register!$BD$6:$BD$255,0))&amp;"","")</f>
        <v/>
      </c>
      <c r="N76" s="22" t="str">
        <f aca="false">IFERROR(INDEX(Requirements_Register!$AV$6:$AV$255,MATCH(ROWS($A$6:A76),Requirements_Register!$BD$6:$BD$255,0))&amp;"","")</f>
        <v/>
      </c>
      <c r="O76" s="22" t="str">
        <f aca="false">IFERROR(INDEX(Requirements_Register!$AW$6:$AW$255,MATCH(ROWS($A$6:A76),Requirements_Register!$BD$6:$BD$255,0))&amp;"","")</f>
        <v/>
      </c>
    </row>
    <row r="77" customFormat="false" ht="15" hidden="false" customHeight="false" outlineLevel="0" collapsed="false">
      <c r="A77" s="22" t="str">
        <f aca="false">IFERROR(INDEX(Requirements_Register!$A$6:$A$255,MATCH(ROWS($A$6:A77),Requirements_Register!$BD$6:$BD$255,0))&amp;"","")</f>
        <v/>
      </c>
      <c r="B77" s="22" t="str">
        <f aca="false">IFERROR(INDEX(Requirements_Register!$C$6:$C$255,MATCH(ROWS($A$6:A77),Requirements_Register!$BD$6:$BD$255,0))&amp;"","")</f>
        <v/>
      </c>
      <c r="C77" s="22" t="str">
        <f aca="false">IFERROR(INDEX(Requirements_Register!$D$6:$D$255,MATCH(ROWS($A$6:A77),Requirements_Register!$BD$6:$BD$255,0))&amp;"","")</f>
        <v/>
      </c>
      <c r="D77" s="22" t="str">
        <f aca="false">IFERROR(INDEX(Requirements_Register!$E$6:$E$255,MATCH(ROWS($A$6:A77),Requirements_Register!$BD$6:$BD$255,0))&amp;"","")</f>
        <v/>
      </c>
      <c r="E77" s="22" t="str">
        <f aca="false">IFERROR(INDEX(Requirements_Register!$F$6:$F$255,MATCH(ROWS($A$6:A77),Requirements_Register!$BD$6:$BD$255,0))&amp;"","")</f>
        <v/>
      </c>
      <c r="F77" s="22" t="str">
        <f aca="false">IFERROR(INDEX(Requirements_Register!$G$6:$G$255,MATCH(ROWS($A$6:A77),Requirements_Register!$BD$6:$BD$255,0))&amp;"","")</f>
        <v/>
      </c>
      <c r="G77" s="22" t="str">
        <f aca="false">IFERROR(INDEX(Requirements_Register!$K$6:$K$255,MATCH(ROWS($A$6:A77),Requirements_Register!$BD$6:$BD$255,0))&amp;"","")</f>
        <v/>
      </c>
      <c r="H77" s="22" t="str">
        <f aca="false">IFERROR(INDEX(Requirements_Register!$L$6:$L$255,MATCH(ROWS($A$6:A77),Requirements_Register!$BD$6:$BD$255,0))&amp;"","")</f>
        <v/>
      </c>
      <c r="I77" s="22" t="str">
        <f aca="false">IFERROR(INDEX(Requirements_Register!$N$6:$N$255,MATCH(ROWS($A$6:A77),Requirements_Register!$BD$6:$BD$255,0))&amp;"","")</f>
        <v/>
      </c>
      <c r="J77" s="22" t="str">
        <f aca="false">IFERROR(INDEX(Requirements_Register!$O$6:$O$255,MATCH(ROWS($A$6:A77),Requirements_Register!$BD$6:$BD$255,0))&amp;"","")</f>
        <v/>
      </c>
      <c r="K77" s="22" t="str">
        <f aca="false">IFERROR(INDEX(Requirements_Register!$AC$6:$AC$255,MATCH(ROWS($A$6:A77),Requirements_Register!$BD$6:$BD$255,0)),"")</f>
        <v/>
      </c>
      <c r="L77" s="22" t="str">
        <f aca="false">IFERROR(INDEX(Requirements_Register!$AG$6:$AG$255,MATCH(ROWS($A$6:A77),Requirements_Register!$BD$6:$BD$255,0))&amp;"","")</f>
        <v/>
      </c>
      <c r="M77" s="22" t="str">
        <f aca="false">IFERROR(INDEX(Requirements_Register!$AU$6:$AU$255,MATCH(ROWS($A$6:A77),Requirements_Register!$BD$6:$BD$255,0))&amp;"","")</f>
        <v/>
      </c>
      <c r="N77" s="22" t="str">
        <f aca="false">IFERROR(INDEX(Requirements_Register!$AV$6:$AV$255,MATCH(ROWS($A$6:A77),Requirements_Register!$BD$6:$BD$255,0))&amp;"","")</f>
        <v/>
      </c>
      <c r="O77" s="22" t="str">
        <f aca="false">IFERROR(INDEX(Requirements_Register!$AW$6:$AW$255,MATCH(ROWS($A$6:A77),Requirements_Register!$BD$6:$BD$255,0))&amp;"","")</f>
        <v/>
      </c>
    </row>
    <row r="78" customFormat="false" ht="15" hidden="false" customHeight="false" outlineLevel="0" collapsed="false">
      <c r="A78" s="22" t="str">
        <f aca="false">IFERROR(INDEX(Requirements_Register!$A$6:$A$255,MATCH(ROWS($A$6:A78),Requirements_Register!$BD$6:$BD$255,0))&amp;"","")</f>
        <v/>
      </c>
      <c r="B78" s="22" t="str">
        <f aca="false">IFERROR(INDEX(Requirements_Register!$C$6:$C$255,MATCH(ROWS($A$6:A78),Requirements_Register!$BD$6:$BD$255,0))&amp;"","")</f>
        <v/>
      </c>
      <c r="C78" s="22" t="str">
        <f aca="false">IFERROR(INDEX(Requirements_Register!$D$6:$D$255,MATCH(ROWS($A$6:A78),Requirements_Register!$BD$6:$BD$255,0))&amp;"","")</f>
        <v/>
      </c>
      <c r="D78" s="22" t="str">
        <f aca="false">IFERROR(INDEX(Requirements_Register!$E$6:$E$255,MATCH(ROWS($A$6:A78),Requirements_Register!$BD$6:$BD$255,0))&amp;"","")</f>
        <v/>
      </c>
      <c r="E78" s="22" t="str">
        <f aca="false">IFERROR(INDEX(Requirements_Register!$F$6:$F$255,MATCH(ROWS($A$6:A78),Requirements_Register!$BD$6:$BD$255,0))&amp;"","")</f>
        <v/>
      </c>
      <c r="F78" s="22" t="str">
        <f aca="false">IFERROR(INDEX(Requirements_Register!$G$6:$G$255,MATCH(ROWS($A$6:A78),Requirements_Register!$BD$6:$BD$255,0))&amp;"","")</f>
        <v/>
      </c>
      <c r="G78" s="22" t="str">
        <f aca="false">IFERROR(INDEX(Requirements_Register!$K$6:$K$255,MATCH(ROWS($A$6:A78),Requirements_Register!$BD$6:$BD$255,0))&amp;"","")</f>
        <v/>
      </c>
      <c r="H78" s="22" t="str">
        <f aca="false">IFERROR(INDEX(Requirements_Register!$L$6:$L$255,MATCH(ROWS($A$6:A78),Requirements_Register!$BD$6:$BD$255,0))&amp;"","")</f>
        <v/>
      </c>
      <c r="I78" s="22" t="str">
        <f aca="false">IFERROR(INDEX(Requirements_Register!$N$6:$N$255,MATCH(ROWS($A$6:A78),Requirements_Register!$BD$6:$BD$255,0))&amp;"","")</f>
        <v/>
      </c>
      <c r="J78" s="22" t="str">
        <f aca="false">IFERROR(INDEX(Requirements_Register!$O$6:$O$255,MATCH(ROWS($A$6:A78),Requirements_Register!$BD$6:$BD$255,0))&amp;"","")</f>
        <v/>
      </c>
      <c r="K78" s="22" t="str">
        <f aca="false">IFERROR(INDEX(Requirements_Register!$AC$6:$AC$255,MATCH(ROWS($A$6:A78),Requirements_Register!$BD$6:$BD$255,0)),"")</f>
        <v/>
      </c>
      <c r="L78" s="22" t="str">
        <f aca="false">IFERROR(INDEX(Requirements_Register!$AG$6:$AG$255,MATCH(ROWS($A$6:A78),Requirements_Register!$BD$6:$BD$255,0))&amp;"","")</f>
        <v/>
      </c>
      <c r="M78" s="22" t="str">
        <f aca="false">IFERROR(INDEX(Requirements_Register!$AU$6:$AU$255,MATCH(ROWS($A$6:A78),Requirements_Register!$BD$6:$BD$255,0))&amp;"","")</f>
        <v/>
      </c>
      <c r="N78" s="22" t="str">
        <f aca="false">IFERROR(INDEX(Requirements_Register!$AV$6:$AV$255,MATCH(ROWS($A$6:A78),Requirements_Register!$BD$6:$BD$255,0))&amp;"","")</f>
        <v/>
      </c>
      <c r="O78" s="22" t="str">
        <f aca="false">IFERROR(INDEX(Requirements_Register!$AW$6:$AW$255,MATCH(ROWS($A$6:A78),Requirements_Register!$BD$6:$BD$255,0))&amp;"","")</f>
        <v/>
      </c>
    </row>
    <row r="79" customFormat="false" ht="15" hidden="false" customHeight="false" outlineLevel="0" collapsed="false">
      <c r="A79" s="22" t="str">
        <f aca="false">IFERROR(INDEX(Requirements_Register!$A$6:$A$255,MATCH(ROWS($A$6:A79),Requirements_Register!$BD$6:$BD$255,0))&amp;"","")</f>
        <v/>
      </c>
      <c r="B79" s="22" t="str">
        <f aca="false">IFERROR(INDEX(Requirements_Register!$C$6:$C$255,MATCH(ROWS($A$6:A79),Requirements_Register!$BD$6:$BD$255,0))&amp;"","")</f>
        <v/>
      </c>
      <c r="C79" s="22" t="str">
        <f aca="false">IFERROR(INDEX(Requirements_Register!$D$6:$D$255,MATCH(ROWS($A$6:A79),Requirements_Register!$BD$6:$BD$255,0))&amp;"","")</f>
        <v/>
      </c>
      <c r="D79" s="22" t="str">
        <f aca="false">IFERROR(INDEX(Requirements_Register!$E$6:$E$255,MATCH(ROWS($A$6:A79),Requirements_Register!$BD$6:$BD$255,0))&amp;"","")</f>
        <v/>
      </c>
      <c r="E79" s="22" t="str">
        <f aca="false">IFERROR(INDEX(Requirements_Register!$F$6:$F$255,MATCH(ROWS($A$6:A79),Requirements_Register!$BD$6:$BD$255,0))&amp;"","")</f>
        <v/>
      </c>
      <c r="F79" s="22" t="str">
        <f aca="false">IFERROR(INDEX(Requirements_Register!$G$6:$G$255,MATCH(ROWS($A$6:A79),Requirements_Register!$BD$6:$BD$255,0))&amp;"","")</f>
        <v/>
      </c>
      <c r="G79" s="22" t="str">
        <f aca="false">IFERROR(INDEX(Requirements_Register!$K$6:$K$255,MATCH(ROWS($A$6:A79),Requirements_Register!$BD$6:$BD$255,0))&amp;"","")</f>
        <v/>
      </c>
      <c r="H79" s="22" t="str">
        <f aca="false">IFERROR(INDEX(Requirements_Register!$L$6:$L$255,MATCH(ROWS($A$6:A79),Requirements_Register!$BD$6:$BD$255,0))&amp;"","")</f>
        <v/>
      </c>
      <c r="I79" s="22" t="str">
        <f aca="false">IFERROR(INDEX(Requirements_Register!$N$6:$N$255,MATCH(ROWS($A$6:A79),Requirements_Register!$BD$6:$BD$255,0))&amp;"","")</f>
        <v/>
      </c>
      <c r="J79" s="22" t="str">
        <f aca="false">IFERROR(INDEX(Requirements_Register!$O$6:$O$255,MATCH(ROWS($A$6:A79),Requirements_Register!$BD$6:$BD$255,0))&amp;"","")</f>
        <v/>
      </c>
      <c r="K79" s="22" t="str">
        <f aca="false">IFERROR(INDEX(Requirements_Register!$AC$6:$AC$255,MATCH(ROWS($A$6:A79),Requirements_Register!$BD$6:$BD$255,0)),"")</f>
        <v/>
      </c>
      <c r="L79" s="22" t="str">
        <f aca="false">IFERROR(INDEX(Requirements_Register!$AG$6:$AG$255,MATCH(ROWS($A$6:A79),Requirements_Register!$BD$6:$BD$255,0))&amp;"","")</f>
        <v/>
      </c>
      <c r="M79" s="22" t="str">
        <f aca="false">IFERROR(INDEX(Requirements_Register!$AU$6:$AU$255,MATCH(ROWS($A$6:A79),Requirements_Register!$BD$6:$BD$255,0))&amp;"","")</f>
        <v/>
      </c>
      <c r="N79" s="22" t="str">
        <f aca="false">IFERROR(INDEX(Requirements_Register!$AV$6:$AV$255,MATCH(ROWS($A$6:A79),Requirements_Register!$BD$6:$BD$255,0))&amp;"","")</f>
        <v/>
      </c>
      <c r="O79" s="22" t="str">
        <f aca="false">IFERROR(INDEX(Requirements_Register!$AW$6:$AW$255,MATCH(ROWS($A$6:A79),Requirements_Register!$BD$6:$BD$255,0))&amp;"","")</f>
        <v/>
      </c>
    </row>
    <row r="80" customFormat="false" ht="15" hidden="false" customHeight="false" outlineLevel="0" collapsed="false">
      <c r="A80" s="22" t="str">
        <f aca="false">IFERROR(INDEX(Requirements_Register!$A$6:$A$255,MATCH(ROWS($A$6:A80),Requirements_Register!$BD$6:$BD$255,0))&amp;"","")</f>
        <v/>
      </c>
      <c r="B80" s="22" t="str">
        <f aca="false">IFERROR(INDEX(Requirements_Register!$C$6:$C$255,MATCH(ROWS($A$6:A80),Requirements_Register!$BD$6:$BD$255,0))&amp;"","")</f>
        <v/>
      </c>
      <c r="C80" s="22" t="str">
        <f aca="false">IFERROR(INDEX(Requirements_Register!$D$6:$D$255,MATCH(ROWS($A$6:A80),Requirements_Register!$BD$6:$BD$255,0))&amp;"","")</f>
        <v/>
      </c>
      <c r="D80" s="22" t="str">
        <f aca="false">IFERROR(INDEX(Requirements_Register!$E$6:$E$255,MATCH(ROWS($A$6:A80),Requirements_Register!$BD$6:$BD$255,0))&amp;"","")</f>
        <v/>
      </c>
      <c r="E80" s="22" t="str">
        <f aca="false">IFERROR(INDEX(Requirements_Register!$F$6:$F$255,MATCH(ROWS($A$6:A80),Requirements_Register!$BD$6:$BD$255,0))&amp;"","")</f>
        <v/>
      </c>
      <c r="F80" s="22" t="str">
        <f aca="false">IFERROR(INDEX(Requirements_Register!$G$6:$G$255,MATCH(ROWS($A$6:A80),Requirements_Register!$BD$6:$BD$255,0))&amp;"","")</f>
        <v/>
      </c>
      <c r="G80" s="22" t="str">
        <f aca="false">IFERROR(INDEX(Requirements_Register!$K$6:$K$255,MATCH(ROWS($A$6:A80),Requirements_Register!$BD$6:$BD$255,0))&amp;"","")</f>
        <v/>
      </c>
      <c r="H80" s="22" t="str">
        <f aca="false">IFERROR(INDEX(Requirements_Register!$L$6:$L$255,MATCH(ROWS($A$6:A80),Requirements_Register!$BD$6:$BD$255,0))&amp;"","")</f>
        <v/>
      </c>
      <c r="I80" s="22" t="str">
        <f aca="false">IFERROR(INDEX(Requirements_Register!$N$6:$N$255,MATCH(ROWS($A$6:A80),Requirements_Register!$BD$6:$BD$255,0))&amp;"","")</f>
        <v/>
      </c>
      <c r="J80" s="22" t="str">
        <f aca="false">IFERROR(INDEX(Requirements_Register!$O$6:$O$255,MATCH(ROWS($A$6:A80),Requirements_Register!$BD$6:$BD$255,0))&amp;"","")</f>
        <v/>
      </c>
      <c r="K80" s="22" t="str">
        <f aca="false">IFERROR(INDEX(Requirements_Register!$AC$6:$AC$255,MATCH(ROWS($A$6:A80),Requirements_Register!$BD$6:$BD$255,0)),"")</f>
        <v/>
      </c>
      <c r="L80" s="22" t="str">
        <f aca="false">IFERROR(INDEX(Requirements_Register!$AG$6:$AG$255,MATCH(ROWS($A$6:A80),Requirements_Register!$BD$6:$BD$255,0))&amp;"","")</f>
        <v/>
      </c>
      <c r="M80" s="22" t="str">
        <f aca="false">IFERROR(INDEX(Requirements_Register!$AU$6:$AU$255,MATCH(ROWS($A$6:A80),Requirements_Register!$BD$6:$BD$255,0))&amp;"","")</f>
        <v/>
      </c>
      <c r="N80" s="22" t="str">
        <f aca="false">IFERROR(INDEX(Requirements_Register!$AV$6:$AV$255,MATCH(ROWS($A$6:A80),Requirements_Register!$BD$6:$BD$255,0))&amp;"","")</f>
        <v/>
      </c>
      <c r="O80" s="22" t="str">
        <f aca="false">IFERROR(INDEX(Requirements_Register!$AW$6:$AW$255,MATCH(ROWS($A$6:A80),Requirements_Register!$BD$6:$BD$255,0))&amp;"","")</f>
        <v/>
      </c>
    </row>
    <row r="81" customFormat="false" ht="15" hidden="false" customHeight="false" outlineLevel="0" collapsed="false">
      <c r="A81" s="22" t="str">
        <f aca="false">IFERROR(INDEX(Requirements_Register!$A$6:$A$255,MATCH(ROWS($A$6:A81),Requirements_Register!$BD$6:$BD$255,0))&amp;"","")</f>
        <v/>
      </c>
      <c r="B81" s="22" t="str">
        <f aca="false">IFERROR(INDEX(Requirements_Register!$C$6:$C$255,MATCH(ROWS($A$6:A81),Requirements_Register!$BD$6:$BD$255,0))&amp;"","")</f>
        <v/>
      </c>
      <c r="C81" s="22" t="str">
        <f aca="false">IFERROR(INDEX(Requirements_Register!$D$6:$D$255,MATCH(ROWS($A$6:A81),Requirements_Register!$BD$6:$BD$255,0))&amp;"","")</f>
        <v/>
      </c>
      <c r="D81" s="22" t="str">
        <f aca="false">IFERROR(INDEX(Requirements_Register!$E$6:$E$255,MATCH(ROWS($A$6:A81),Requirements_Register!$BD$6:$BD$255,0))&amp;"","")</f>
        <v/>
      </c>
      <c r="E81" s="22" t="str">
        <f aca="false">IFERROR(INDEX(Requirements_Register!$F$6:$F$255,MATCH(ROWS($A$6:A81),Requirements_Register!$BD$6:$BD$255,0))&amp;"","")</f>
        <v/>
      </c>
      <c r="F81" s="22" t="str">
        <f aca="false">IFERROR(INDEX(Requirements_Register!$G$6:$G$255,MATCH(ROWS($A$6:A81),Requirements_Register!$BD$6:$BD$255,0))&amp;"","")</f>
        <v/>
      </c>
      <c r="G81" s="22" t="str">
        <f aca="false">IFERROR(INDEX(Requirements_Register!$K$6:$K$255,MATCH(ROWS($A$6:A81),Requirements_Register!$BD$6:$BD$255,0))&amp;"","")</f>
        <v/>
      </c>
      <c r="H81" s="22" t="str">
        <f aca="false">IFERROR(INDEX(Requirements_Register!$L$6:$L$255,MATCH(ROWS($A$6:A81),Requirements_Register!$BD$6:$BD$255,0))&amp;"","")</f>
        <v/>
      </c>
      <c r="I81" s="22" t="str">
        <f aca="false">IFERROR(INDEX(Requirements_Register!$N$6:$N$255,MATCH(ROWS($A$6:A81),Requirements_Register!$BD$6:$BD$255,0))&amp;"","")</f>
        <v/>
      </c>
      <c r="J81" s="22" t="str">
        <f aca="false">IFERROR(INDEX(Requirements_Register!$O$6:$O$255,MATCH(ROWS($A$6:A81),Requirements_Register!$BD$6:$BD$255,0))&amp;"","")</f>
        <v/>
      </c>
      <c r="K81" s="22" t="str">
        <f aca="false">IFERROR(INDEX(Requirements_Register!$AC$6:$AC$255,MATCH(ROWS($A$6:A81),Requirements_Register!$BD$6:$BD$255,0)),"")</f>
        <v/>
      </c>
      <c r="L81" s="22" t="str">
        <f aca="false">IFERROR(INDEX(Requirements_Register!$AG$6:$AG$255,MATCH(ROWS($A$6:A81),Requirements_Register!$BD$6:$BD$255,0))&amp;"","")</f>
        <v/>
      </c>
      <c r="M81" s="22" t="str">
        <f aca="false">IFERROR(INDEX(Requirements_Register!$AU$6:$AU$255,MATCH(ROWS($A$6:A81),Requirements_Register!$BD$6:$BD$255,0))&amp;"","")</f>
        <v/>
      </c>
      <c r="N81" s="22" t="str">
        <f aca="false">IFERROR(INDEX(Requirements_Register!$AV$6:$AV$255,MATCH(ROWS($A$6:A81),Requirements_Register!$BD$6:$BD$255,0))&amp;"","")</f>
        <v/>
      </c>
      <c r="O81" s="22" t="str">
        <f aca="false">IFERROR(INDEX(Requirements_Register!$AW$6:$AW$255,MATCH(ROWS($A$6:A81),Requirements_Register!$BD$6:$BD$255,0))&amp;"","")</f>
        <v/>
      </c>
    </row>
    <row r="82" customFormat="false" ht="15" hidden="false" customHeight="false" outlineLevel="0" collapsed="false">
      <c r="A82" s="22" t="str">
        <f aca="false">IFERROR(INDEX(Requirements_Register!$A$6:$A$255,MATCH(ROWS($A$6:A82),Requirements_Register!$BD$6:$BD$255,0))&amp;"","")</f>
        <v/>
      </c>
      <c r="B82" s="22" t="str">
        <f aca="false">IFERROR(INDEX(Requirements_Register!$C$6:$C$255,MATCH(ROWS($A$6:A82),Requirements_Register!$BD$6:$BD$255,0))&amp;"","")</f>
        <v/>
      </c>
      <c r="C82" s="22" t="str">
        <f aca="false">IFERROR(INDEX(Requirements_Register!$D$6:$D$255,MATCH(ROWS($A$6:A82),Requirements_Register!$BD$6:$BD$255,0))&amp;"","")</f>
        <v/>
      </c>
      <c r="D82" s="22" t="str">
        <f aca="false">IFERROR(INDEX(Requirements_Register!$E$6:$E$255,MATCH(ROWS($A$6:A82),Requirements_Register!$BD$6:$BD$255,0))&amp;"","")</f>
        <v/>
      </c>
      <c r="E82" s="22" t="str">
        <f aca="false">IFERROR(INDEX(Requirements_Register!$F$6:$F$255,MATCH(ROWS($A$6:A82),Requirements_Register!$BD$6:$BD$255,0))&amp;"","")</f>
        <v/>
      </c>
      <c r="F82" s="22" t="str">
        <f aca="false">IFERROR(INDEX(Requirements_Register!$G$6:$G$255,MATCH(ROWS($A$6:A82),Requirements_Register!$BD$6:$BD$255,0))&amp;"","")</f>
        <v/>
      </c>
      <c r="G82" s="22" t="str">
        <f aca="false">IFERROR(INDEX(Requirements_Register!$K$6:$K$255,MATCH(ROWS($A$6:A82),Requirements_Register!$BD$6:$BD$255,0))&amp;"","")</f>
        <v/>
      </c>
      <c r="H82" s="22" t="str">
        <f aca="false">IFERROR(INDEX(Requirements_Register!$L$6:$L$255,MATCH(ROWS($A$6:A82),Requirements_Register!$BD$6:$BD$255,0))&amp;"","")</f>
        <v/>
      </c>
      <c r="I82" s="22" t="str">
        <f aca="false">IFERROR(INDEX(Requirements_Register!$N$6:$N$255,MATCH(ROWS($A$6:A82),Requirements_Register!$BD$6:$BD$255,0))&amp;"","")</f>
        <v/>
      </c>
      <c r="J82" s="22" t="str">
        <f aca="false">IFERROR(INDEX(Requirements_Register!$O$6:$O$255,MATCH(ROWS($A$6:A82),Requirements_Register!$BD$6:$BD$255,0))&amp;"","")</f>
        <v/>
      </c>
      <c r="K82" s="22" t="str">
        <f aca="false">IFERROR(INDEX(Requirements_Register!$AC$6:$AC$255,MATCH(ROWS($A$6:A82),Requirements_Register!$BD$6:$BD$255,0)),"")</f>
        <v/>
      </c>
      <c r="L82" s="22" t="str">
        <f aca="false">IFERROR(INDEX(Requirements_Register!$AG$6:$AG$255,MATCH(ROWS($A$6:A82),Requirements_Register!$BD$6:$BD$255,0))&amp;"","")</f>
        <v/>
      </c>
      <c r="M82" s="22" t="str">
        <f aca="false">IFERROR(INDEX(Requirements_Register!$AU$6:$AU$255,MATCH(ROWS($A$6:A82),Requirements_Register!$BD$6:$BD$255,0))&amp;"","")</f>
        <v/>
      </c>
      <c r="N82" s="22" t="str">
        <f aca="false">IFERROR(INDEX(Requirements_Register!$AV$6:$AV$255,MATCH(ROWS($A$6:A82),Requirements_Register!$BD$6:$BD$255,0))&amp;"","")</f>
        <v/>
      </c>
      <c r="O82" s="22" t="str">
        <f aca="false">IFERROR(INDEX(Requirements_Register!$AW$6:$AW$255,MATCH(ROWS($A$6:A82),Requirements_Register!$BD$6:$BD$255,0))&amp;"","")</f>
        <v/>
      </c>
    </row>
    <row r="83" customFormat="false" ht="15" hidden="false" customHeight="false" outlineLevel="0" collapsed="false">
      <c r="A83" s="22" t="str">
        <f aca="false">IFERROR(INDEX(Requirements_Register!$A$6:$A$255,MATCH(ROWS($A$6:A83),Requirements_Register!$BD$6:$BD$255,0))&amp;"","")</f>
        <v/>
      </c>
      <c r="B83" s="22" t="str">
        <f aca="false">IFERROR(INDEX(Requirements_Register!$C$6:$C$255,MATCH(ROWS($A$6:A83),Requirements_Register!$BD$6:$BD$255,0))&amp;"","")</f>
        <v/>
      </c>
      <c r="C83" s="22" t="str">
        <f aca="false">IFERROR(INDEX(Requirements_Register!$D$6:$D$255,MATCH(ROWS($A$6:A83),Requirements_Register!$BD$6:$BD$255,0))&amp;"","")</f>
        <v/>
      </c>
      <c r="D83" s="22" t="str">
        <f aca="false">IFERROR(INDEX(Requirements_Register!$E$6:$E$255,MATCH(ROWS($A$6:A83),Requirements_Register!$BD$6:$BD$255,0))&amp;"","")</f>
        <v/>
      </c>
      <c r="E83" s="22" t="str">
        <f aca="false">IFERROR(INDEX(Requirements_Register!$F$6:$F$255,MATCH(ROWS($A$6:A83),Requirements_Register!$BD$6:$BD$255,0))&amp;"","")</f>
        <v/>
      </c>
      <c r="F83" s="22" t="str">
        <f aca="false">IFERROR(INDEX(Requirements_Register!$G$6:$G$255,MATCH(ROWS($A$6:A83),Requirements_Register!$BD$6:$BD$255,0))&amp;"","")</f>
        <v/>
      </c>
      <c r="G83" s="22" t="str">
        <f aca="false">IFERROR(INDEX(Requirements_Register!$K$6:$K$255,MATCH(ROWS($A$6:A83),Requirements_Register!$BD$6:$BD$255,0))&amp;"","")</f>
        <v/>
      </c>
      <c r="H83" s="22" t="str">
        <f aca="false">IFERROR(INDEX(Requirements_Register!$L$6:$L$255,MATCH(ROWS($A$6:A83),Requirements_Register!$BD$6:$BD$255,0))&amp;"","")</f>
        <v/>
      </c>
      <c r="I83" s="22" t="str">
        <f aca="false">IFERROR(INDEX(Requirements_Register!$N$6:$N$255,MATCH(ROWS($A$6:A83),Requirements_Register!$BD$6:$BD$255,0))&amp;"","")</f>
        <v/>
      </c>
      <c r="J83" s="22" t="str">
        <f aca="false">IFERROR(INDEX(Requirements_Register!$O$6:$O$255,MATCH(ROWS($A$6:A83),Requirements_Register!$BD$6:$BD$255,0))&amp;"","")</f>
        <v/>
      </c>
      <c r="K83" s="22" t="str">
        <f aca="false">IFERROR(INDEX(Requirements_Register!$AC$6:$AC$255,MATCH(ROWS($A$6:A83),Requirements_Register!$BD$6:$BD$255,0)),"")</f>
        <v/>
      </c>
      <c r="L83" s="22" t="str">
        <f aca="false">IFERROR(INDEX(Requirements_Register!$AG$6:$AG$255,MATCH(ROWS($A$6:A83),Requirements_Register!$BD$6:$BD$255,0))&amp;"","")</f>
        <v/>
      </c>
      <c r="M83" s="22" t="str">
        <f aca="false">IFERROR(INDEX(Requirements_Register!$AU$6:$AU$255,MATCH(ROWS($A$6:A83),Requirements_Register!$BD$6:$BD$255,0))&amp;"","")</f>
        <v/>
      </c>
      <c r="N83" s="22" t="str">
        <f aca="false">IFERROR(INDEX(Requirements_Register!$AV$6:$AV$255,MATCH(ROWS($A$6:A83),Requirements_Register!$BD$6:$BD$255,0))&amp;"","")</f>
        <v/>
      </c>
      <c r="O83" s="22" t="str">
        <f aca="false">IFERROR(INDEX(Requirements_Register!$AW$6:$AW$255,MATCH(ROWS($A$6:A83),Requirements_Register!$BD$6:$BD$255,0))&amp;"","")</f>
        <v/>
      </c>
    </row>
    <row r="84" customFormat="false" ht="15" hidden="false" customHeight="false" outlineLevel="0" collapsed="false">
      <c r="A84" s="22" t="str">
        <f aca="false">IFERROR(INDEX(Requirements_Register!$A$6:$A$255,MATCH(ROWS($A$6:A84),Requirements_Register!$BD$6:$BD$255,0))&amp;"","")</f>
        <v/>
      </c>
      <c r="B84" s="22" t="str">
        <f aca="false">IFERROR(INDEX(Requirements_Register!$C$6:$C$255,MATCH(ROWS($A$6:A84),Requirements_Register!$BD$6:$BD$255,0))&amp;"","")</f>
        <v/>
      </c>
      <c r="C84" s="22" t="str">
        <f aca="false">IFERROR(INDEX(Requirements_Register!$D$6:$D$255,MATCH(ROWS($A$6:A84),Requirements_Register!$BD$6:$BD$255,0))&amp;"","")</f>
        <v/>
      </c>
      <c r="D84" s="22" t="str">
        <f aca="false">IFERROR(INDEX(Requirements_Register!$E$6:$E$255,MATCH(ROWS($A$6:A84),Requirements_Register!$BD$6:$BD$255,0))&amp;"","")</f>
        <v/>
      </c>
      <c r="E84" s="22" t="str">
        <f aca="false">IFERROR(INDEX(Requirements_Register!$F$6:$F$255,MATCH(ROWS($A$6:A84),Requirements_Register!$BD$6:$BD$255,0))&amp;"","")</f>
        <v/>
      </c>
      <c r="F84" s="22" t="str">
        <f aca="false">IFERROR(INDEX(Requirements_Register!$G$6:$G$255,MATCH(ROWS($A$6:A84),Requirements_Register!$BD$6:$BD$255,0))&amp;"","")</f>
        <v/>
      </c>
      <c r="G84" s="22" t="str">
        <f aca="false">IFERROR(INDEX(Requirements_Register!$K$6:$K$255,MATCH(ROWS($A$6:A84),Requirements_Register!$BD$6:$BD$255,0))&amp;"","")</f>
        <v/>
      </c>
      <c r="H84" s="22" t="str">
        <f aca="false">IFERROR(INDEX(Requirements_Register!$L$6:$L$255,MATCH(ROWS($A$6:A84),Requirements_Register!$BD$6:$BD$255,0))&amp;"","")</f>
        <v/>
      </c>
      <c r="I84" s="22" t="str">
        <f aca="false">IFERROR(INDEX(Requirements_Register!$N$6:$N$255,MATCH(ROWS($A$6:A84),Requirements_Register!$BD$6:$BD$255,0))&amp;"","")</f>
        <v/>
      </c>
      <c r="J84" s="22" t="str">
        <f aca="false">IFERROR(INDEX(Requirements_Register!$O$6:$O$255,MATCH(ROWS($A$6:A84),Requirements_Register!$BD$6:$BD$255,0))&amp;"","")</f>
        <v/>
      </c>
      <c r="K84" s="22" t="str">
        <f aca="false">IFERROR(INDEX(Requirements_Register!$AC$6:$AC$255,MATCH(ROWS($A$6:A84),Requirements_Register!$BD$6:$BD$255,0)),"")</f>
        <v/>
      </c>
      <c r="L84" s="22" t="str">
        <f aca="false">IFERROR(INDEX(Requirements_Register!$AG$6:$AG$255,MATCH(ROWS($A$6:A84),Requirements_Register!$BD$6:$BD$255,0))&amp;"","")</f>
        <v/>
      </c>
      <c r="M84" s="22" t="str">
        <f aca="false">IFERROR(INDEX(Requirements_Register!$AU$6:$AU$255,MATCH(ROWS($A$6:A84),Requirements_Register!$BD$6:$BD$255,0))&amp;"","")</f>
        <v/>
      </c>
      <c r="N84" s="22" t="str">
        <f aca="false">IFERROR(INDEX(Requirements_Register!$AV$6:$AV$255,MATCH(ROWS($A$6:A84),Requirements_Register!$BD$6:$BD$255,0))&amp;"","")</f>
        <v/>
      </c>
      <c r="O84" s="22" t="str">
        <f aca="false">IFERROR(INDEX(Requirements_Register!$AW$6:$AW$255,MATCH(ROWS($A$6:A84),Requirements_Register!$BD$6:$BD$255,0))&amp;"","")</f>
        <v/>
      </c>
    </row>
    <row r="85" customFormat="false" ht="15" hidden="false" customHeight="false" outlineLevel="0" collapsed="false">
      <c r="A85" s="22" t="str">
        <f aca="false">IFERROR(INDEX(Requirements_Register!$A$6:$A$255,MATCH(ROWS($A$6:A85),Requirements_Register!$BD$6:$BD$255,0))&amp;"","")</f>
        <v/>
      </c>
      <c r="B85" s="22" t="str">
        <f aca="false">IFERROR(INDEX(Requirements_Register!$C$6:$C$255,MATCH(ROWS($A$6:A85),Requirements_Register!$BD$6:$BD$255,0))&amp;"","")</f>
        <v/>
      </c>
      <c r="C85" s="22" t="str">
        <f aca="false">IFERROR(INDEX(Requirements_Register!$D$6:$D$255,MATCH(ROWS($A$6:A85),Requirements_Register!$BD$6:$BD$255,0))&amp;"","")</f>
        <v/>
      </c>
      <c r="D85" s="22" t="str">
        <f aca="false">IFERROR(INDEX(Requirements_Register!$E$6:$E$255,MATCH(ROWS($A$6:A85),Requirements_Register!$BD$6:$BD$255,0))&amp;"","")</f>
        <v/>
      </c>
      <c r="E85" s="22" t="str">
        <f aca="false">IFERROR(INDEX(Requirements_Register!$F$6:$F$255,MATCH(ROWS($A$6:A85),Requirements_Register!$BD$6:$BD$255,0))&amp;"","")</f>
        <v/>
      </c>
      <c r="F85" s="22" t="str">
        <f aca="false">IFERROR(INDEX(Requirements_Register!$G$6:$G$255,MATCH(ROWS($A$6:A85),Requirements_Register!$BD$6:$BD$255,0))&amp;"","")</f>
        <v/>
      </c>
      <c r="G85" s="22" t="str">
        <f aca="false">IFERROR(INDEX(Requirements_Register!$K$6:$K$255,MATCH(ROWS($A$6:A85),Requirements_Register!$BD$6:$BD$255,0))&amp;"","")</f>
        <v/>
      </c>
      <c r="H85" s="22" t="str">
        <f aca="false">IFERROR(INDEX(Requirements_Register!$L$6:$L$255,MATCH(ROWS($A$6:A85),Requirements_Register!$BD$6:$BD$255,0))&amp;"","")</f>
        <v/>
      </c>
      <c r="I85" s="22" t="str">
        <f aca="false">IFERROR(INDEX(Requirements_Register!$N$6:$N$255,MATCH(ROWS($A$6:A85),Requirements_Register!$BD$6:$BD$255,0))&amp;"","")</f>
        <v/>
      </c>
      <c r="J85" s="22" t="str">
        <f aca="false">IFERROR(INDEX(Requirements_Register!$O$6:$O$255,MATCH(ROWS($A$6:A85),Requirements_Register!$BD$6:$BD$255,0))&amp;"","")</f>
        <v/>
      </c>
      <c r="K85" s="22" t="str">
        <f aca="false">IFERROR(INDEX(Requirements_Register!$AC$6:$AC$255,MATCH(ROWS($A$6:A85),Requirements_Register!$BD$6:$BD$255,0)),"")</f>
        <v/>
      </c>
      <c r="L85" s="22" t="str">
        <f aca="false">IFERROR(INDEX(Requirements_Register!$AG$6:$AG$255,MATCH(ROWS($A$6:A85),Requirements_Register!$BD$6:$BD$255,0))&amp;"","")</f>
        <v/>
      </c>
      <c r="M85" s="22" t="str">
        <f aca="false">IFERROR(INDEX(Requirements_Register!$AU$6:$AU$255,MATCH(ROWS($A$6:A85),Requirements_Register!$BD$6:$BD$255,0))&amp;"","")</f>
        <v/>
      </c>
      <c r="N85" s="22" t="str">
        <f aca="false">IFERROR(INDEX(Requirements_Register!$AV$6:$AV$255,MATCH(ROWS($A$6:A85),Requirements_Register!$BD$6:$BD$255,0))&amp;"","")</f>
        <v/>
      </c>
      <c r="O85" s="22" t="str">
        <f aca="false">IFERROR(INDEX(Requirements_Register!$AW$6:$AW$255,MATCH(ROWS($A$6:A85),Requirements_Register!$BD$6:$BD$255,0))&amp;"","")</f>
        <v/>
      </c>
    </row>
    <row r="86" customFormat="false" ht="15" hidden="false" customHeight="false" outlineLevel="0" collapsed="false">
      <c r="A86" s="22" t="str">
        <f aca="false">IFERROR(INDEX(Requirements_Register!$A$6:$A$255,MATCH(ROWS($A$6:A86),Requirements_Register!$BD$6:$BD$255,0))&amp;"","")</f>
        <v/>
      </c>
      <c r="B86" s="22" t="str">
        <f aca="false">IFERROR(INDEX(Requirements_Register!$C$6:$C$255,MATCH(ROWS($A$6:A86),Requirements_Register!$BD$6:$BD$255,0))&amp;"","")</f>
        <v/>
      </c>
      <c r="C86" s="22" t="str">
        <f aca="false">IFERROR(INDEX(Requirements_Register!$D$6:$D$255,MATCH(ROWS($A$6:A86),Requirements_Register!$BD$6:$BD$255,0))&amp;"","")</f>
        <v/>
      </c>
      <c r="D86" s="22" t="str">
        <f aca="false">IFERROR(INDEX(Requirements_Register!$E$6:$E$255,MATCH(ROWS($A$6:A86),Requirements_Register!$BD$6:$BD$255,0))&amp;"","")</f>
        <v/>
      </c>
      <c r="E86" s="22" t="str">
        <f aca="false">IFERROR(INDEX(Requirements_Register!$F$6:$F$255,MATCH(ROWS($A$6:A86),Requirements_Register!$BD$6:$BD$255,0))&amp;"","")</f>
        <v/>
      </c>
      <c r="F86" s="22" t="str">
        <f aca="false">IFERROR(INDEX(Requirements_Register!$G$6:$G$255,MATCH(ROWS($A$6:A86),Requirements_Register!$BD$6:$BD$255,0))&amp;"","")</f>
        <v/>
      </c>
      <c r="G86" s="22" t="str">
        <f aca="false">IFERROR(INDEX(Requirements_Register!$K$6:$K$255,MATCH(ROWS($A$6:A86),Requirements_Register!$BD$6:$BD$255,0))&amp;"","")</f>
        <v/>
      </c>
      <c r="H86" s="22" t="str">
        <f aca="false">IFERROR(INDEX(Requirements_Register!$L$6:$L$255,MATCH(ROWS($A$6:A86),Requirements_Register!$BD$6:$BD$255,0))&amp;"","")</f>
        <v/>
      </c>
      <c r="I86" s="22" t="str">
        <f aca="false">IFERROR(INDEX(Requirements_Register!$N$6:$N$255,MATCH(ROWS($A$6:A86),Requirements_Register!$BD$6:$BD$255,0))&amp;"","")</f>
        <v/>
      </c>
      <c r="J86" s="22" t="str">
        <f aca="false">IFERROR(INDEX(Requirements_Register!$O$6:$O$255,MATCH(ROWS($A$6:A86),Requirements_Register!$BD$6:$BD$255,0))&amp;"","")</f>
        <v/>
      </c>
      <c r="K86" s="22" t="str">
        <f aca="false">IFERROR(INDEX(Requirements_Register!$AC$6:$AC$255,MATCH(ROWS($A$6:A86),Requirements_Register!$BD$6:$BD$255,0)),"")</f>
        <v/>
      </c>
      <c r="L86" s="22" t="str">
        <f aca="false">IFERROR(INDEX(Requirements_Register!$AG$6:$AG$255,MATCH(ROWS($A$6:A86),Requirements_Register!$BD$6:$BD$255,0))&amp;"","")</f>
        <v/>
      </c>
      <c r="M86" s="22" t="str">
        <f aca="false">IFERROR(INDEX(Requirements_Register!$AU$6:$AU$255,MATCH(ROWS($A$6:A86),Requirements_Register!$BD$6:$BD$255,0))&amp;"","")</f>
        <v/>
      </c>
      <c r="N86" s="22" t="str">
        <f aca="false">IFERROR(INDEX(Requirements_Register!$AV$6:$AV$255,MATCH(ROWS($A$6:A86),Requirements_Register!$BD$6:$BD$255,0))&amp;"","")</f>
        <v/>
      </c>
      <c r="O86" s="22" t="str">
        <f aca="false">IFERROR(INDEX(Requirements_Register!$AW$6:$AW$255,MATCH(ROWS($A$6:A86),Requirements_Register!$BD$6:$BD$255,0))&amp;"","")</f>
        <v/>
      </c>
    </row>
    <row r="87" customFormat="false" ht="15" hidden="false" customHeight="false" outlineLevel="0" collapsed="false">
      <c r="A87" s="22" t="str">
        <f aca="false">IFERROR(INDEX(Requirements_Register!$A$6:$A$255,MATCH(ROWS($A$6:A87),Requirements_Register!$BD$6:$BD$255,0))&amp;"","")</f>
        <v/>
      </c>
      <c r="B87" s="22" t="str">
        <f aca="false">IFERROR(INDEX(Requirements_Register!$C$6:$C$255,MATCH(ROWS($A$6:A87),Requirements_Register!$BD$6:$BD$255,0))&amp;"","")</f>
        <v/>
      </c>
      <c r="C87" s="22" t="str">
        <f aca="false">IFERROR(INDEX(Requirements_Register!$D$6:$D$255,MATCH(ROWS($A$6:A87),Requirements_Register!$BD$6:$BD$255,0))&amp;"","")</f>
        <v/>
      </c>
      <c r="D87" s="22" t="str">
        <f aca="false">IFERROR(INDEX(Requirements_Register!$E$6:$E$255,MATCH(ROWS($A$6:A87),Requirements_Register!$BD$6:$BD$255,0))&amp;"","")</f>
        <v/>
      </c>
      <c r="E87" s="22" t="str">
        <f aca="false">IFERROR(INDEX(Requirements_Register!$F$6:$F$255,MATCH(ROWS($A$6:A87),Requirements_Register!$BD$6:$BD$255,0))&amp;"","")</f>
        <v/>
      </c>
      <c r="F87" s="22" t="str">
        <f aca="false">IFERROR(INDEX(Requirements_Register!$G$6:$G$255,MATCH(ROWS($A$6:A87),Requirements_Register!$BD$6:$BD$255,0))&amp;"","")</f>
        <v/>
      </c>
      <c r="G87" s="22" t="str">
        <f aca="false">IFERROR(INDEX(Requirements_Register!$K$6:$K$255,MATCH(ROWS($A$6:A87),Requirements_Register!$BD$6:$BD$255,0))&amp;"","")</f>
        <v/>
      </c>
      <c r="H87" s="22" t="str">
        <f aca="false">IFERROR(INDEX(Requirements_Register!$L$6:$L$255,MATCH(ROWS($A$6:A87),Requirements_Register!$BD$6:$BD$255,0))&amp;"","")</f>
        <v/>
      </c>
      <c r="I87" s="22" t="str">
        <f aca="false">IFERROR(INDEX(Requirements_Register!$N$6:$N$255,MATCH(ROWS($A$6:A87),Requirements_Register!$BD$6:$BD$255,0))&amp;"","")</f>
        <v/>
      </c>
      <c r="J87" s="22" t="str">
        <f aca="false">IFERROR(INDEX(Requirements_Register!$O$6:$O$255,MATCH(ROWS($A$6:A87),Requirements_Register!$BD$6:$BD$255,0))&amp;"","")</f>
        <v/>
      </c>
      <c r="K87" s="22" t="str">
        <f aca="false">IFERROR(INDEX(Requirements_Register!$AC$6:$AC$255,MATCH(ROWS($A$6:A87),Requirements_Register!$BD$6:$BD$255,0)),"")</f>
        <v/>
      </c>
      <c r="L87" s="22" t="str">
        <f aca="false">IFERROR(INDEX(Requirements_Register!$AG$6:$AG$255,MATCH(ROWS($A$6:A87),Requirements_Register!$BD$6:$BD$255,0))&amp;"","")</f>
        <v/>
      </c>
      <c r="M87" s="22" t="str">
        <f aca="false">IFERROR(INDEX(Requirements_Register!$AU$6:$AU$255,MATCH(ROWS($A$6:A87),Requirements_Register!$BD$6:$BD$255,0))&amp;"","")</f>
        <v/>
      </c>
      <c r="N87" s="22" t="str">
        <f aca="false">IFERROR(INDEX(Requirements_Register!$AV$6:$AV$255,MATCH(ROWS($A$6:A87),Requirements_Register!$BD$6:$BD$255,0))&amp;"","")</f>
        <v/>
      </c>
      <c r="O87" s="22" t="str">
        <f aca="false">IFERROR(INDEX(Requirements_Register!$AW$6:$AW$255,MATCH(ROWS($A$6:A87),Requirements_Register!$BD$6:$BD$255,0))&amp;"","")</f>
        <v/>
      </c>
    </row>
    <row r="88" customFormat="false" ht="15" hidden="false" customHeight="false" outlineLevel="0" collapsed="false">
      <c r="A88" s="22" t="str">
        <f aca="false">IFERROR(INDEX(Requirements_Register!$A$6:$A$255,MATCH(ROWS($A$6:A88),Requirements_Register!$BD$6:$BD$255,0))&amp;"","")</f>
        <v/>
      </c>
      <c r="B88" s="22" t="str">
        <f aca="false">IFERROR(INDEX(Requirements_Register!$C$6:$C$255,MATCH(ROWS($A$6:A88),Requirements_Register!$BD$6:$BD$255,0))&amp;"","")</f>
        <v/>
      </c>
      <c r="C88" s="22" t="str">
        <f aca="false">IFERROR(INDEX(Requirements_Register!$D$6:$D$255,MATCH(ROWS($A$6:A88),Requirements_Register!$BD$6:$BD$255,0))&amp;"","")</f>
        <v/>
      </c>
      <c r="D88" s="22" t="str">
        <f aca="false">IFERROR(INDEX(Requirements_Register!$E$6:$E$255,MATCH(ROWS($A$6:A88),Requirements_Register!$BD$6:$BD$255,0))&amp;"","")</f>
        <v/>
      </c>
      <c r="E88" s="22" t="str">
        <f aca="false">IFERROR(INDEX(Requirements_Register!$F$6:$F$255,MATCH(ROWS($A$6:A88),Requirements_Register!$BD$6:$BD$255,0))&amp;"","")</f>
        <v/>
      </c>
      <c r="F88" s="22" t="str">
        <f aca="false">IFERROR(INDEX(Requirements_Register!$G$6:$G$255,MATCH(ROWS($A$6:A88),Requirements_Register!$BD$6:$BD$255,0))&amp;"","")</f>
        <v/>
      </c>
      <c r="G88" s="22" t="str">
        <f aca="false">IFERROR(INDEX(Requirements_Register!$K$6:$K$255,MATCH(ROWS($A$6:A88),Requirements_Register!$BD$6:$BD$255,0))&amp;"","")</f>
        <v/>
      </c>
      <c r="H88" s="22" t="str">
        <f aca="false">IFERROR(INDEX(Requirements_Register!$L$6:$L$255,MATCH(ROWS($A$6:A88),Requirements_Register!$BD$6:$BD$255,0))&amp;"","")</f>
        <v/>
      </c>
      <c r="I88" s="22" t="str">
        <f aca="false">IFERROR(INDEX(Requirements_Register!$N$6:$N$255,MATCH(ROWS($A$6:A88),Requirements_Register!$BD$6:$BD$255,0))&amp;"","")</f>
        <v/>
      </c>
      <c r="J88" s="22" t="str">
        <f aca="false">IFERROR(INDEX(Requirements_Register!$O$6:$O$255,MATCH(ROWS($A$6:A88),Requirements_Register!$BD$6:$BD$255,0))&amp;"","")</f>
        <v/>
      </c>
      <c r="K88" s="22" t="str">
        <f aca="false">IFERROR(INDEX(Requirements_Register!$AC$6:$AC$255,MATCH(ROWS($A$6:A88),Requirements_Register!$BD$6:$BD$255,0)),"")</f>
        <v/>
      </c>
      <c r="L88" s="22" t="str">
        <f aca="false">IFERROR(INDEX(Requirements_Register!$AG$6:$AG$255,MATCH(ROWS($A$6:A88),Requirements_Register!$BD$6:$BD$255,0))&amp;"","")</f>
        <v/>
      </c>
      <c r="M88" s="22" t="str">
        <f aca="false">IFERROR(INDEX(Requirements_Register!$AU$6:$AU$255,MATCH(ROWS($A$6:A88),Requirements_Register!$BD$6:$BD$255,0))&amp;"","")</f>
        <v/>
      </c>
      <c r="N88" s="22" t="str">
        <f aca="false">IFERROR(INDEX(Requirements_Register!$AV$6:$AV$255,MATCH(ROWS($A$6:A88),Requirements_Register!$BD$6:$BD$255,0))&amp;"","")</f>
        <v/>
      </c>
      <c r="O88" s="22" t="str">
        <f aca="false">IFERROR(INDEX(Requirements_Register!$AW$6:$AW$255,MATCH(ROWS($A$6:A88),Requirements_Register!$BD$6:$BD$255,0))&amp;"","")</f>
        <v/>
      </c>
    </row>
    <row r="89" customFormat="false" ht="15" hidden="false" customHeight="false" outlineLevel="0" collapsed="false">
      <c r="A89" s="22" t="str">
        <f aca="false">IFERROR(INDEX(Requirements_Register!$A$6:$A$255,MATCH(ROWS($A$6:A89),Requirements_Register!$BD$6:$BD$255,0))&amp;"","")</f>
        <v/>
      </c>
      <c r="B89" s="22" t="str">
        <f aca="false">IFERROR(INDEX(Requirements_Register!$C$6:$C$255,MATCH(ROWS($A$6:A89),Requirements_Register!$BD$6:$BD$255,0))&amp;"","")</f>
        <v/>
      </c>
      <c r="C89" s="22" t="str">
        <f aca="false">IFERROR(INDEX(Requirements_Register!$D$6:$D$255,MATCH(ROWS($A$6:A89),Requirements_Register!$BD$6:$BD$255,0))&amp;"","")</f>
        <v/>
      </c>
      <c r="D89" s="22" t="str">
        <f aca="false">IFERROR(INDEX(Requirements_Register!$E$6:$E$255,MATCH(ROWS($A$6:A89),Requirements_Register!$BD$6:$BD$255,0))&amp;"","")</f>
        <v/>
      </c>
      <c r="E89" s="22" t="str">
        <f aca="false">IFERROR(INDEX(Requirements_Register!$F$6:$F$255,MATCH(ROWS($A$6:A89),Requirements_Register!$BD$6:$BD$255,0))&amp;"","")</f>
        <v/>
      </c>
      <c r="F89" s="22" t="str">
        <f aca="false">IFERROR(INDEX(Requirements_Register!$G$6:$G$255,MATCH(ROWS($A$6:A89),Requirements_Register!$BD$6:$BD$255,0))&amp;"","")</f>
        <v/>
      </c>
      <c r="G89" s="22" t="str">
        <f aca="false">IFERROR(INDEX(Requirements_Register!$K$6:$K$255,MATCH(ROWS($A$6:A89),Requirements_Register!$BD$6:$BD$255,0))&amp;"","")</f>
        <v/>
      </c>
      <c r="H89" s="22" t="str">
        <f aca="false">IFERROR(INDEX(Requirements_Register!$L$6:$L$255,MATCH(ROWS($A$6:A89),Requirements_Register!$BD$6:$BD$255,0))&amp;"","")</f>
        <v/>
      </c>
      <c r="I89" s="22" t="str">
        <f aca="false">IFERROR(INDEX(Requirements_Register!$N$6:$N$255,MATCH(ROWS($A$6:A89),Requirements_Register!$BD$6:$BD$255,0))&amp;"","")</f>
        <v/>
      </c>
      <c r="J89" s="22" t="str">
        <f aca="false">IFERROR(INDEX(Requirements_Register!$O$6:$O$255,MATCH(ROWS($A$6:A89),Requirements_Register!$BD$6:$BD$255,0))&amp;"","")</f>
        <v/>
      </c>
      <c r="K89" s="22" t="str">
        <f aca="false">IFERROR(INDEX(Requirements_Register!$AC$6:$AC$255,MATCH(ROWS($A$6:A89),Requirements_Register!$BD$6:$BD$255,0)),"")</f>
        <v/>
      </c>
      <c r="L89" s="22" t="str">
        <f aca="false">IFERROR(INDEX(Requirements_Register!$AG$6:$AG$255,MATCH(ROWS($A$6:A89),Requirements_Register!$BD$6:$BD$255,0))&amp;"","")</f>
        <v/>
      </c>
      <c r="M89" s="22" t="str">
        <f aca="false">IFERROR(INDEX(Requirements_Register!$AU$6:$AU$255,MATCH(ROWS($A$6:A89),Requirements_Register!$BD$6:$BD$255,0))&amp;"","")</f>
        <v/>
      </c>
      <c r="N89" s="22" t="str">
        <f aca="false">IFERROR(INDEX(Requirements_Register!$AV$6:$AV$255,MATCH(ROWS($A$6:A89),Requirements_Register!$BD$6:$BD$255,0))&amp;"","")</f>
        <v/>
      </c>
      <c r="O89" s="22" t="str">
        <f aca="false">IFERROR(INDEX(Requirements_Register!$AW$6:$AW$255,MATCH(ROWS($A$6:A89),Requirements_Register!$BD$6:$BD$255,0))&amp;"","")</f>
        <v/>
      </c>
    </row>
    <row r="90" customFormat="false" ht="15" hidden="false" customHeight="false" outlineLevel="0" collapsed="false">
      <c r="A90" s="22" t="str">
        <f aca="false">IFERROR(INDEX(Requirements_Register!$A$6:$A$255,MATCH(ROWS($A$6:A90),Requirements_Register!$BD$6:$BD$255,0))&amp;"","")</f>
        <v/>
      </c>
      <c r="B90" s="22" t="str">
        <f aca="false">IFERROR(INDEX(Requirements_Register!$C$6:$C$255,MATCH(ROWS($A$6:A90),Requirements_Register!$BD$6:$BD$255,0))&amp;"","")</f>
        <v/>
      </c>
      <c r="C90" s="22" t="str">
        <f aca="false">IFERROR(INDEX(Requirements_Register!$D$6:$D$255,MATCH(ROWS($A$6:A90),Requirements_Register!$BD$6:$BD$255,0))&amp;"","")</f>
        <v/>
      </c>
      <c r="D90" s="22" t="str">
        <f aca="false">IFERROR(INDEX(Requirements_Register!$E$6:$E$255,MATCH(ROWS($A$6:A90),Requirements_Register!$BD$6:$BD$255,0))&amp;"","")</f>
        <v/>
      </c>
      <c r="E90" s="22" t="str">
        <f aca="false">IFERROR(INDEX(Requirements_Register!$F$6:$F$255,MATCH(ROWS($A$6:A90),Requirements_Register!$BD$6:$BD$255,0))&amp;"","")</f>
        <v/>
      </c>
      <c r="F90" s="22" t="str">
        <f aca="false">IFERROR(INDEX(Requirements_Register!$G$6:$G$255,MATCH(ROWS($A$6:A90),Requirements_Register!$BD$6:$BD$255,0))&amp;"","")</f>
        <v/>
      </c>
      <c r="G90" s="22" t="str">
        <f aca="false">IFERROR(INDEX(Requirements_Register!$K$6:$K$255,MATCH(ROWS($A$6:A90),Requirements_Register!$BD$6:$BD$255,0))&amp;"","")</f>
        <v/>
      </c>
      <c r="H90" s="22" t="str">
        <f aca="false">IFERROR(INDEX(Requirements_Register!$L$6:$L$255,MATCH(ROWS($A$6:A90),Requirements_Register!$BD$6:$BD$255,0))&amp;"","")</f>
        <v/>
      </c>
      <c r="I90" s="22" t="str">
        <f aca="false">IFERROR(INDEX(Requirements_Register!$N$6:$N$255,MATCH(ROWS($A$6:A90),Requirements_Register!$BD$6:$BD$255,0))&amp;"","")</f>
        <v/>
      </c>
      <c r="J90" s="22" t="str">
        <f aca="false">IFERROR(INDEX(Requirements_Register!$O$6:$O$255,MATCH(ROWS($A$6:A90),Requirements_Register!$BD$6:$BD$255,0))&amp;"","")</f>
        <v/>
      </c>
      <c r="K90" s="22" t="str">
        <f aca="false">IFERROR(INDEX(Requirements_Register!$AC$6:$AC$255,MATCH(ROWS($A$6:A90),Requirements_Register!$BD$6:$BD$255,0)),"")</f>
        <v/>
      </c>
      <c r="L90" s="22" t="str">
        <f aca="false">IFERROR(INDEX(Requirements_Register!$AG$6:$AG$255,MATCH(ROWS($A$6:A90),Requirements_Register!$BD$6:$BD$255,0))&amp;"","")</f>
        <v/>
      </c>
      <c r="M90" s="22" t="str">
        <f aca="false">IFERROR(INDEX(Requirements_Register!$AU$6:$AU$255,MATCH(ROWS($A$6:A90),Requirements_Register!$BD$6:$BD$255,0))&amp;"","")</f>
        <v/>
      </c>
      <c r="N90" s="22" t="str">
        <f aca="false">IFERROR(INDEX(Requirements_Register!$AV$6:$AV$255,MATCH(ROWS($A$6:A90),Requirements_Register!$BD$6:$BD$255,0))&amp;"","")</f>
        <v/>
      </c>
      <c r="O90" s="22" t="str">
        <f aca="false">IFERROR(INDEX(Requirements_Register!$AW$6:$AW$255,MATCH(ROWS($A$6:A90),Requirements_Register!$BD$6:$BD$255,0))&amp;"","")</f>
        <v/>
      </c>
    </row>
    <row r="91" customFormat="false" ht="15" hidden="false" customHeight="false" outlineLevel="0" collapsed="false">
      <c r="A91" s="22" t="str">
        <f aca="false">IFERROR(INDEX(Requirements_Register!$A$6:$A$255,MATCH(ROWS($A$6:A91),Requirements_Register!$BD$6:$BD$255,0))&amp;"","")</f>
        <v/>
      </c>
      <c r="B91" s="22" t="str">
        <f aca="false">IFERROR(INDEX(Requirements_Register!$C$6:$C$255,MATCH(ROWS($A$6:A91),Requirements_Register!$BD$6:$BD$255,0))&amp;"","")</f>
        <v/>
      </c>
      <c r="C91" s="22" t="str">
        <f aca="false">IFERROR(INDEX(Requirements_Register!$D$6:$D$255,MATCH(ROWS($A$6:A91),Requirements_Register!$BD$6:$BD$255,0))&amp;"","")</f>
        <v/>
      </c>
      <c r="D91" s="22" t="str">
        <f aca="false">IFERROR(INDEX(Requirements_Register!$E$6:$E$255,MATCH(ROWS($A$6:A91),Requirements_Register!$BD$6:$BD$255,0))&amp;"","")</f>
        <v/>
      </c>
      <c r="E91" s="22" t="str">
        <f aca="false">IFERROR(INDEX(Requirements_Register!$F$6:$F$255,MATCH(ROWS($A$6:A91),Requirements_Register!$BD$6:$BD$255,0))&amp;"","")</f>
        <v/>
      </c>
      <c r="F91" s="22" t="str">
        <f aca="false">IFERROR(INDEX(Requirements_Register!$G$6:$G$255,MATCH(ROWS($A$6:A91),Requirements_Register!$BD$6:$BD$255,0))&amp;"","")</f>
        <v/>
      </c>
      <c r="G91" s="22" t="str">
        <f aca="false">IFERROR(INDEX(Requirements_Register!$K$6:$K$255,MATCH(ROWS($A$6:A91),Requirements_Register!$BD$6:$BD$255,0))&amp;"","")</f>
        <v/>
      </c>
      <c r="H91" s="22" t="str">
        <f aca="false">IFERROR(INDEX(Requirements_Register!$L$6:$L$255,MATCH(ROWS($A$6:A91),Requirements_Register!$BD$6:$BD$255,0))&amp;"","")</f>
        <v/>
      </c>
      <c r="I91" s="22" t="str">
        <f aca="false">IFERROR(INDEX(Requirements_Register!$N$6:$N$255,MATCH(ROWS($A$6:A91),Requirements_Register!$BD$6:$BD$255,0))&amp;"","")</f>
        <v/>
      </c>
      <c r="J91" s="22" t="str">
        <f aca="false">IFERROR(INDEX(Requirements_Register!$O$6:$O$255,MATCH(ROWS($A$6:A91),Requirements_Register!$BD$6:$BD$255,0))&amp;"","")</f>
        <v/>
      </c>
      <c r="K91" s="22" t="str">
        <f aca="false">IFERROR(INDEX(Requirements_Register!$AC$6:$AC$255,MATCH(ROWS($A$6:A91),Requirements_Register!$BD$6:$BD$255,0)),"")</f>
        <v/>
      </c>
      <c r="L91" s="22" t="str">
        <f aca="false">IFERROR(INDEX(Requirements_Register!$AG$6:$AG$255,MATCH(ROWS($A$6:A91),Requirements_Register!$BD$6:$BD$255,0))&amp;"","")</f>
        <v/>
      </c>
      <c r="M91" s="22" t="str">
        <f aca="false">IFERROR(INDEX(Requirements_Register!$AU$6:$AU$255,MATCH(ROWS($A$6:A91),Requirements_Register!$BD$6:$BD$255,0))&amp;"","")</f>
        <v/>
      </c>
      <c r="N91" s="22" t="str">
        <f aca="false">IFERROR(INDEX(Requirements_Register!$AV$6:$AV$255,MATCH(ROWS($A$6:A91),Requirements_Register!$BD$6:$BD$255,0))&amp;"","")</f>
        <v/>
      </c>
      <c r="O91" s="22" t="str">
        <f aca="false">IFERROR(INDEX(Requirements_Register!$AW$6:$AW$255,MATCH(ROWS($A$6:A91),Requirements_Register!$BD$6:$BD$255,0))&amp;"","")</f>
        <v/>
      </c>
    </row>
    <row r="92" customFormat="false" ht="15" hidden="false" customHeight="false" outlineLevel="0" collapsed="false">
      <c r="A92" s="22" t="str">
        <f aca="false">IFERROR(INDEX(Requirements_Register!$A$6:$A$255,MATCH(ROWS($A$6:A92),Requirements_Register!$BD$6:$BD$255,0))&amp;"","")</f>
        <v/>
      </c>
      <c r="B92" s="22" t="str">
        <f aca="false">IFERROR(INDEX(Requirements_Register!$C$6:$C$255,MATCH(ROWS($A$6:A92),Requirements_Register!$BD$6:$BD$255,0))&amp;"","")</f>
        <v/>
      </c>
      <c r="C92" s="22" t="str">
        <f aca="false">IFERROR(INDEX(Requirements_Register!$D$6:$D$255,MATCH(ROWS($A$6:A92),Requirements_Register!$BD$6:$BD$255,0))&amp;"","")</f>
        <v/>
      </c>
      <c r="D92" s="22" t="str">
        <f aca="false">IFERROR(INDEX(Requirements_Register!$E$6:$E$255,MATCH(ROWS($A$6:A92),Requirements_Register!$BD$6:$BD$255,0))&amp;"","")</f>
        <v/>
      </c>
      <c r="E92" s="22" t="str">
        <f aca="false">IFERROR(INDEX(Requirements_Register!$F$6:$F$255,MATCH(ROWS($A$6:A92),Requirements_Register!$BD$6:$BD$255,0))&amp;"","")</f>
        <v/>
      </c>
      <c r="F92" s="22" t="str">
        <f aca="false">IFERROR(INDEX(Requirements_Register!$G$6:$G$255,MATCH(ROWS($A$6:A92),Requirements_Register!$BD$6:$BD$255,0))&amp;"","")</f>
        <v/>
      </c>
      <c r="G92" s="22" t="str">
        <f aca="false">IFERROR(INDEX(Requirements_Register!$K$6:$K$255,MATCH(ROWS($A$6:A92),Requirements_Register!$BD$6:$BD$255,0))&amp;"","")</f>
        <v/>
      </c>
      <c r="H92" s="22" t="str">
        <f aca="false">IFERROR(INDEX(Requirements_Register!$L$6:$L$255,MATCH(ROWS($A$6:A92),Requirements_Register!$BD$6:$BD$255,0))&amp;"","")</f>
        <v/>
      </c>
      <c r="I92" s="22" t="str">
        <f aca="false">IFERROR(INDEX(Requirements_Register!$N$6:$N$255,MATCH(ROWS($A$6:A92),Requirements_Register!$BD$6:$BD$255,0))&amp;"","")</f>
        <v/>
      </c>
      <c r="J92" s="22" t="str">
        <f aca="false">IFERROR(INDEX(Requirements_Register!$O$6:$O$255,MATCH(ROWS($A$6:A92),Requirements_Register!$BD$6:$BD$255,0))&amp;"","")</f>
        <v/>
      </c>
      <c r="K92" s="22" t="str">
        <f aca="false">IFERROR(INDEX(Requirements_Register!$AC$6:$AC$255,MATCH(ROWS($A$6:A92),Requirements_Register!$BD$6:$BD$255,0)),"")</f>
        <v/>
      </c>
      <c r="L92" s="22" t="str">
        <f aca="false">IFERROR(INDEX(Requirements_Register!$AG$6:$AG$255,MATCH(ROWS($A$6:A92),Requirements_Register!$BD$6:$BD$255,0))&amp;"","")</f>
        <v/>
      </c>
      <c r="M92" s="22" t="str">
        <f aca="false">IFERROR(INDEX(Requirements_Register!$AU$6:$AU$255,MATCH(ROWS($A$6:A92),Requirements_Register!$BD$6:$BD$255,0))&amp;"","")</f>
        <v/>
      </c>
      <c r="N92" s="22" t="str">
        <f aca="false">IFERROR(INDEX(Requirements_Register!$AV$6:$AV$255,MATCH(ROWS($A$6:A92),Requirements_Register!$BD$6:$BD$255,0))&amp;"","")</f>
        <v/>
      </c>
      <c r="O92" s="22" t="str">
        <f aca="false">IFERROR(INDEX(Requirements_Register!$AW$6:$AW$255,MATCH(ROWS($A$6:A92),Requirements_Register!$BD$6:$BD$255,0))&amp;"","")</f>
        <v/>
      </c>
    </row>
    <row r="93" customFormat="false" ht="15" hidden="false" customHeight="false" outlineLevel="0" collapsed="false">
      <c r="A93" s="22" t="str">
        <f aca="false">IFERROR(INDEX(Requirements_Register!$A$6:$A$255,MATCH(ROWS($A$6:A93),Requirements_Register!$BD$6:$BD$255,0))&amp;"","")</f>
        <v/>
      </c>
      <c r="B93" s="22" t="str">
        <f aca="false">IFERROR(INDEX(Requirements_Register!$C$6:$C$255,MATCH(ROWS($A$6:A93),Requirements_Register!$BD$6:$BD$255,0))&amp;"","")</f>
        <v/>
      </c>
      <c r="C93" s="22" t="str">
        <f aca="false">IFERROR(INDEX(Requirements_Register!$D$6:$D$255,MATCH(ROWS($A$6:A93),Requirements_Register!$BD$6:$BD$255,0))&amp;"","")</f>
        <v/>
      </c>
      <c r="D93" s="22" t="str">
        <f aca="false">IFERROR(INDEX(Requirements_Register!$E$6:$E$255,MATCH(ROWS($A$6:A93),Requirements_Register!$BD$6:$BD$255,0))&amp;"","")</f>
        <v/>
      </c>
      <c r="E93" s="22" t="str">
        <f aca="false">IFERROR(INDEX(Requirements_Register!$F$6:$F$255,MATCH(ROWS($A$6:A93),Requirements_Register!$BD$6:$BD$255,0))&amp;"","")</f>
        <v/>
      </c>
      <c r="F93" s="22" t="str">
        <f aca="false">IFERROR(INDEX(Requirements_Register!$G$6:$G$255,MATCH(ROWS($A$6:A93),Requirements_Register!$BD$6:$BD$255,0))&amp;"","")</f>
        <v/>
      </c>
      <c r="G93" s="22" t="str">
        <f aca="false">IFERROR(INDEX(Requirements_Register!$K$6:$K$255,MATCH(ROWS($A$6:A93),Requirements_Register!$BD$6:$BD$255,0))&amp;"","")</f>
        <v/>
      </c>
      <c r="H93" s="22" t="str">
        <f aca="false">IFERROR(INDEX(Requirements_Register!$L$6:$L$255,MATCH(ROWS($A$6:A93),Requirements_Register!$BD$6:$BD$255,0))&amp;"","")</f>
        <v/>
      </c>
      <c r="I93" s="22" t="str">
        <f aca="false">IFERROR(INDEX(Requirements_Register!$N$6:$N$255,MATCH(ROWS($A$6:A93),Requirements_Register!$BD$6:$BD$255,0))&amp;"","")</f>
        <v/>
      </c>
      <c r="J93" s="22" t="str">
        <f aca="false">IFERROR(INDEX(Requirements_Register!$O$6:$O$255,MATCH(ROWS($A$6:A93),Requirements_Register!$BD$6:$BD$255,0))&amp;"","")</f>
        <v/>
      </c>
      <c r="K93" s="22" t="str">
        <f aca="false">IFERROR(INDEX(Requirements_Register!$AC$6:$AC$255,MATCH(ROWS($A$6:A93),Requirements_Register!$BD$6:$BD$255,0)),"")</f>
        <v/>
      </c>
      <c r="L93" s="22" t="str">
        <f aca="false">IFERROR(INDEX(Requirements_Register!$AG$6:$AG$255,MATCH(ROWS($A$6:A93),Requirements_Register!$BD$6:$BD$255,0))&amp;"","")</f>
        <v/>
      </c>
      <c r="M93" s="22" t="str">
        <f aca="false">IFERROR(INDEX(Requirements_Register!$AU$6:$AU$255,MATCH(ROWS($A$6:A93),Requirements_Register!$BD$6:$BD$255,0))&amp;"","")</f>
        <v/>
      </c>
      <c r="N93" s="22" t="str">
        <f aca="false">IFERROR(INDEX(Requirements_Register!$AV$6:$AV$255,MATCH(ROWS($A$6:A93),Requirements_Register!$BD$6:$BD$255,0))&amp;"","")</f>
        <v/>
      </c>
      <c r="O93" s="22" t="str">
        <f aca="false">IFERROR(INDEX(Requirements_Register!$AW$6:$AW$255,MATCH(ROWS($A$6:A93),Requirements_Register!$BD$6:$BD$255,0))&amp;"","")</f>
        <v/>
      </c>
    </row>
    <row r="94" customFormat="false" ht="15" hidden="false" customHeight="false" outlineLevel="0" collapsed="false">
      <c r="A94" s="22" t="str">
        <f aca="false">IFERROR(INDEX(Requirements_Register!$A$6:$A$255,MATCH(ROWS($A$6:A94),Requirements_Register!$BD$6:$BD$255,0))&amp;"","")</f>
        <v/>
      </c>
      <c r="B94" s="22" t="str">
        <f aca="false">IFERROR(INDEX(Requirements_Register!$C$6:$C$255,MATCH(ROWS($A$6:A94),Requirements_Register!$BD$6:$BD$255,0))&amp;"","")</f>
        <v/>
      </c>
      <c r="C94" s="22" t="str">
        <f aca="false">IFERROR(INDEX(Requirements_Register!$D$6:$D$255,MATCH(ROWS($A$6:A94),Requirements_Register!$BD$6:$BD$255,0))&amp;"","")</f>
        <v/>
      </c>
      <c r="D94" s="22" t="str">
        <f aca="false">IFERROR(INDEX(Requirements_Register!$E$6:$E$255,MATCH(ROWS($A$6:A94),Requirements_Register!$BD$6:$BD$255,0))&amp;"","")</f>
        <v/>
      </c>
      <c r="E94" s="22" t="str">
        <f aca="false">IFERROR(INDEX(Requirements_Register!$F$6:$F$255,MATCH(ROWS($A$6:A94),Requirements_Register!$BD$6:$BD$255,0))&amp;"","")</f>
        <v/>
      </c>
      <c r="F94" s="22" t="str">
        <f aca="false">IFERROR(INDEX(Requirements_Register!$G$6:$G$255,MATCH(ROWS($A$6:A94),Requirements_Register!$BD$6:$BD$255,0))&amp;"","")</f>
        <v/>
      </c>
      <c r="G94" s="22" t="str">
        <f aca="false">IFERROR(INDEX(Requirements_Register!$K$6:$K$255,MATCH(ROWS($A$6:A94),Requirements_Register!$BD$6:$BD$255,0))&amp;"","")</f>
        <v/>
      </c>
      <c r="H94" s="22" t="str">
        <f aca="false">IFERROR(INDEX(Requirements_Register!$L$6:$L$255,MATCH(ROWS($A$6:A94),Requirements_Register!$BD$6:$BD$255,0))&amp;"","")</f>
        <v/>
      </c>
      <c r="I94" s="22" t="str">
        <f aca="false">IFERROR(INDEX(Requirements_Register!$N$6:$N$255,MATCH(ROWS($A$6:A94),Requirements_Register!$BD$6:$BD$255,0))&amp;"","")</f>
        <v/>
      </c>
      <c r="J94" s="22" t="str">
        <f aca="false">IFERROR(INDEX(Requirements_Register!$O$6:$O$255,MATCH(ROWS($A$6:A94),Requirements_Register!$BD$6:$BD$255,0))&amp;"","")</f>
        <v/>
      </c>
      <c r="K94" s="22" t="str">
        <f aca="false">IFERROR(INDEX(Requirements_Register!$AC$6:$AC$255,MATCH(ROWS($A$6:A94),Requirements_Register!$BD$6:$BD$255,0)),"")</f>
        <v/>
      </c>
      <c r="L94" s="22" t="str">
        <f aca="false">IFERROR(INDEX(Requirements_Register!$AG$6:$AG$255,MATCH(ROWS($A$6:A94),Requirements_Register!$BD$6:$BD$255,0))&amp;"","")</f>
        <v/>
      </c>
      <c r="M94" s="22" t="str">
        <f aca="false">IFERROR(INDEX(Requirements_Register!$AU$6:$AU$255,MATCH(ROWS($A$6:A94),Requirements_Register!$BD$6:$BD$255,0))&amp;"","")</f>
        <v/>
      </c>
      <c r="N94" s="22" t="str">
        <f aca="false">IFERROR(INDEX(Requirements_Register!$AV$6:$AV$255,MATCH(ROWS($A$6:A94),Requirements_Register!$BD$6:$BD$255,0))&amp;"","")</f>
        <v/>
      </c>
      <c r="O94" s="22" t="str">
        <f aca="false">IFERROR(INDEX(Requirements_Register!$AW$6:$AW$255,MATCH(ROWS($A$6:A94),Requirements_Register!$BD$6:$BD$255,0))&amp;"","")</f>
        <v/>
      </c>
    </row>
    <row r="95" customFormat="false" ht="15" hidden="false" customHeight="false" outlineLevel="0" collapsed="false">
      <c r="A95" s="22" t="str">
        <f aca="false">IFERROR(INDEX(Requirements_Register!$A$6:$A$255,MATCH(ROWS($A$6:A95),Requirements_Register!$BD$6:$BD$255,0))&amp;"","")</f>
        <v/>
      </c>
      <c r="B95" s="22" t="str">
        <f aca="false">IFERROR(INDEX(Requirements_Register!$C$6:$C$255,MATCH(ROWS($A$6:A95),Requirements_Register!$BD$6:$BD$255,0))&amp;"","")</f>
        <v/>
      </c>
      <c r="C95" s="22" t="str">
        <f aca="false">IFERROR(INDEX(Requirements_Register!$D$6:$D$255,MATCH(ROWS($A$6:A95),Requirements_Register!$BD$6:$BD$255,0))&amp;"","")</f>
        <v/>
      </c>
      <c r="D95" s="22" t="str">
        <f aca="false">IFERROR(INDEX(Requirements_Register!$E$6:$E$255,MATCH(ROWS($A$6:A95),Requirements_Register!$BD$6:$BD$255,0))&amp;"","")</f>
        <v/>
      </c>
      <c r="E95" s="22" t="str">
        <f aca="false">IFERROR(INDEX(Requirements_Register!$F$6:$F$255,MATCH(ROWS($A$6:A95),Requirements_Register!$BD$6:$BD$255,0))&amp;"","")</f>
        <v/>
      </c>
      <c r="F95" s="22" t="str">
        <f aca="false">IFERROR(INDEX(Requirements_Register!$G$6:$G$255,MATCH(ROWS($A$6:A95),Requirements_Register!$BD$6:$BD$255,0))&amp;"","")</f>
        <v/>
      </c>
      <c r="G95" s="22" t="str">
        <f aca="false">IFERROR(INDEX(Requirements_Register!$K$6:$K$255,MATCH(ROWS($A$6:A95),Requirements_Register!$BD$6:$BD$255,0))&amp;"","")</f>
        <v/>
      </c>
      <c r="H95" s="22" t="str">
        <f aca="false">IFERROR(INDEX(Requirements_Register!$L$6:$L$255,MATCH(ROWS($A$6:A95),Requirements_Register!$BD$6:$BD$255,0))&amp;"","")</f>
        <v/>
      </c>
      <c r="I95" s="22" t="str">
        <f aca="false">IFERROR(INDEX(Requirements_Register!$N$6:$N$255,MATCH(ROWS($A$6:A95),Requirements_Register!$BD$6:$BD$255,0))&amp;"","")</f>
        <v/>
      </c>
      <c r="J95" s="22" t="str">
        <f aca="false">IFERROR(INDEX(Requirements_Register!$O$6:$O$255,MATCH(ROWS($A$6:A95),Requirements_Register!$BD$6:$BD$255,0))&amp;"","")</f>
        <v/>
      </c>
      <c r="K95" s="22" t="str">
        <f aca="false">IFERROR(INDEX(Requirements_Register!$AC$6:$AC$255,MATCH(ROWS($A$6:A95),Requirements_Register!$BD$6:$BD$255,0)),"")</f>
        <v/>
      </c>
      <c r="L95" s="22" t="str">
        <f aca="false">IFERROR(INDEX(Requirements_Register!$AG$6:$AG$255,MATCH(ROWS($A$6:A95),Requirements_Register!$BD$6:$BD$255,0))&amp;"","")</f>
        <v/>
      </c>
      <c r="M95" s="22" t="str">
        <f aca="false">IFERROR(INDEX(Requirements_Register!$AU$6:$AU$255,MATCH(ROWS($A$6:A95),Requirements_Register!$BD$6:$BD$255,0))&amp;"","")</f>
        <v/>
      </c>
      <c r="N95" s="22" t="str">
        <f aca="false">IFERROR(INDEX(Requirements_Register!$AV$6:$AV$255,MATCH(ROWS($A$6:A95),Requirements_Register!$BD$6:$BD$255,0))&amp;"","")</f>
        <v/>
      </c>
      <c r="O95" s="22" t="str">
        <f aca="false">IFERROR(INDEX(Requirements_Register!$AW$6:$AW$255,MATCH(ROWS($A$6:A95),Requirements_Register!$BD$6:$BD$255,0))&amp;"","")</f>
        <v/>
      </c>
    </row>
    <row r="96" customFormat="false" ht="15" hidden="false" customHeight="false" outlineLevel="0" collapsed="false">
      <c r="A96" s="22" t="str">
        <f aca="false">IFERROR(INDEX(Requirements_Register!$A$6:$A$255,MATCH(ROWS($A$6:A96),Requirements_Register!$BD$6:$BD$255,0))&amp;"","")</f>
        <v/>
      </c>
      <c r="B96" s="22" t="str">
        <f aca="false">IFERROR(INDEX(Requirements_Register!$C$6:$C$255,MATCH(ROWS($A$6:A96),Requirements_Register!$BD$6:$BD$255,0))&amp;"","")</f>
        <v/>
      </c>
      <c r="C96" s="22" t="str">
        <f aca="false">IFERROR(INDEX(Requirements_Register!$D$6:$D$255,MATCH(ROWS($A$6:A96),Requirements_Register!$BD$6:$BD$255,0))&amp;"","")</f>
        <v/>
      </c>
      <c r="D96" s="22" t="str">
        <f aca="false">IFERROR(INDEX(Requirements_Register!$E$6:$E$255,MATCH(ROWS($A$6:A96),Requirements_Register!$BD$6:$BD$255,0))&amp;"","")</f>
        <v/>
      </c>
      <c r="E96" s="22" t="str">
        <f aca="false">IFERROR(INDEX(Requirements_Register!$F$6:$F$255,MATCH(ROWS($A$6:A96),Requirements_Register!$BD$6:$BD$255,0))&amp;"","")</f>
        <v/>
      </c>
      <c r="F96" s="22" t="str">
        <f aca="false">IFERROR(INDEX(Requirements_Register!$G$6:$G$255,MATCH(ROWS($A$6:A96),Requirements_Register!$BD$6:$BD$255,0))&amp;"","")</f>
        <v/>
      </c>
      <c r="G96" s="22" t="str">
        <f aca="false">IFERROR(INDEX(Requirements_Register!$K$6:$K$255,MATCH(ROWS($A$6:A96),Requirements_Register!$BD$6:$BD$255,0))&amp;"","")</f>
        <v/>
      </c>
      <c r="H96" s="22" t="str">
        <f aca="false">IFERROR(INDEX(Requirements_Register!$L$6:$L$255,MATCH(ROWS($A$6:A96),Requirements_Register!$BD$6:$BD$255,0))&amp;"","")</f>
        <v/>
      </c>
      <c r="I96" s="22" t="str">
        <f aca="false">IFERROR(INDEX(Requirements_Register!$N$6:$N$255,MATCH(ROWS($A$6:A96),Requirements_Register!$BD$6:$BD$255,0))&amp;"","")</f>
        <v/>
      </c>
      <c r="J96" s="22" t="str">
        <f aca="false">IFERROR(INDEX(Requirements_Register!$O$6:$O$255,MATCH(ROWS($A$6:A96),Requirements_Register!$BD$6:$BD$255,0))&amp;"","")</f>
        <v/>
      </c>
      <c r="K96" s="22" t="str">
        <f aca="false">IFERROR(INDEX(Requirements_Register!$AC$6:$AC$255,MATCH(ROWS($A$6:A96),Requirements_Register!$BD$6:$BD$255,0)),"")</f>
        <v/>
      </c>
      <c r="L96" s="22" t="str">
        <f aca="false">IFERROR(INDEX(Requirements_Register!$AG$6:$AG$255,MATCH(ROWS($A$6:A96),Requirements_Register!$BD$6:$BD$255,0))&amp;"","")</f>
        <v/>
      </c>
      <c r="M96" s="22" t="str">
        <f aca="false">IFERROR(INDEX(Requirements_Register!$AU$6:$AU$255,MATCH(ROWS($A$6:A96),Requirements_Register!$BD$6:$BD$255,0))&amp;"","")</f>
        <v/>
      </c>
      <c r="N96" s="22" t="str">
        <f aca="false">IFERROR(INDEX(Requirements_Register!$AV$6:$AV$255,MATCH(ROWS($A$6:A96),Requirements_Register!$BD$6:$BD$255,0))&amp;"","")</f>
        <v/>
      </c>
      <c r="O96" s="22" t="str">
        <f aca="false">IFERROR(INDEX(Requirements_Register!$AW$6:$AW$255,MATCH(ROWS($A$6:A96),Requirements_Register!$BD$6:$BD$255,0))&amp;"","")</f>
        <v/>
      </c>
    </row>
    <row r="97" customFormat="false" ht="15" hidden="false" customHeight="false" outlineLevel="0" collapsed="false">
      <c r="A97" s="22" t="str">
        <f aca="false">IFERROR(INDEX(Requirements_Register!$A$6:$A$255,MATCH(ROWS($A$6:A97),Requirements_Register!$BD$6:$BD$255,0))&amp;"","")</f>
        <v/>
      </c>
      <c r="B97" s="22" t="str">
        <f aca="false">IFERROR(INDEX(Requirements_Register!$C$6:$C$255,MATCH(ROWS($A$6:A97),Requirements_Register!$BD$6:$BD$255,0))&amp;"","")</f>
        <v/>
      </c>
      <c r="C97" s="22" t="str">
        <f aca="false">IFERROR(INDEX(Requirements_Register!$D$6:$D$255,MATCH(ROWS($A$6:A97),Requirements_Register!$BD$6:$BD$255,0))&amp;"","")</f>
        <v/>
      </c>
      <c r="D97" s="22" t="str">
        <f aca="false">IFERROR(INDEX(Requirements_Register!$E$6:$E$255,MATCH(ROWS($A$6:A97),Requirements_Register!$BD$6:$BD$255,0))&amp;"","")</f>
        <v/>
      </c>
      <c r="E97" s="22" t="str">
        <f aca="false">IFERROR(INDEX(Requirements_Register!$F$6:$F$255,MATCH(ROWS($A$6:A97),Requirements_Register!$BD$6:$BD$255,0))&amp;"","")</f>
        <v/>
      </c>
      <c r="F97" s="22" t="str">
        <f aca="false">IFERROR(INDEX(Requirements_Register!$G$6:$G$255,MATCH(ROWS($A$6:A97),Requirements_Register!$BD$6:$BD$255,0))&amp;"","")</f>
        <v/>
      </c>
      <c r="G97" s="22" t="str">
        <f aca="false">IFERROR(INDEX(Requirements_Register!$K$6:$K$255,MATCH(ROWS($A$6:A97),Requirements_Register!$BD$6:$BD$255,0))&amp;"","")</f>
        <v/>
      </c>
      <c r="H97" s="22" t="str">
        <f aca="false">IFERROR(INDEX(Requirements_Register!$L$6:$L$255,MATCH(ROWS($A$6:A97),Requirements_Register!$BD$6:$BD$255,0))&amp;"","")</f>
        <v/>
      </c>
      <c r="I97" s="22" t="str">
        <f aca="false">IFERROR(INDEX(Requirements_Register!$N$6:$N$255,MATCH(ROWS($A$6:A97),Requirements_Register!$BD$6:$BD$255,0))&amp;"","")</f>
        <v/>
      </c>
      <c r="J97" s="22" t="str">
        <f aca="false">IFERROR(INDEX(Requirements_Register!$O$6:$O$255,MATCH(ROWS($A$6:A97),Requirements_Register!$BD$6:$BD$255,0))&amp;"","")</f>
        <v/>
      </c>
      <c r="K97" s="22" t="str">
        <f aca="false">IFERROR(INDEX(Requirements_Register!$AC$6:$AC$255,MATCH(ROWS($A$6:A97),Requirements_Register!$BD$6:$BD$255,0)),"")</f>
        <v/>
      </c>
      <c r="L97" s="22" t="str">
        <f aca="false">IFERROR(INDEX(Requirements_Register!$AG$6:$AG$255,MATCH(ROWS($A$6:A97),Requirements_Register!$BD$6:$BD$255,0))&amp;"","")</f>
        <v/>
      </c>
      <c r="M97" s="22" t="str">
        <f aca="false">IFERROR(INDEX(Requirements_Register!$AU$6:$AU$255,MATCH(ROWS($A$6:A97),Requirements_Register!$BD$6:$BD$255,0))&amp;"","")</f>
        <v/>
      </c>
      <c r="N97" s="22" t="str">
        <f aca="false">IFERROR(INDEX(Requirements_Register!$AV$6:$AV$255,MATCH(ROWS($A$6:A97),Requirements_Register!$BD$6:$BD$255,0))&amp;"","")</f>
        <v/>
      </c>
      <c r="O97" s="22" t="str">
        <f aca="false">IFERROR(INDEX(Requirements_Register!$AW$6:$AW$255,MATCH(ROWS($A$6:A97),Requirements_Register!$BD$6:$BD$255,0))&amp;"","")</f>
        <v/>
      </c>
    </row>
    <row r="98" customFormat="false" ht="15" hidden="false" customHeight="false" outlineLevel="0" collapsed="false">
      <c r="A98" s="22" t="str">
        <f aca="false">IFERROR(INDEX(Requirements_Register!$A$6:$A$255,MATCH(ROWS($A$6:A98),Requirements_Register!$BD$6:$BD$255,0))&amp;"","")</f>
        <v/>
      </c>
      <c r="B98" s="22" t="str">
        <f aca="false">IFERROR(INDEX(Requirements_Register!$C$6:$C$255,MATCH(ROWS($A$6:A98),Requirements_Register!$BD$6:$BD$255,0))&amp;"","")</f>
        <v/>
      </c>
      <c r="C98" s="22" t="str">
        <f aca="false">IFERROR(INDEX(Requirements_Register!$D$6:$D$255,MATCH(ROWS($A$6:A98),Requirements_Register!$BD$6:$BD$255,0))&amp;"","")</f>
        <v/>
      </c>
      <c r="D98" s="22" t="str">
        <f aca="false">IFERROR(INDEX(Requirements_Register!$E$6:$E$255,MATCH(ROWS($A$6:A98),Requirements_Register!$BD$6:$BD$255,0))&amp;"","")</f>
        <v/>
      </c>
      <c r="E98" s="22" t="str">
        <f aca="false">IFERROR(INDEX(Requirements_Register!$F$6:$F$255,MATCH(ROWS($A$6:A98),Requirements_Register!$BD$6:$BD$255,0))&amp;"","")</f>
        <v/>
      </c>
      <c r="F98" s="22" t="str">
        <f aca="false">IFERROR(INDEX(Requirements_Register!$G$6:$G$255,MATCH(ROWS($A$6:A98),Requirements_Register!$BD$6:$BD$255,0))&amp;"","")</f>
        <v/>
      </c>
      <c r="G98" s="22" t="str">
        <f aca="false">IFERROR(INDEX(Requirements_Register!$K$6:$K$255,MATCH(ROWS($A$6:A98),Requirements_Register!$BD$6:$BD$255,0))&amp;"","")</f>
        <v/>
      </c>
      <c r="H98" s="22" t="str">
        <f aca="false">IFERROR(INDEX(Requirements_Register!$L$6:$L$255,MATCH(ROWS($A$6:A98),Requirements_Register!$BD$6:$BD$255,0))&amp;"","")</f>
        <v/>
      </c>
      <c r="I98" s="22" t="str">
        <f aca="false">IFERROR(INDEX(Requirements_Register!$N$6:$N$255,MATCH(ROWS($A$6:A98),Requirements_Register!$BD$6:$BD$255,0))&amp;"","")</f>
        <v/>
      </c>
      <c r="J98" s="22" t="str">
        <f aca="false">IFERROR(INDEX(Requirements_Register!$O$6:$O$255,MATCH(ROWS($A$6:A98),Requirements_Register!$BD$6:$BD$255,0))&amp;"","")</f>
        <v/>
      </c>
      <c r="K98" s="22" t="str">
        <f aca="false">IFERROR(INDEX(Requirements_Register!$AC$6:$AC$255,MATCH(ROWS($A$6:A98),Requirements_Register!$BD$6:$BD$255,0)),"")</f>
        <v/>
      </c>
      <c r="L98" s="22" t="str">
        <f aca="false">IFERROR(INDEX(Requirements_Register!$AG$6:$AG$255,MATCH(ROWS($A$6:A98),Requirements_Register!$BD$6:$BD$255,0))&amp;"","")</f>
        <v/>
      </c>
      <c r="M98" s="22" t="str">
        <f aca="false">IFERROR(INDEX(Requirements_Register!$AU$6:$AU$255,MATCH(ROWS($A$6:A98),Requirements_Register!$BD$6:$BD$255,0))&amp;"","")</f>
        <v/>
      </c>
      <c r="N98" s="22" t="str">
        <f aca="false">IFERROR(INDEX(Requirements_Register!$AV$6:$AV$255,MATCH(ROWS($A$6:A98),Requirements_Register!$BD$6:$BD$255,0))&amp;"","")</f>
        <v/>
      </c>
      <c r="O98" s="22" t="str">
        <f aca="false">IFERROR(INDEX(Requirements_Register!$AW$6:$AW$255,MATCH(ROWS($A$6:A98),Requirements_Register!$BD$6:$BD$255,0))&amp;"","")</f>
        <v/>
      </c>
    </row>
    <row r="99" customFormat="false" ht="15" hidden="false" customHeight="false" outlineLevel="0" collapsed="false">
      <c r="A99" s="22" t="str">
        <f aca="false">IFERROR(INDEX(Requirements_Register!$A$6:$A$255,MATCH(ROWS($A$6:A99),Requirements_Register!$BD$6:$BD$255,0))&amp;"","")</f>
        <v/>
      </c>
      <c r="B99" s="22" t="str">
        <f aca="false">IFERROR(INDEX(Requirements_Register!$C$6:$C$255,MATCH(ROWS($A$6:A99),Requirements_Register!$BD$6:$BD$255,0))&amp;"","")</f>
        <v/>
      </c>
      <c r="C99" s="22" t="str">
        <f aca="false">IFERROR(INDEX(Requirements_Register!$D$6:$D$255,MATCH(ROWS($A$6:A99),Requirements_Register!$BD$6:$BD$255,0))&amp;"","")</f>
        <v/>
      </c>
      <c r="D99" s="22" t="str">
        <f aca="false">IFERROR(INDEX(Requirements_Register!$E$6:$E$255,MATCH(ROWS($A$6:A99),Requirements_Register!$BD$6:$BD$255,0))&amp;"","")</f>
        <v/>
      </c>
      <c r="E99" s="22" t="str">
        <f aca="false">IFERROR(INDEX(Requirements_Register!$F$6:$F$255,MATCH(ROWS($A$6:A99),Requirements_Register!$BD$6:$BD$255,0))&amp;"","")</f>
        <v/>
      </c>
      <c r="F99" s="22" t="str">
        <f aca="false">IFERROR(INDEX(Requirements_Register!$G$6:$G$255,MATCH(ROWS($A$6:A99),Requirements_Register!$BD$6:$BD$255,0))&amp;"","")</f>
        <v/>
      </c>
      <c r="G99" s="22" t="str">
        <f aca="false">IFERROR(INDEX(Requirements_Register!$K$6:$K$255,MATCH(ROWS($A$6:A99),Requirements_Register!$BD$6:$BD$255,0))&amp;"","")</f>
        <v/>
      </c>
      <c r="H99" s="22" t="str">
        <f aca="false">IFERROR(INDEX(Requirements_Register!$L$6:$L$255,MATCH(ROWS($A$6:A99),Requirements_Register!$BD$6:$BD$255,0))&amp;"","")</f>
        <v/>
      </c>
      <c r="I99" s="22" t="str">
        <f aca="false">IFERROR(INDEX(Requirements_Register!$N$6:$N$255,MATCH(ROWS($A$6:A99),Requirements_Register!$BD$6:$BD$255,0))&amp;"","")</f>
        <v/>
      </c>
      <c r="J99" s="22" t="str">
        <f aca="false">IFERROR(INDEX(Requirements_Register!$O$6:$O$255,MATCH(ROWS($A$6:A99),Requirements_Register!$BD$6:$BD$255,0))&amp;"","")</f>
        <v/>
      </c>
      <c r="K99" s="22" t="str">
        <f aca="false">IFERROR(INDEX(Requirements_Register!$AC$6:$AC$255,MATCH(ROWS($A$6:A99),Requirements_Register!$BD$6:$BD$255,0)),"")</f>
        <v/>
      </c>
      <c r="L99" s="22" t="str">
        <f aca="false">IFERROR(INDEX(Requirements_Register!$AG$6:$AG$255,MATCH(ROWS($A$6:A99),Requirements_Register!$BD$6:$BD$255,0))&amp;"","")</f>
        <v/>
      </c>
      <c r="M99" s="22" t="str">
        <f aca="false">IFERROR(INDEX(Requirements_Register!$AU$6:$AU$255,MATCH(ROWS($A$6:A99),Requirements_Register!$BD$6:$BD$255,0))&amp;"","")</f>
        <v/>
      </c>
      <c r="N99" s="22" t="str">
        <f aca="false">IFERROR(INDEX(Requirements_Register!$AV$6:$AV$255,MATCH(ROWS($A$6:A99),Requirements_Register!$BD$6:$BD$255,0))&amp;"","")</f>
        <v/>
      </c>
      <c r="O99" s="22" t="str">
        <f aca="false">IFERROR(INDEX(Requirements_Register!$AW$6:$AW$255,MATCH(ROWS($A$6:A99),Requirements_Register!$BD$6:$BD$255,0))&amp;"","")</f>
        <v/>
      </c>
    </row>
    <row r="100" customFormat="false" ht="15" hidden="false" customHeight="false" outlineLevel="0" collapsed="false">
      <c r="A100" s="22" t="str">
        <f aca="false">IFERROR(INDEX(Requirements_Register!$A$6:$A$255,MATCH(ROWS($A$6:A100),Requirements_Register!$BD$6:$BD$255,0))&amp;"","")</f>
        <v/>
      </c>
      <c r="B100" s="22" t="str">
        <f aca="false">IFERROR(INDEX(Requirements_Register!$C$6:$C$255,MATCH(ROWS($A$6:A100),Requirements_Register!$BD$6:$BD$255,0))&amp;"","")</f>
        <v/>
      </c>
      <c r="C100" s="22" t="str">
        <f aca="false">IFERROR(INDEX(Requirements_Register!$D$6:$D$255,MATCH(ROWS($A$6:A100),Requirements_Register!$BD$6:$BD$255,0))&amp;"","")</f>
        <v/>
      </c>
      <c r="D100" s="22" t="str">
        <f aca="false">IFERROR(INDEX(Requirements_Register!$E$6:$E$255,MATCH(ROWS($A$6:A100),Requirements_Register!$BD$6:$BD$255,0))&amp;"","")</f>
        <v/>
      </c>
      <c r="E100" s="22" t="str">
        <f aca="false">IFERROR(INDEX(Requirements_Register!$F$6:$F$255,MATCH(ROWS($A$6:A100),Requirements_Register!$BD$6:$BD$255,0))&amp;"","")</f>
        <v/>
      </c>
      <c r="F100" s="22" t="str">
        <f aca="false">IFERROR(INDEX(Requirements_Register!$G$6:$G$255,MATCH(ROWS($A$6:A100),Requirements_Register!$BD$6:$BD$255,0))&amp;"","")</f>
        <v/>
      </c>
      <c r="G100" s="22" t="str">
        <f aca="false">IFERROR(INDEX(Requirements_Register!$K$6:$K$255,MATCH(ROWS($A$6:A100),Requirements_Register!$BD$6:$BD$255,0))&amp;"","")</f>
        <v/>
      </c>
      <c r="H100" s="22" t="str">
        <f aca="false">IFERROR(INDEX(Requirements_Register!$L$6:$L$255,MATCH(ROWS($A$6:A100),Requirements_Register!$BD$6:$BD$255,0))&amp;"","")</f>
        <v/>
      </c>
      <c r="I100" s="22" t="str">
        <f aca="false">IFERROR(INDEX(Requirements_Register!$N$6:$N$255,MATCH(ROWS($A$6:A100),Requirements_Register!$BD$6:$BD$255,0))&amp;"","")</f>
        <v/>
      </c>
      <c r="J100" s="22" t="str">
        <f aca="false">IFERROR(INDEX(Requirements_Register!$O$6:$O$255,MATCH(ROWS($A$6:A100),Requirements_Register!$BD$6:$BD$255,0))&amp;"","")</f>
        <v/>
      </c>
      <c r="K100" s="22" t="str">
        <f aca="false">IFERROR(INDEX(Requirements_Register!$AC$6:$AC$255,MATCH(ROWS($A$6:A100),Requirements_Register!$BD$6:$BD$255,0)),"")</f>
        <v/>
      </c>
      <c r="L100" s="22" t="str">
        <f aca="false">IFERROR(INDEX(Requirements_Register!$AG$6:$AG$255,MATCH(ROWS($A$6:A100),Requirements_Register!$BD$6:$BD$255,0))&amp;"","")</f>
        <v/>
      </c>
      <c r="M100" s="22" t="str">
        <f aca="false">IFERROR(INDEX(Requirements_Register!$AU$6:$AU$255,MATCH(ROWS($A$6:A100),Requirements_Register!$BD$6:$BD$255,0))&amp;"","")</f>
        <v/>
      </c>
      <c r="N100" s="22" t="str">
        <f aca="false">IFERROR(INDEX(Requirements_Register!$AV$6:$AV$255,MATCH(ROWS($A$6:A100),Requirements_Register!$BD$6:$BD$255,0))&amp;"","")</f>
        <v/>
      </c>
      <c r="O100" s="22" t="str">
        <f aca="false">IFERROR(INDEX(Requirements_Register!$AW$6:$AW$255,MATCH(ROWS($A$6:A100),Requirements_Register!$BD$6:$BD$255,0))&amp;"","")</f>
        <v/>
      </c>
    </row>
    <row r="101" customFormat="false" ht="15" hidden="false" customHeight="false" outlineLevel="0" collapsed="false">
      <c r="A101" s="22" t="str">
        <f aca="false">IFERROR(INDEX(Requirements_Register!$A$6:$A$255,MATCH(ROWS($A$6:A101),Requirements_Register!$BD$6:$BD$255,0))&amp;"","")</f>
        <v/>
      </c>
      <c r="B101" s="22" t="str">
        <f aca="false">IFERROR(INDEX(Requirements_Register!$C$6:$C$255,MATCH(ROWS($A$6:A101),Requirements_Register!$BD$6:$BD$255,0))&amp;"","")</f>
        <v/>
      </c>
      <c r="C101" s="22" t="str">
        <f aca="false">IFERROR(INDEX(Requirements_Register!$D$6:$D$255,MATCH(ROWS($A$6:A101),Requirements_Register!$BD$6:$BD$255,0))&amp;"","")</f>
        <v/>
      </c>
      <c r="D101" s="22" t="str">
        <f aca="false">IFERROR(INDEX(Requirements_Register!$E$6:$E$255,MATCH(ROWS($A$6:A101),Requirements_Register!$BD$6:$BD$255,0))&amp;"","")</f>
        <v/>
      </c>
      <c r="E101" s="22" t="str">
        <f aca="false">IFERROR(INDEX(Requirements_Register!$F$6:$F$255,MATCH(ROWS($A$6:A101),Requirements_Register!$BD$6:$BD$255,0))&amp;"","")</f>
        <v/>
      </c>
      <c r="F101" s="22" t="str">
        <f aca="false">IFERROR(INDEX(Requirements_Register!$G$6:$G$255,MATCH(ROWS($A$6:A101),Requirements_Register!$BD$6:$BD$255,0))&amp;"","")</f>
        <v/>
      </c>
      <c r="G101" s="22" t="str">
        <f aca="false">IFERROR(INDEX(Requirements_Register!$K$6:$K$255,MATCH(ROWS($A$6:A101),Requirements_Register!$BD$6:$BD$255,0))&amp;"","")</f>
        <v/>
      </c>
      <c r="H101" s="22" t="str">
        <f aca="false">IFERROR(INDEX(Requirements_Register!$L$6:$L$255,MATCH(ROWS($A$6:A101),Requirements_Register!$BD$6:$BD$255,0))&amp;"","")</f>
        <v/>
      </c>
      <c r="I101" s="22" t="str">
        <f aca="false">IFERROR(INDEX(Requirements_Register!$N$6:$N$255,MATCH(ROWS($A$6:A101),Requirements_Register!$BD$6:$BD$255,0))&amp;"","")</f>
        <v/>
      </c>
      <c r="J101" s="22" t="str">
        <f aca="false">IFERROR(INDEX(Requirements_Register!$O$6:$O$255,MATCH(ROWS($A$6:A101),Requirements_Register!$BD$6:$BD$255,0))&amp;"","")</f>
        <v/>
      </c>
      <c r="K101" s="22" t="str">
        <f aca="false">IFERROR(INDEX(Requirements_Register!$AC$6:$AC$255,MATCH(ROWS($A$6:A101),Requirements_Register!$BD$6:$BD$255,0)),"")</f>
        <v/>
      </c>
      <c r="L101" s="22" t="str">
        <f aca="false">IFERROR(INDEX(Requirements_Register!$AG$6:$AG$255,MATCH(ROWS($A$6:A101),Requirements_Register!$BD$6:$BD$255,0))&amp;"","")</f>
        <v/>
      </c>
      <c r="M101" s="22" t="str">
        <f aca="false">IFERROR(INDEX(Requirements_Register!$AU$6:$AU$255,MATCH(ROWS($A$6:A101),Requirements_Register!$BD$6:$BD$255,0))&amp;"","")</f>
        <v/>
      </c>
      <c r="N101" s="22" t="str">
        <f aca="false">IFERROR(INDEX(Requirements_Register!$AV$6:$AV$255,MATCH(ROWS($A$6:A101),Requirements_Register!$BD$6:$BD$255,0))&amp;"","")</f>
        <v/>
      </c>
      <c r="O101" s="22" t="str">
        <f aca="false">IFERROR(INDEX(Requirements_Register!$AW$6:$AW$255,MATCH(ROWS($A$6:A101),Requirements_Register!$BD$6:$BD$255,0))&amp;"","")</f>
        <v/>
      </c>
    </row>
    <row r="102" customFormat="false" ht="15" hidden="false" customHeight="false" outlineLevel="0" collapsed="false">
      <c r="A102" s="22" t="str">
        <f aca="false">IFERROR(INDEX(Requirements_Register!$A$6:$A$255,MATCH(ROWS($A$6:A102),Requirements_Register!$BD$6:$BD$255,0))&amp;"","")</f>
        <v/>
      </c>
      <c r="B102" s="22" t="str">
        <f aca="false">IFERROR(INDEX(Requirements_Register!$C$6:$C$255,MATCH(ROWS($A$6:A102),Requirements_Register!$BD$6:$BD$255,0))&amp;"","")</f>
        <v/>
      </c>
      <c r="C102" s="22" t="str">
        <f aca="false">IFERROR(INDEX(Requirements_Register!$D$6:$D$255,MATCH(ROWS($A$6:A102),Requirements_Register!$BD$6:$BD$255,0))&amp;"","")</f>
        <v/>
      </c>
      <c r="D102" s="22" t="str">
        <f aca="false">IFERROR(INDEX(Requirements_Register!$E$6:$E$255,MATCH(ROWS($A$6:A102),Requirements_Register!$BD$6:$BD$255,0))&amp;"","")</f>
        <v/>
      </c>
      <c r="E102" s="22" t="str">
        <f aca="false">IFERROR(INDEX(Requirements_Register!$F$6:$F$255,MATCH(ROWS($A$6:A102),Requirements_Register!$BD$6:$BD$255,0))&amp;"","")</f>
        <v/>
      </c>
      <c r="F102" s="22" t="str">
        <f aca="false">IFERROR(INDEX(Requirements_Register!$G$6:$G$255,MATCH(ROWS($A$6:A102),Requirements_Register!$BD$6:$BD$255,0))&amp;"","")</f>
        <v/>
      </c>
      <c r="G102" s="22" t="str">
        <f aca="false">IFERROR(INDEX(Requirements_Register!$K$6:$K$255,MATCH(ROWS($A$6:A102),Requirements_Register!$BD$6:$BD$255,0))&amp;"","")</f>
        <v/>
      </c>
      <c r="H102" s="22" t="str">
        <f aca="false">IFERROR(INDEX(Requirements_Register!$L$6:$L$255,MATCH(ROWS($A$6:A102),Requirements_Register!$BD$6:$BD$255,0))&amp;"","")</f>
        <v/>
      </c>
      <c r="I102" s="22" t="str">
        <f aca="false">IFERROR(INDEX(Requirements_Register!$N$6:$N$255,MATCH(ROWS($A$6:A102),Requirements_Register!$BD$6:$BD$255,0))&amp;"","")</f>
        <v/>
      </c>
      <c r="J102" s="22" t="str">
        <f aca="false">IFERROR(INDEX(Requirements_Register!$O$6:$O$255,MATCH(ROWS($A$6:A102),Requirements_Register!$BD$6:$BD$255,0))&amp;"","")</f>
        <v/>
      </c>
      <c r="K102" s="22" t="str">
        <f aca="false">IFERROR(INDEX(Requirements_Register!$AC$6:$AC$255,MATCH(ROWS($A$6:A102),Requirements_Register!$BD$6:$BD$255,0)),"")</f>
        <v/>
      </c>
      <c r="L102" s="22" t="str">
        <f aca="false">IFERROR(INDEX(Requirements_Register!$AG$6:$AG$255,MATCH(ROWS($A$6:A102),Requirements_Register!$BD$6:$BD$255,0))&amp;"","")</f>
        <v/>
      </c>
      <c r="M102" s="22" t="str">
        <f aca="false">IFERROR(INDEX(Requirements_Register!$AU$6:$AU$255,MATCH(ROWS($A$6:A102),Requirements_Register!$BD$6:$BD$255,0))&amp;"","")</f>
        <v/>
      </c>
      <c r="N102" s="22" t="str">
        <f aca="false">IFERROR(INDEX(Requirements_Register!$AV$6:$AV$255,MATCH(ROWS($A$6:A102),Requirements_Register!$BD$6:$BD$255,0))&amp;"","")</f>
        <v/>
      </c>
      <c r="O102" s="22" t="str">
        <f aca="false">IFERROR(INDEX(Requirements_Register!$AW$6:$AW$255,MATCH(ROWS($A$6:A102),Requirements_Register!$BD$6:$BD$255,0))&amp;"","")</f>
        <v/>
      </c>
    </row>
    <row r="103" customFormat="false" ht="15" hidden="false" customHeight="false" outlineLevel="0" collapsed="false">
      <c r="A103" s="22" t="str">
        <f aca="false">IFERROR(INDEX(Requirements_Register!$A$6:$A$255,MATCH(ROWS($A$6:A103),Requirements_Register!$BD$6:$BD$255,0))&amp;"","")</f>
        <v/>
      </c>
      <c r="B103" s="22" t="str">
        <f aca="false">IFERROR(INDEX(Requirements_Register!$C$6:$C$255,MATCH(ROWS($A$6:A103),Requirements_Register!$BD$6:$BD$255,0))&amp;"","")</f>
        <v/>
      </c>
      <c r="C103" s="22" t="str">
        <f aca="false">IFERROR(INDEX(Requirements_Register!$D$6:$D$255,MATCH(ROWS($A$6:A103),Requirements_Register!$BD$6:$BD$255,0))&amp;"","")</f>
        <v/>
      </c>
      <c r="D103" s="22" t="str">
        <f aca="false">IFERROR(INDEX(Requirements_Register!$E$6:$E$255,MATCH(ROWS($A$6:A103),Requirements_Register!$BD$6:$BD$255,0))&amp;"","")</f>
        <v/>
      </c>
      <c r="E103" s="22" t="str">
        <f aca="false">IFERROR(INDEX(Requirements_Register!$F$6:$F$255,MATCH(ROWS($A$6:A103),Requirements_Register!$BD$6:$BD$255,0))&amp;"","")</f>
        <v/>
      </c>
      <c r="F103" s="22" t="str">
        <f aca="false">IFERROR(INDEX(Requirements_Register!$G$6:$G$255,MATCH(ROWS($A$6:A103),Requirements_Register!$BD$6:$BD$255,0))&amp;"","")</f>
        <v/>
      </c>
      <c r="G103" s="22" t="str">
        <f aca="false">IFERROR(INDEX(Requirements_Register!$K$6:$K$255,MATCH(ROWS($A$6:A103),Requirements_Register!$BD$6:$BD$255,0))&amp;"","")</f>
        <v/>
      </c>
      <c r="H103" s="22" t="str">
        <f aca="false">IFERROR(INDEX(Requirements_Register!$L$6:$L$255,MATCH(ROWS($A$6:A103),Requirements_Register!$BD$6:$BD$255,0))&amp;"","")</f>
        <v/>
      </c>
      <c r="I103" s="22" t="str">
        <f aca="false">IFERROR(INDEX(Requirements_Register!$N$6:$N$255,MATCH(ROWS($A$6:A103),Requirements_Register!$BD$6:$BD$255,0))&amp;"","")</f>
        <v/>
      </c>
      <c r="J103" s="22" t="str">
        <f aca="false">IFERROR(INDEX(Requirements_Register!$O$6:$O$255,MATCH(ROWS($A$6:A103),Requirements_Register!$BD$6:$BD$255,0))&amp;"","")</f>
        <v/>
      </c>
      <c r="K103" s="22" t="str">
        <f aca="false">IFERROR(INDEX(Requirements_Register!$AC$6:$AC$255,MATCH(ROWS($A$6:A103),Requirements_Register!$BD$6:$BD$255,0)),"")</f>
        <v/>
      </c>
      <c r="L103" s="22" t="str">
        <f aca="false">IFERROR(INDEX(Requirements_Register!$AG$6:$AG$255,MATCH(ROWS($A$6:A103),Requirements_Register!$BD$6:$BD$255,0))&amp;"","")</f>
        <v/>
      </c>
      <c r="M103" s="22" t="str">
        <f aca="false">IFERROR(INDEX(Requirements_Register!$AU$6:$AU$255,MATCH(ROWS($A$6:A103),Requirements_Register!$BD$6:$BD$255,0))&amp;"","")</f>
        <v/>
      </c>
      <c r="N103" s="22" t="str">
        <f aca="false">IFERROR(INDEX(Requirements_Register!$AV$6:$AV$255,MATCH(ROWS($A$6:A103),Requirements_Register!$BD$6:$BD$255,0))&amp;"","")</f>
        <v/>
      </c>
      <c r="O103" s="22" t="str">
        <f aca="false">IFERROR(INDEX(Requirements_Register!$AW$6:$AW$255,MATCH(ROWS($A$6:A103),Requirements_Register!$BD$6:$BD$255,0))&amp;"","")</f>
        <v/>
      </c>
    </row>
    <row r="104" customFormat="false" ht="15" hidden="false" customHeight="false" outlineLevel="0" collapsed="false">
      <c r="A104" s="22" t="str">
        <f aca="false">IFERROR(INDEX(Requirements_Register!$A$6:$A$255,MATCH(ROWS($A$6:A104),Requirements_Register!$BD$6:$BD$255,0))&amp;"","")</f>
        <v/>
      </c>
      <c r="B104" s="22" t="str">
        <f aca="false">IFERROR(INDEX(Requirements_Register!$C$6:$C$255,MATCH(ROWS($A$6:A104),Requirements_Register!$BD$6:$BD$255,0))&amp;"","")</f>
        <v/>
      </c>
      <c r="C104" s="22" t="str">
        <f aca="false">IFERROR(INDEX(Requirements_Register!$D$6:$D$255,MATCH(ROWS($A$6:A104),Requirements_Register!$BD$6:$BD$255,0))&amp;"","")</f>
        <v/>
      </c>
      <c r="D104" s="22" t="str">
        <f aca="false">IFERROR(INDEX(Requirements_Register!$E$6:$E$255,MATCH(ROWS($A$6:A104),Requirements_Register!$BD$6:$BD$255,0))&amp;"","")</f>
        <v/>
      </c>
      <c r="E104" s="22" t="str">
        <f aca="false">IFERROR(INDEX(Requirements_Register!$F$6:$F$255,MATCH(ROWS($A$6:A104),Requirements_Register!$BD$6:$BD$255,0))&amp;"","")</f>
        <v/>
      </c>
      <c r="F104" s="22" t="str">
        <f aca="false">IFERROR(INDEX(Requirements_Register!$G$6:$G$255,MATCH(ROWS($A$6:A104),Requirements_Register!$BD$6:$BD$255,0))&amp;"","")</f>
        <v/>
      </c>
      <c r="G104" s="22" t="str">
        <f aca="false">IFERROR(INDEX(Requirements_Register!$K$6:$K$255,MATCH(ROWS($A$6:A104),Requirements_Register!$BD$6:$BD$255,0))&amp;"","")</f>
        <v/>
      </c>
      <c r="H104" s="22" t="str">
        <f aca="false">IFERROR(INDEX(Requirements_Register!$L$6:$L$255,MATCH(ROWS($A$6:A104),Requirements_Register!$BD$6:$BD$255,0))&amp;"","")</f>
        <v/>
      </c>
      <c r="I104" s="22" t="str">
        <f aca="false">IFERROR(INDEX(Requirements_Register!$N$6:$N$255,MATCH(ROWS($A$6:A104),Requirements_Register!$BD$6:$BD$255,0))&amp;"","")</f>
        <v/>
      </c>
      <c r="J104" s="22" t="str">
        <f aca="false">IFERROR(INDEX(Requirements_Register!$O$6:$O$255,MATCH(ROWS($A$6:A104),Requirements_Register!$BD$6:$BD$255,0))&amp;"","")</f>
        <v/>
      </c>
      <c r="K104" s="22" t="str">
        <f aca="false">IFERROR(INDEX(Requirements_Register!$AC$6:$AC$255,MATCH(ROWS($A$6:A104),Requirements_Register!$BD$6:$BD$255,0)),"")</f>
        <v/>
      </c>
      <c r="L104" s="22" t="str">
        <f aca="false">IFERROR(INDEX(Requirements_Register!$AG$6:$AG$255,MATCH(ROWS($A$6:A104),Requirements_Register!$BD$6:$BD$255,0))&amp;"","")</f>
        <v/>
      </c>
      <c r="M104" s="22" t="str">
        <f aca="false">IFERROR(INDEX(Requirements_Register!$AU$6:$AU$255,MATCH(ROWS($A$6:A104),Requirements_Register!$BD$6:$BD$255,0))&amp;"","")</f>
        <v/>
      </c>
      <c r="N104" s="22" t="str">
        <f aca="false">IFERROR(INDEX(Requirements_Register!$AV$6:$AV$255,MATCH(ROWS($A$6:A104),Requirements_Register!$BD$6:$BD$255,0))&amp;"","")</f>
        <v/>
      </c>
      <c r="O104" s="22" t="str">
        <f aca="false">IFERROR(INDEX(Requirements_Register!$AW$6:$AW$255,MATCH(ROWS($A$6:A104),Requirements_Register!$BD$6:$BD$255,0))&amp;"","")</f>
        <v/>
      </c>
    </row>
    <row r="105" customFormat="false" ht="15" hidden="false" customHeight="false" outlineLevel="0" collapsed="false">
      <c r="A105" s="22" t="str">
        <f aca="false">IFERROR(INDEX(Requirements_Register!$A$6:$A$255,MATCH(ROWS($A$6:A105),Requirements_Register!$BD$6:$BD$255,0))&amp;"","")</f>
        <v/>
      </c>
      <c r="B105" s="22" t="str">
        <f aca="false">IFERROR(INDEX(Requirements_Register!$C$6:$C$255,MATCH(ROWS($A$6:A105),Requirements_Register!$BD$6:$BD$255,0))&amp;"","")</f>
        <v/>
      </c>
      <c r="C105" s="22" t="str">
        <f aca="false">IFERROR(INDEX(Requirements_Register!$D$6:$D$255,MATCH(ROWS($A$6:A105),Requirements_Register!$BD$6:$BD$255,0))&amp;"","")</f>
        <v/>
      </c>
      <c r="D105" s="22" t="str">
        <f aca="false">IFERROR(INDEX(Requirements_Register!$E$6:$E$255,MATCH(ROWS($A$6:A105),Requirements_Register!$BD$6:$BD$255,0))&amp;"","")</f>
        <v/>
      </c>
      <c r="E105" s="22" t="str">
        <f aca="false">IFERROR(INDEX(Requirements_Register!$F$6:$F$255,MATCH(ROWS($A$6:A105),Requirements_Register!$BD$6:$BD$255,0))&amp;"","")</f>
        <v/>
      </c>
      <c r="F105" s="22" t="str">
        <f aca="false">IFERROR(INDEX(Requirements_Register!$G$6:$G$255,MATCH(ROWS($A$6:A105),Requirements_Register!$BD$6:$BD$255,0))&amp;"","")</f>
        <v/>
      </c>
      <c r="G105" s="22" t="str">
        <f aca="false">IFERROR(INDEX(Requirements_Register!$K$6:$K$255,MATCH(ROWS($A$6:A105),Requirements_Register!$BD$6:$BD$255,0))&amp;"","")</f>
        <v/>
      </c>
      <c r="H105" s="22" t="str">
        <f aca="false">IFERROR(INDEX(Requirements_Register!$L$6:$L$255,MATCH(ROWS($A$6:A105),Requirements_Register!$BD$6:$BD$255,0))&amp;"","")</f>
        <v/>
      </c>
      <c r="I105" s="22" t="str">
        <f aca="false">IFERROR(INDEX(Requirements_Register!$N$6:$N$255,MATCH(ROWS($A$6:A105),Requirements_Register!$BD$6:$BD$255,0))&amp;"","")</f>
        <v/>
      </c>
      <c r="J105" s="22" t="str">
        <f aca="false">IFERROR(INDEX(Requirements_Register!$O$6:$O$255,MATCH(ROWS($A$6:A105),Requirements_Register!$BD$6:$BD$255,0))&amp;"","")</f>
        <v/>
      </c>
      <c r="K105" s="22" t="str">
        <f aca="false">IFERROR(INDEX(Requirements_Register!$AC$6:$AC$255,MATCH(ROWS($A$6:A105),Requirements_Register!$BD$6:$BD$255,0)),"")</f>
        <v/>
      </c>
      <c r="L105" s="22" t="str">
        <f aca="false">IFERROR(INDEX(Requirements_Register!$AG$6:$AG$255,MATCH(ROWS($A$6:A105),Requirements_Register!$BD$6:$BD$255,0))&amp;"","")</f>
        <v/>
      </c>
      <c r="M105" s="22" t="str">
        <f aca="false">IFERROR(INDEX(Requirements_Register!$AU$6:$AU$255,MATCH(ROWS($A$6:A105),Requirements_Register!$BD$6:$BD$255,0))&amp;"","")</f>
        <v/>
      </c>
      <c r="N105" s="22" t="str">
        <f aca="false">IFERROR(INDEX(Requirements_Register!$AV$6:$AV$255,MATCH(ROWS($A$6:A105),Requirements_Register!$BD$6:$BD$255,0))&amp;"","")</f>
        <v/>
      </c>
      <c r="O105" s="22" t="str">
        <f aca="false">IFERROR(INDEX(Requirements_Register!$AW$6:$AW$255,MATCH(ROWS($A$6:A105),Requirements_Register!$BD$6:$BD$255,0))&amp;"","")</f>
        <v/>
      </c>
    </row>
    <row r="106" customFormat="false" ht="15" hidden="false" customHeight="false" outlineLevel="0" collapsed="false">
      <c r="A106" s="22" t="str">
        <f aca="false">IFERROR(INDEX(Requirements_Register!$A$6:$A$255,MATCH(ROWS($A$6:A106),Requirements_Register!$BD$6:$BD$255,0))&amp;"","")</f>
        <v/>
      </c>
      <c r="B106" s="22" t="str">
        <f aca="false">IFERROR(INDEX(Requirements_Register!$C$6:$C$255,MATCH(ROWS($A$6:A106),Requirements_Register!$BD$6:$BD$255,0))&amp;"","")</f>
        <v/>
      </c>
      <c r="C106" s="22" t="str">
        <f aca="false">IFERROR(INDEX(Requirements_Register!$D$6:$D$255,MATCH(ROWS($A$6:A106),Requirements_Register!$BD$6:$BD$255,0))&amp;"","")</f>
        <v/>
      </c>
      <c r="D106" s="22" t="str">
        <f aca="false">IFERROR(INDEX(Requirements_Register!$E$6:$E$255,MATCH(ROWS($A$6:A106),Requirements_Register!$BD$6:$BD$255,0))&amp;"","")</f>
        <v/>
      </c>
      <c r="E106" s="22" t="str">
        <f aca="false">IFERROR(INDEX(Requirements_Register!$F$6:$F$255,MATCH(ROWS($A$6:A106),Requirements_Register!$BD$6:$BD$255,0))&amp;"","")</f>
        <v/>
      </c>
      <c r="F106" s="22" t="str">
        <f aca="false">IFERROR(INDEX(Requirements_Register!$G$6:$G$255,MATCH(ROWS($A$6:A106),Requirements_Register!$BD$6:$BD$255,0))&amp;"","")</f>
        <v/>
      </c>
      <c r="G106" s="22" t="str">
        <f aca="false">IFERROR(INDEX(Requirements_Register!$K$6:$K$255,MATCH(ROWS($A$6:A106),Requirements_Register!$BD$6:$BD$255,0))&amp;"","")</f>
        <v/>
      </c>
      <c r="H106" s="22" t="str">
        <f aca="false">IFERROR(INDEX(Requirements_Register!$L$6:$L$255,MATCH(ROWS($A$6:A106),Requirements_Register!$BD$6:$BD$255,0))&amp;"","")</f>
        <v/>
      </c>
      <c r="I106" s="22" t="str">
        <f aca="false">IFERROR(INDEX(Requirements_Register!$N$6:$N$255,MATCH(ROWS($A$6:A106),Requirements_Register!$BD$6:$BD$255,0))&amp;"","")</f>
        <v/>
      </c>
      <c r="J106" s="22" t="str">
        <f aca="false">IFERROR(INDEX(Requirements_Register!$O$6:$O$255,MATCH(ROWS($A$6:A106),Requirements_Register!$BD$6:$BD$255,0))&amp;"","")</f>
        <v/>
      </c>
      <c r="K106" s="22" t="str">
        <f aca="false">IFERROR(INDEX(Requirements_Register!$AC$6:$AC$255,MATCH(ROWS($A$6:A106),Requirements_Register!$BD$6:$BD$255,0)),"")</f>
        <v/>
      </c>
      <c r="L106" s="22" t="str">
        <f aca="false">IFERROR(INDEX(Requirements_Register!$AG$6:$AG$255,MATCH(ROWS($A$6:A106),Requirements_Register!$BD$6:$BD$255,0))&amp;"","")</f>
        <v/>
      </c>
      <c r="M106" s="22" t="str">
        <f aca="false">IFERROR(INDEX(Requirements_Register!$AU$6:$AU$255,MATCH(ROWS($A$6:A106),Requirements_Register!$BD$6:$BD$255,0))&amp;"","")</f>
        <v/>
      </c>
      <c r="N106" s="22" t="str">
        <f aca="false">IFERROR(INDEX(Requirements_Register!$AV$6:$AV$255,MATCH(ROWS($A$6:A106),Requirements_Register!$BD$6:$BD$255,0))&amp;"","")</f>
        <v/>
      </c>
      <c r="O106" s="22" t="str">
        <f aca="false">IFERROR(INDEX(Requirements_Register!$AW$6:$AW$255,MATCH(ROWS($A$6:A106),Requirements_Register!$BD$6:$BD$255,0))&amp;"","")</f>
        <v/>
      </c>
    </row>
    <row r="107" customFormat="false" ht="15" hidden="false" customHeight="false" outlineLevel="0" collapsed="false">
      <c r="A107" s="22" t="str">
        <f aca="false">IFERROR(INDEX(Requirements_Register!$A$6:$A$255,MATCH(ROWS($A$6:A107),Requirements_Register!$BD$6:$BD$255,0))&amp;"","")</f>
        <v/>
      </c>
      <c r="B107" s="22" t="str">
        <f aca="false">IFERROR(INDEX(Requirements_Register!$C$6:$C$255,MATCH(ROWS($A$6:A107),Requirements_Register!$BD$6:$BD$255,0))&amp;"","")</f>
        <v/>
      </c>
      <c r="C107" s="22" t="str">
        <f aca="false">IFERROR(INDEX(Requirements_Register!$D$6:$D$255,MATCH(ROWS($A$6:A107),Requirements_Register!$BD$6:$BD$255,0))&amp;"","")</f>
        <v/>
      </c>
      <c r="D107" s="22" t="str">
        <f aca="false">IFERROR(INDEX(Requirements_Register!$E$6:$E$255,MATCH(ROWS($A$6:A107),Requirements_Register!$BD$6:$BD$255,0))&amp;"","")</f>
        <v/>
      </c>
      <c r="E107" s="22" t="str">
        <f aca="false">IFERROR(INDEX(Requirements_Register!$F$6:$F$255,MATCH(ROWS($A$6:A107),Requirements_Register!$BD$6:$BD$255,0))&amp;"","")</f>
        <v/>
      </c>
      <c r="F107" s="22" t="str">
        <f aca="false">IFERROR(INDEX(Requirements_Register!$G$6:$G$255,MATCH(ROWS($A$6:A107),Requirements_Register!$BD$6:$BD$255,0))&amp;"","")</f>
        <v/>
      </c>
      <c r="G107" s="22" t="str">
        <f aca="false">IFERROR(INDEX(Requirements_Register!$K$6:$K$255,MATCH(ROWS($A$6:A107),Requirements_Register!$BD$6:$BD$255,0))&amp;"","")</f>
        <v/>
      </c>
      <c r="H107" s="22" t="str">
        <f aca="false">IFERROR(INDEX(Requirements_Register!$L$6:$L$255,MATCH(ROWS($A$6:A107),Requirements_Register!$BD$6:$BD$255,0))&amp;"","")</f>
        <v/>
      </c>
      <c r="I107" s="22" t="str">
        <f aca="false">IFERROR(INDEX(Requirements_Register!$N$6:$N$255,MATCH(ROWS($A$6:A107),Requirements_Register!$BD$6:$BD$255,0))&amp;"","")</f>
        <v/>
      </c>
      <c r="J107" s="22" t="str">
        <f aca="false">IFERROR(INDEX(Requirements_Register!$O$6:$O$255,MATCH(ROWS($A$6:A107),Requirements_Register!$BD$6:$BD$255,0))&amp;"","")</f>
        <v/>
      </c>
      <c r="K107" s="22" t="str">
        <f aca="false">IFERROR(INDEX(Requirements_Register!$AC$6:$AC$255,MATCH(ROWS($A$6:A107),Requirements_Register!$BD$6:$BD$255,0)),"")</f>
        <v/>
      </c>
      <c r="L107" s="22" t="str">
        <f aca="false">IFERROR(INDEX(Requirements_Register!$AG$6:$AG$255,MATCH(ROWS($A$6:A107),Requirements_Register!$BD$6:$BD$255,0))&amp;"","")</f>
        <v/>
      </c>
      <c r="M107" s="22" t="str">
        <f aca="false">IFERROR(INDEX(Requirements_Register!$AU$6:$AU$255,MATCH(ROWS($A$6:A107),Requirements_Register!$BD$6:$BD$255,0))&amp;"","")</f>
        <v/>
      </c>
      <c r="N107" s="22" t="str">
        <f aca="false">IFERROR(INDEX(Requirements_Register!$AV$6:$AV$255,MATCH(ROWS($A$6:A107),Requirements_Register!$BD$6:$BD$255,0))&amp;"","")</f>
        <v/>
      </c>
      <c r="O107" s="22" t="str">
        <f aca="false">IFERROR(INDEX(Requirements_Register!$AW$6:$AW$255,MATCH(ROWS($A$6:A107),Requirements_Register!$BD$6:$BD$255,0))&amp;"","")</f>
        <v/>
      </c>
    </row>
    <row r="108" customFormat="false" ht="15" hidden="false" customHeight="false" outlineLevel="0" collapsed="false">
      <c r="A108" s="22" t="str">
        <f aca="false">IFERROR(INDEX(Requirements_Register!$A$6:$A$255,MATCH(ROWS($A$6:A108),Requirements_Register!$BD$6:$BD$255,0))&amp;"","")</f>
        <v/>
      </c>
      <c r="B108" s="22" t="str">
        <f aca="false">IFERROR(INDEX(Requirements_Register!$C$6:$C$255,MATCH(ROWS($A$6:A108),Requirements_Register!$BD$6:$BD$255,0))&amp;"","")</f>
        <v/>
      </c>
      <c r="C108" s="22" t="str">
        <f aca="false">IFERROR(INDEX(Requirements_Register!$D$6:$D$255,MATCH(ROWS($A$6:A108),Requirements_Register!$BD$6:$BD$255,0))&amp;"","")</f>
        <v/>
      </c>
      <c r="D108" s="22" t="str">
        <f aca="false">IFERROR(INDEX(Requirements_Register!$E$6:$E$255,MATCH(ROWS($A$6:A108),Requirements_Register!$BD$6:$BD$255,0))&amp;"","")</f>
        <v/>
      </c>
      <c r="E108" s="22" t="str">
        <f aca="false">IFERROR(INDEX(Requirements_Register!$F$6:$F$255,MATCH(ROWS($A$6:A108),Requirements_Register!$BD$6:$BD$255,0))&amp;"","")</f>
        <v/>
      </c>
      <c r="F108" s="22" t="str">
        <f aca="false">IFERROR(INDEX(Requirements_Register!$G$6:$G$255,MATCH(ROWS($A$6:A108),Requirements_Register!$BD$6:$BD$255,0))&amp;"","")</f>
        <v/>
      </c>
      <c r="G108" s="22" t="str">
        <f aca="false">IFERROR(INDEX(Requirements_Register!$K$6:$K$255,MATCH(ROWS($A$6:A108),Requirements_Register!$BD$6:$BD$255,0))&amp;"","")</f>
        <v/>
      </c>
      <c r="H108" s="22" t="str">
        <f aca="false">IFERROR(INDEX(Requirements_Register!$L$6:$L$255,MATCH(ROWS($A$6:A108),Requirements_Register!$BD$6:$BD$255,0))&amp;"","")</f>
        <v/>
      </c>
      <c r="I108" s="22" t="str">
        <f aca="false">IFERROR(INDEX(Requirements_Register!$N$6:$N$255,MATCH(ROWS($A$6:A108),Requirements_Register!$BD$6:$BD$255,0))&amp;"","")</f>
        <v/>
      </c>
      <c r="J108" s="22" t="str">
        <f aca="false">IFERROR(INDEX(Requirements_Register!$O$6:$O$255,MATCH(ROWS($A$6:A108),Requirements_Register!$BD$6:$BD$255,0))&amp;"","")</f>
        <v/>
      </c>
      <c r="K108" s="22" t="str">
        <f aca="false">IFERROR(INDEX(Requirements_Register!$AC$6:$AC$255,MATCH(ROWS($A$6:A108),Requirements_Register!$BD$6:$BD$255,0)),"")</f>
        <v/>
      </c>
      <c r="L108" s="22" t="str">
        <f aca="false">IFERROR(INDEX(Requirements_Register!$AG$6:$AG$255,MATCH(ROWS($A$6:A108),Requirements_Register!$BD$6:$BD$255,0))&amp;"","")</f>
        <v/>
      </c>
      <c r="M108" s="22" t="str">
        <f aca="false">IFERROR(INDEX(Requirements_Register!$AU$6:$AU$255,MATCH(ROWS($A$6:A108),Requirements_Register!$BD$6:$BD$255,0))&amp;"","")</f>
        <v/>
      </c>
      <c r="N108" s="22" t="str">
        <f aca="false">IFERROR(INDEX(Requirements_Register!$AV$6:$AV$255,MATCH(ROWS($A$6:A108),Requirements_Register!$BD$6:$BD$255,0))&amp;"","")</f>
        <v/>
      </c>
      <c r="O108" s="22" t="str">
        <f aca="false">IFERROR(INDEX(Requirements_Register!$AW$6:$AW$255,MATCH(ROWS($A$6:A108),Requirements_Register!$BD$6:$BD$255,0))&amp;"","")</f>
        <v/>
      </c>
    </row>
    <row r="109" customFormat="false" ht="15" hidden="false" customHeight="false" outlineLevel="0" collapsed="false">
      <c r="A109" s="22" t="str">
        <f aca="false">IFERROR(INDEX(Requirements_Register!$A$6:$A$255,MATCH(ROWS($A$6:A109),Requirements_Register!$BD$6:$BD$255,0))&amp;"","")</f>
        <v/>
      </c>
      <c r="B109" s="22" t="str">
        <f aca="false">IFERROR(INDEX(Requirements_Register!$C$6:$C$255,MATCH(ROWS($A$6:A109),Requirements_Register!$BD$6:$BD$255,0))&amp;"","")</f>
        <v/>
      </c>
      <c r="C109" s="22" t="str">
        <f aca="false">IFERROR(INDEX(Requirements_Register!$D$6:$D$255,MATCH(ROWS($A$6:A109),Requirements_Register!$BD$6:$BD$255,0))&amp;"","")</f>
        <v/>
      </c>
      <c r="D109" s="22" t="str">
        <f aca="false">IFERROR(INDEX(Requirements_Register!$E$6:$E$255,MATCH(ROWS($A$6:A109),Requirements_Register!$BD$6:$BD$255,0))&amp;"","")</f>
        <v/>
      </c>
      <c r="E109" s="22" t="str">
        <f aca="false">IFERROR(INDEX(Requirements_Register!$F$6:$F$255,MATCH(ROWS($A$6:A109),Requirements_Register!$BD$6:$BD$255,0))&amp;"","")</f>
        <v/>
      </c>
      <c r="F109" s="22" t="str">
        <f aca="false">IFERROR(INDEX(Requirements_Register!$G$6:$G$255,MATCH(ROWS($A$6:A109),Requirements_Register!$BD$6:$BD$255,0))&amp;"","")</f>
        <v/>
      </c>
      <c r="G109" s="22" t="str">
        <f aca="false">IFERROR(INDEX(Requirements_Register!$K$6:$K$255,MATCH(ROWS($A$6:A109),Requirements_Register!$BD$6:$BD$255,0))&amp;"","")</f>
        <v/>
      </c>
      <c r="H109" s="22" t="str">
        <f aca="false">IFERROR(INDEX(Requirements_Register!$L$6:$L$255,MATCH(ROWS($A$6:A109),Requirements_Register!$BD$6:$BD$255,0))&amp;"","")</f>
        <v/>
      </c>
      <c r="I109" s="22" t="str">
        <f aca="false">IFERROR(INDEX(Requirements_Register!$N$6:$N$255,MATCH(ROWS($A$6:A109),Requirements_Register!$BD$6:$BD$255,0))&amp;"","")</f>
        <v/>
      </c>
      <c r="J109" s="22" t="str">
        <f aca="false">IFERROR(INDEX(Requirements_Register!$O$6:$O$255,MATCH(ROWS($A$6:A109),Requirements_Register!$BD$6:$BD$255,0))&amp;"","")</f>
        <v/>
      </c>
      <c r="K109" s="22" t="str">
        <f aca="false">IFERROR(INDEX(Requirements_Register!$AC$6:$AC$255,MATCH(ROWS($A$6:A109),Requirements_Register!$BD$6:$BD$255,0)),"")</f>
        <v/>
      </c>
      <c r="L109" s="22" t="str">
        <f aca="false">IFERROR(INDEX(Requirements_Register!$AG$6:$AG$255,MATCH(ROWS($A$6:A109),Requirements_Register!$BD$6:$BD$255,0))&amp;"","")</f>
        <v/>
      </c>
      <c r="M109" s="22" t="str">
        <f aca="false">IFERROR(INDEX(Requirements_Register!$AU$6:$AU$255,MATCH(ROWS($A$6:A109),Requirements_Register!$BD$6:$BD$255,0))&amp;"","")</f>
        <v/>
      </c>
      <c r="N109" s="22" t="str">
        <f aca="false">IFERROR(INDEX(Requirements_Register!$AV$6:$AV$255,MATCH(ROWS($A$6:A109),Requirements_Register!$BD$6:$BD$255,0))&amp;"","")</f>
        <v/>
      </c>
      <c r="O109" s="22" t="str">
        <f aca="false">IFERROR(INDEX(Requirements_Register!$AW$6:$AW$255,MATCH(ROWS($A$6:A109),Requirements_Register!$BD$6:$BD$255,0))&amp;"","")</f>
        <v/>
      </c>
    </row>
    <row r="110" customFormat="false" ht="15" hidden="false" customHeight="false" outlineLevel="0" collapsed="false">
      <c r="A110" s="22" t="str">
        <f aca="false">IFERROR(INDEX(Requirements_Register!$A$6:$A$255,MATCH(ROWS($A$6:A110),Requirements_Register!$BD$6:$BD$255,0))&amp;"","")</f>
        <v/>
      </c>
      <c r="B110" s="22" t="str">
        <f aca="false">IFERROR(INDEX(Requirements_Register!$C$6:$C$255,MATCH(ROWS($A$6:A110),Requirements_Register!$BD$6:$BD$255,0))&amp;"","")</f>
        <v/>
      </c>
      <c r="C110" s="22" t="str">
        <f aca="false">IFERROR(INDEX(Requirements_Register!$D$6:$D$255,MATCH(ROWS($A$6:A110),Requirements_Register!$BD$6:$BD$255,0))&amp;"","")</f>
        <v/>
      </c>
      <c r="D110" s="22" t="str">
        <f aca="false">IFERROR(INDEX(Requirements_Register!$E$6:$E$255,MATCH(ROWS($A$6:A110),Requirements_Register!$BD$6:$BD$255,0))&amp;"","")</f>
        <v/>
      </c>
      <c r="E110" s="22" t="str">
        <f aca="false">IFERROR(INDEX(Requirements_Register!$F$6:$F$255,MATCH(ROWS($A$6:A110),Requirements_Register!$BD$6:$BD$255,0))&amp;"","")</f>
        <v/>
      </c>
      <c r="F110" s="22" t="str">
        <f aca="false">IFERROR(INDEX(Requirements_Register!$G$6:$G$255,MATCH(ROWS($A$6:A110),Requirements_Register!$BD$6:$BD$255,0))&amp;"","")</f>
        <v/>
      </c>
      <c r="G110" s="22" t="str">
        <f aca="false">IFERROR(INDEX(Requirements_Register!$K$6:$K$255,MATCH(ROWS($A$6:A110),Requirements_Register!$BD$6:$BD$255,0))&amp;"","")</f>
        <v/>
      </c>
      <c r="H110" s="22" t="str">
        <f aca="false">IFERROR(INDEX(Requirements_Register!$L$6:$L$255,MATCH(ROWS($A$6:A110),Requirements_Register!$BD$6:$BD$255,0))&amp;"","")</f>
        <v/>
      </c>
      <c r="I110" s="22" t="str">
        <f aca="false">IFERROR(INDEX(Requirements_Register!$N$6:$N$255,MATCH(ROWS($A$6:A110),Requirements_Register!$BD$6:$BD$255,0))&amp;"","")</f>
        <v/>
      </c>
      <c r="J110" s="22" t="str">
        <f aca="false">IFERROR(INDEX(Requirements_Register!$O$6:$O$255,MATCH(ROWS($A$6:A110),Requirements_Register!$BD$6:$BD$255,0))&amp;"","")</f>
        <v/>
      </c>
      <c r="K110" s="22" t="str">
        <f aca="false">IFERROR(INDEX(Requirements_Register!$AC$6:$AC$255,MATCH(ROWS($A$6:A110),Requirements_Register!$BD$6:$BD$255,0)),"")</f>
        <v/>
      </c>
      <c r="L110" s="22" t="str">
        <f aca="false">IFERROR(INDEX(Requirements_Register!$AG$6:$AG$255,MATCH(ROWS($A$6:A110),Requirements_Register!$BD$6:$BD$255,0))&amp;"","")</f>
        <v/>
      </c>
      <c r="M110" s="22" t="str">
        <f aca="false">IFERROR(INDEX(Requirements_Register!$AU$6:$AU$255,MATCH(ROWS($A$6:A110),Requirements_Register!$BD$6:$BD$255,0))&amp;"","")</f>
        <v/>
      </c>
      <c r="N110" s="22" t="str">
        <f aca="false">IFERROR(INDEX(Requirements_Register!$AV$6:$AV$255,MATCH(ROWS($A$6:A110),Requirements_Register!$BD$6:$BD$255,0))&amp;"","")</f>
        <v/>
      </c>
      <c r="O110" s="22" t="str">
        <f aca="false">IFERROR(INDEX(Requirements_Register!$AW$6:$AW$255,MATCH(ROWS($A$6:A110),Requirements_Register!$BD$6:$BD$255,0))&amp;"","")</f>
        <v/>
      </c>
    </row>
    <row r="111" customFormat="false" ht="15" hidden="false" customHeight="false" outlineLevel="0" collapsed="false">
      <c r="A111" s="22" t="str">
        <f aca="false">IFERROR(INDEX(Requirements_Register!$A$6:$A$255,MATCH(ROWS($A$6:A111),Requirements_Register!$BD$6:$BD$255,0))&amp;"","")</f>
        <v/>
      </c>
      <c r="B111" s="22" t="str">
        <f aca="false">IFERROR(INDEX(Requirements_Register!$C$6:$C$255,MATCH(ROWS($A$6:A111),Requirements_Register!$BD$6:$BD$255,0))&amp;"","")</f>
        <v/>
      </c>
      <c r="C111" s="22" t="str">
        <f aca="false">IFERROR(INDEX(Requirements_Register!$D$6:$D$255,MATCH(ROWS($A$6:A111),Requirements_Register!$BD$6:$BD$255,0))&amp;"","")</f>
        <v/>
      </c>
      <c r="D111" s="22" t="str">
        <f aca="false">IFERROR(INDEX(Requirements_Register!$E$6:$E$255,MATCH(ROWS($A$6:A111),Requirements_Register!$BD$6:$BD$255,0))&amp;"","")</f>
        <v/>
      </c>
      <c r="E111" s="22" t="str">
        <f aca="false">IFERROR(INDEX(Requirements_Register!$F$6:$F$255,MATCH(ROWS($A$6:A111),Requirements_Register!$BD$6:$BD$255,0))&amp;"","")</f>
        <v/>
      </c>
      <c r="F111" s="22" t="str">
        <f aca="false">IFERROR(INDEX(Requirements_Register!$G$6:$G$255,MATCH(ROWS($A$6:A111),Requirements_Register!$BD$6:$BD$255,0))&amp;"","")</f>
        <v/>
      </c>
      <c r="G111" s="22" t="str">
        <f aca="false">IFERROR(INDEX(Requirements_Register!$K$6:$K$255,MATCH(ROWS($A$6:A111),Requirements_Register!$BD$6:$BD$255,0))&amp;"","")</f>
        <v/>
      </c>
      <c r="H111" s="22" t="str">
        <f aca="false">IFERROR(INDEX(Requirements_Register!$L$6:$L$255,MATCH(ROWS($A$6:A111),Requirements_Register!$BD$6:$BD$255,0))&amp;"","")</f>
        <v/>
      </c>
      <c r="I111" s="22" t="str">
        <f aca="false">IFERROR(INDEX(Requirements_Register!$N$6:$N$255,MATCH(ROWS($A$6:A111),Requirements_Register!$BD$6:$BD$255,0))&amp;"","")</f>
        <v/>
      </c>
      <c r="J111" s="22" t="str">
        <f aca="false">IFERROR(INDEX(Requirements_Register!$O$6:$O$255,MATCH(ROWS($A$6:A111),Requirements_Register!$BD$6:$BD$255,0))&amp;"","")</f>
        <v/>
      </c>
      <c r="K111" s="22" t="str">
        <f aca="false">IFERROR(INDEX(Requirements_Register!$AC$6:$AC$255,MATCH(ROWS($A$6:A111),Requirements_Register!$BD$6:$BD$255,0)),"")</f>
        <v/>
      </c>
      <c r="L111" s="22" t="str">
        <f aca="false">IFERROR(INDEX(Requirements_Register!$AG$6:$AG$255,MATCH(ROWS($A$6:A111),Requirements_Register!$BD$6:$BD$255,0))&amp;"","")</f>
        <v/>
      </c>
      <c r="M111" s="22" t="str">
        <f aca="false">IFERROR(INDEX(Requirements_Register!$AU$6:$AU$255,MATCH(ROWS($A$6:A111),Requirements_Register!$BD$6:$BD$255,0))&amp;"","")</f>
        <v/>
      </c>
      <c r="N111" s="22" t="str">
        <f aca="false">IFERROR(INDEX(Requirements_Register!$AV$6:$AV$255,MATCH(ROWS($A$6:A111),Requirements_Register!$BD$6:$BD$255,0))&amp;"","")</f>
        <v/>
      </c>
      <c r="O111" s="22" t="str">
        <f aca="false">IFERROR(INDEX(Requirements_Register!$AW$6:$AW$255,MATCH(ROWS($A$6:A111),Requirements_Register!$BD$6:$BD$255,0))&amp;"","")</f>
        <v/>
      </c>
    </row>
    <row r="112" customFormat="false" ht="15" hidden="false" customHeight="false" outlineLevel="0" collapsed="false">
      <c r="A112" s="22" t="str">
        <f aca="false">IFERROR(INDEX(Requirements_Register!$A$6:$A$255,MATCH(ROWS($A$6:A112),Requirements_Register!$BD$6:$BD$255,0))&amp;"","")</f>
        <v/>
      </c>
      <c r="B112" s="22" t="str">
        <f aca="false">IFERROR(INDEX(Requirements_Register!$C$6:$C$255,MATCH(ROWS($A$6:A112),Requirements_Register!$BD$6:$BD$255,0))&amp;"","")</f>
        <v/>
      </c>
      <c r="C112" s="22" t="str">
        <f aca="false">IFERROR(INDEX(Requirements_Register!$D$6:$D$255,MATCH(ROWS($A$6:A112),Requirements_Register!$BD$6:$BD$255,0))&amp;"","")</f>
        <v/>
      </c>
      <c r="D112" s="22" t="str">
        <f aca="false">IFERROR(INDEX(Requirements_Register!$E$6:$E$255,MATCH(ROWS($A$6:A112),Requirements_Register!$BD$6:$BD$255,0))&amp;"","")</f>
        <v/>
      </c>
      <c r="E112" s="22" t="str">
        <f aca="false">IFERROR(INDEX(Requirements_Register!$F$6:$F$255,MATCH(ROWS($A$6:A112),Requirements_Register!$BD$6:$BD$255,0))&amp;"","")</f>
        <v/>
      </c>
      <c r="F112" s="22" t="str">
        <f aca="false">IFERROR(INDEX(Requirements_Register!$G$6:$G$255,MATCH(ROWS($A$6:A112),Requirements_Register!$BD$6:$BD$255,0))&amp;"","")</f>
        <v/>
      </c>
      <c r="G112" s="22" t="str">
        <f aca="false">IFERROR(INDEX(Requirements_Register!$K$6:$K$255,MATCH(ROWS($A$6:A112),Requirements_Register!$BD$6:$BD$255,0))&amp;"","")</f>
        <v/>
      </c>
      <c r="H112" s="22" t="str">
        <f aca="false">IFERROR(INDEX(Requirements_Register!$L$6:$L$255,MATCH(ROWS($A$6:A112),Requirements_Register!$BD$6:$BD$255,0))&amp;"","")</f>
        <v/>
      </c>
      <c r="I112" s="22" t="str">
        <f aca="false">IFERROR(INDEX(Requirements_Register!$N$6:$N$255,MATCH(ROWS($A$6:A112),Requirements_Register!$BD$6:$BD$255,0))&amp;"","")</f>
        <v/>
      </c>
      <c r="J112" s="22" t="str">
        <f aca="false">IFERROR(INDEX(Requirements_Register!$O$6:$O$255,MATCH(ROWS($A$6:A112),Requirements_Register!$BD$6:$BD$255,0))&amp;"","")</f>
        <v/>
      </c>
      <c r="K112" s="22" t="str">
        <f aca="false">IFERROR(INDEX(Requirements_Register!$AC$6:$AC$255,MATCH(ROWS($A$6:A112),Requirements_Register!$BD$6:$BD$255,0)),"")</f>
        <v/>
      </c>
      <c r="L112" s="22" t="str">
        <f aca="false">IFERROR(INDEX(Requirements_Register!$AG$6:$AG$255,MATCH(ROWS($A$6:A112),Requirements_Register!$BD$6:$BD$255,0))&amp;"","")</f>
        <v/>
      </c>
      <c r="M112" s="22" t="str">
        <f aca="false">IFERROR(INDEX(Requirements_Register!$AU$6:$AU$255,MATCH(ROWS($A$6:A112),Requirements_Register!$BD$6:$BD$255,0))&amp;"","")</f>
        <v/>
      </c>
      <c r="N112" s="22" t="str">
        <f aca="false">IFERROR(INDEX(Requirements_Register!$AV$6:$AV$255,MATCH(ROWS($A$6:A112),Requirements_Register!$BD$6:$BD$255,0))&amp;"","")</f>
        <v/>
      </c>
      <c r="O112" s="22" t="str">
        <f aca="false">IFERROR(INDEX(Requirements_Register!$AW$6:$AW$255,MATCH(ROWS($A$6:A112),Requirements_Register!$BD$6:$BD$255,0))&amp;"","")</f>
        <v/>
      </c>
    </row>
    <row r="113" customFormat="false" ht="15" hidden="false" customHeight="false" outlineLevel="0" collapsed="false">
      <c r="A113" s="22" t="str">
        <f aca="false">IFERROR(INDEX(Requirements_Register!$A$6:$A$255,MATCH(ROWS($A$6:A113),Requirements_Register!$BD$6:$BD$255,0))&amp;"","")</f>
        <v/>
      </c>
      <c r="B113" s="22" t="str">
        <f aca="false">IFERROR(INDEX(Requirements_Register!$C$6:$C$255,MATCH(ROWS($A$6:A113),Requirements_Register!$BD$6:$BD$255,0))&amp;"","")</f>
        <v/>
      </c>
      <c r="C113" s="22" t="str">
        <f aca="false">IFERROR(INDEX(Requirements_Register!$D$6:$D$255,MATCH(ROWS($A$6:A113),Requirements_Register!$BD$6:$BD$255,0))&amp;"","")</f>
        <v/>
      </c>
      <c r="D113" s="22" t="str">
        <f aca="false">IFERROR(INDEX(Requirements_Register!$E$6:$E$255,MATCH(ROWS($A$6:A113),Requirements_Register!$BD$6:$BD$255,0))&amp;"","")</f>
        <v/>
      </c>
      <c r="E113" s="22" t="str">
        <f aca="false">IFERROR(INDEX(Requirements_Register!$F$6:$F$255,MATCH(ROWS($A$6:A113),Requirements_Register!$BD$6:$BD$255,0))&amp;"","")</f>
        <v/>
      </c>
      <c r="F113" s="22" t="str">
        <f aca="false">IFERROR(INDEX(Requirements_Register!$G$6:$G$255,MATCH(ROWS($A$6:A113),Requirements_Register!$BD$6:$BD$255,0))&amp;"","")</f>
        <v/>
      </c>
      <c r="G113" s="22" t="str">
        <f aca="false">IFERROR(INDEX(Requirements_Register!$K$6:$K$255,MATCH(ROWS($A$6:A113),Requirements_Register!$BD$6:$BD$255,0))&amp;"","")</f>
        <v/>
      </c>
      <c r="H113" s="22" t="str">
        <f aca="false">IFERROR(INDEX(Requirements_Register!$L$6:$L$255,MATCH(ROWS($A$6:A113),Requirements_Register!$BD$6:$BD$255,0))&amp;"","")</f>
        <v/>
      </c>
      <c r="I113" s="22" t="str">
        <f aca="false">IFERROR(INDEX(Requirements_Register!$N$6:$N$255,MATCH(ROWS($A$6:A113),Requirements_Register!$BD$6:$BD$255,0))&amp;"","")</f>
        <v/>
      </c>
      <c r="J113" s="22" t="str">
        <f aca="false">IFERROR(INDEX(Requirements_Register!$O$6:$O$255,MATCH(ROWS($A$6:A113),Requirements_Register!$BD$6:$BD$255,0))&amp;"","")</f>
        <v/>
      </c>
      <c r="K113" s="22" t="str">
        <f aca="false">IFERROR(INDEX(Requirements_Register!$AC$6:$AC$255,MATCH(ROWS($A$6:A113),Requirements_Register!$BD$6:$BD$255,0)),"")</f>
        <v/>
      </c>
      <c r="L113" s="22" t="str">
        <f aca="false">IFERROR(INDEX(Requirements_Register!$AG$6:$AG$255,MATCH(ROWS($A$6:A113),Requirements_Register!$BD$6:$BD$255,0))&amp;"","")</f>
        <v/>
      </c>
      <c r="M113" s="22" t="str">
        <f aca="false">IFERROR(INDEX(Requirements_Register!$AU$6:$AU$255,MATCH(ROWS($A$6:A113),Requirements_Register!$BD$6:$BD$255,0))&amp;"","")</f>
        <v/>
      </c>
      <c r="N113" s="22" t="str">
        <f aca="false">IFERROR(INDEX(Requirements_Register!$AV$6:$AV$255,MATCH(ROWS($A$6:A113),Requirements_Register!$BD$6:$BD$255,0))&amp;"","")</f>
        <v/>
      </c>
      <c r="O113" s="22" t="str">
        <f aca="false">IFERROR(INDEX(Requirements_Register!$AW$6:$AW$255,MATCH(ROWS($A$6:A113),Requirements_Register!$BD$6:$BD$255,0))&amp;"","")</f>
        <v/>
      </c>
    </row>
    <row r="114" customFormat="false" ht="15" hidden="false" customHeight="false" outlineLevel="0" collapsed="false">
      <c r="A114" s="22" t="str">
        <f aca="false">IFERROR(INDEX(Requirements_Register!$A$6:$A$255,MATCH(ROWS($A$6:A114),Requirements_Register!$BD$6:$BD$255,0))&amp;"","")</f>
        <v/>
      </c>
      <c r="B114" s="22" t="str">
        <f aca="false">IFERROR(INDEX(Requirements_Register!$C$6:$C$255,MATCH(ROWS($A$6:A114),Requirements_Register!$BD$6:$BD$255,0))&amp;"","")</f>
        <v/>
      </c>
      <c r="C114" s="22" t="str">
        <f aca="false">IFERROR(INDEX(Requirements_Register!$D$6:$D$255,MATCH(ROWS($A$6:A114),Requirements_Register!$BD$6:$BD$255,0))&amp;"","")</f>
        <v/>
      </c>
      <c r="D114" s="22" t="str">
        <f aca="false">IFERROR(INDEX(Requirements_Register!$E$6:$E$255,MATCH(ROWS($A$6:A114),Requirements_Register!$BD$6:$BD$255,0))&amp;"","")</f>
        <v/>
      </c>
      <c r="E114" s="22" t="str">
        <f aca="false">IFERROR(INDEX(Requirements_Register!$F$6:$F$255,MATCH(ROWS($A$6:A114),Requirements_Register!$BD$6:$BD$255,0))&amp;"","")</f>
        <v/>
      </c>
      <c r="F114" s="22" t="str">
        <f aca="false">IFERROR(INDEX(Requirements_Register!$G$6:$G$255,MATCH(ROWS($A$6:A114),Requirements_Register!$BD$6:$BD$255,0))&amp;"","")</f>
        <v/>
      </c>
      <c r="G114" s="22" t="str">
        <f aca="false">IFERROR(INDEX(Requirements_Register!$K$6:$K$255,MATCH(ROWS($A$6:A114),Requirements_Register!$BD$6:$BD$255,0))&amp;"","")</f>
        <v/>
      </c>
      <c r="H114" s="22" t="str">
        <f aca="false">IFERROR(INDEX(Requirements_Register!$L$6:$L$255,MATCH(ROWS($A$6:A114),Requirements_Register!$BD$6:$BD$255,0))&amp;"","")</f>
        <v/>
      </c>
      <c r="I114" s="22" t="str">
        <f aca="false">IFERROR(INDEX(Requirements_Register!$N$6:$N$255,MATCH(ROWS($A$6:A114),Requirements_Register!$BD$6:$BD$255,0))&amp;"","")</f>
        <v/>
      </c>
      <c r="J114" s="22" t="str">
        <f aca="false">IFERROR(INDEX(Requirements_Register!$O$6:$O$255,MATCH(ROWS($A$6:A114),Requirements_Register!$BD$6:$BD$255,0))&amp;"","")</f>
        <v/>
      </c>
      <c r="K114" s="22" t="str">
        <f aca="false">IFERROR(INDEX(Requirements_Register!$AC$6:$AC$255,MATCH(ROWS($A$6:A114),Requirements_Register!$BD$6:$BD$255,0)),"")</f>
        <v/>
      </c>
      <c r="L114" s="22" t="str">
        <f aca="false">IFERROR(INDEX(Requirements_Register!$AG$6:$AG$255,MATCH(ROWS($A$6:A114),Requirements_Register!$BD$6:$BD$255,0))&amp;"","")</f>
        <v/>
      </c>
      <c r="M114" s="22" t="str">
        <f aca="false">IFERROR(INDEX(Requirements_Register!$AU$6:$AU$255,MATCH(ROWS($A$6:A114),Requirements_Register!$BD$6:$BD$255,0))&amp;"","")</f>
        <v/>
      </c>
      <c r="N114" s="22" t="str">
        <f aca="false">IFERROR(INDEX(Requirements_Register!$AV$6:$AV$255,MATCH(ROWS($A$6:A114),Requirements_Register!$BD$6:$BD$255,0))&amp;"","")</f>
        <v/>
      </c>
      <c r="O114" s="22" t="str">
        <f aca="false">IFERROR(INDEX(Requirements_Register!$AW$6:$AW$255,MATCH(ROWS($A$6:A114),Requirements_Register!$BD$6:$BD$255,0))&amp;"","")</f>
        <v/>
      </c>
    </row>
    <row r="115" customFormat="false" ht="15" hidden="false" customHeight="false" outlineLevel="0" collapsed="false">
      <c r="A115" s="22" t="str">
        <f aca="false">IFERROR(INDEX(Requirements_Register!$A$6:$A$255,MATCH(ROWS($A$6:A115),Requirements_Register!$BD$6:$BD$255,0))&amp;"","")</f>
        <v/>
      </c>
      <c r="B115" s="22" t="str">
        <f aca="false">IFERROR(INDEX(Requirements_Register!$C$6:$C$255,MATCH(ROWS($A$6:A115),Requirements_Register!$BD$6:$BD$255,0))&amp;"","")</f>
        <v/>
      </c>
      <c r="C115" s="22" t="str">
        <f aca="false">IFERROR(INDEX(Requirements_Register!$D$6:$D$255,MATCH(ROWS($A$6:A115),Requirements_Register!$BD$6:$BD$255,0))&amp;"","")</f>
        <v/>
      </c>
      <c r="D115" s="22" t="str">
        <f aca="false">IFERROR(INDEX(Requirements_Register!$E$6:$E$255,MATCH(ROWS($A$6:A115),Requirements_Register!$BD$6:$BD$255,0))&amp;"","")</f>
        <v/>
      </c>
      <c r="E115" s="22" t="str">
        <f aca="false">IFERROR(INDEX(Requirements_Register!$F$6:$F$255,MATCH(ROWS($A$6:A115),Requirements_Register!$BD$6:$BD$255,0))&amp;"","")</f>
        <v/>
      </c>
      <c r="F115" s="22" t="str">
        <f aca="false">IFERROR(INDEX(Requirements_Register!$G$6:$G$255,MATCH(ROWS($A$6:A115),Requirements_Register!$BD$6:$BD$255,0))&amp;"","")</f>
        <v/>
      </c>
      <c r="G115" s="22" t="str">
        <f aca="false">IFERROR(INDEX(Requirements_Register!$K$6:$K$255,MATCH(ROWS($A$6:A115),Requirements_Register!$BD$6:$BD$255,0))&amp;"","")</f>
        <v/>
      </c>
      <c r="H115" s="22" t="str">
        <f aca="false">IFERROR(INDEX(Requirements_Register!$L$6:$L$255,MATCH(ROWS($A$6:A115),Requirements_Register!$BD$6:$BD$255,0))&amp;"","")</f>
        <v/>
      </c>
      <c r="I115" s="22" t="str">
        <f aca="false">IFERROR(INDEX(Requirements_Register!$N$6:$N$255,MATCH(ROWS($A$6:A115),Requirements_Register!$BD$6:$BD$255,0))&amp;"","")</f>
        <v/>
      </c>
      <c r="J115" s="22" t="str">
        <f aca="false">IFERROR(INDEX(Requirements_Register!$O$6:$O$255,MATCH(ROWS($A$6:A115),Requirements_Register!$BD$6:$BD$255,0))&amp;"","")</f>
        <v/>
      </c>
      <c r="K115" s="22" t="str">
        <f aca="false">IFERROR(INDEX(Requirements_Register!$AC$6:$AC$255,MATCH(ROWS($A$6:A115),Requirements_Register!$BD$6:$BD$255,0)),"")</f>
        <v/>
      </c>
      <c r="L115" s="22" t="str">
        <f aca="false">IFERROR(INDEX(Requirements_Register!$AG$6:$AG$255,MATCH(ROWS($A$6:A115),Requirements_Register!$BD$6:$BD$255,0))&amp;"","")</f>
        <v/>
      </c>
      <c r="M115" s="22" t="str">
        <f aca="false">IFERROR(INDEX(Requirements_Register!$AU$6:$AU$255,MATCH(ROWS($A$6:A115),Requirements_Register!$BD$6:$BD$255,0))&amp;"","")</f>
        <v/>
      </c>
      <c r="N115" s="22" t="str">
        <f aca="false">IFERROR(INDEX(Requirements_Register!$AV$6:$AV$255,MATCH(ROWS($A$6:A115),Requirements_Register!$BD$6:$BD$255,0))&amp;"","")</f>
        <v/>
      </c>
      <c r="O115" s="22" t="str">
        <f aca="false">IFERROR(INDEX(Requirements_Register!$AW$6:$AW$255,MATCH(ROWS($A$6:A115),Requirements_Register!$BD$6:$BD$255,0))&amp;"","")</f>
        <v/>
      </c>
    </row>
    <row r="116" customFormat="false" ht="15" hidden="false" customHeight="false" outlineLevel="0" collapsed="false">
      <c r="A116" s="22" t="str">
        <f aca="false">IFERROR(INDEX(Requirements_Register!$A$6:$A$255,MATCH(ROWS($A$6:A116),Requirements_Register!$BD$6:$BD$255,0))&amp;"","")</f>
        <v/>
      </c>
      <c r="B116" s="22" t="str">
        <f aca="false">IFERROR(INDEX(Requirements_Register!$C$6:$C$255,MATCH(ROWS($A$6:A116),Requirements_Register!$BD$6:$BD$255,0))&amp;"","")</f>
        <v/>
      </c>
      <c r="C116" s="22" t="str">
        <f aca="false">IFERROR(INDEX(Requirements_Register!$D$6:$D$255,MATCH(ROWS($A$6:A116),Requirements_Register!$BD$6:$BD$255,0))&amp;"","")</f>
        <v/>
      </c>
      <c r="D116" s="22" t="str">
        <f aca="false">IFERROR(INDEX(Requirements_Register!$E$6:$E$255,MATCH(ROWS($A$6:A116),Requirements_Register!$BD$6:$BD$255,0))&amp;"","")</f>
        <v/>
      </c>
      <c r="E116" s="22" t="str">
        <f aca="false">IFERROR(INDEX(Requirements_Register!$F$6:$F$255,MATCH(ROWS($A$6:A116),Requirements_Register!$BD$6:$BD$255,0))&amp;"","")</f>
        <v/>
      </c>
      <c r="F116" s="22" t="str">
        <f aca="false">IFERROR(INDEX(Requirements_Register!$G$6:$G$255,MATCH(ROWS($A$6:A116),Requirements_Register!$BD$6:$BD$255,0))&amp;"","")</f>
        <v/>
      </c>
      <c r="G116" s="22" t="str">
        <f aca="false">IFERROR(INDEX(Requirements_Register!$K$6:$K$255,MATCH(ROWS($A$6:A116),Requirements_Register!$BD$6:$BD$255,0))&amp;"","")</f>
        <v/>
      </c>
      <c r="H116" s="22" t="str">
        <f aca="false">IFERROR(INDEX(Requirements_Register!$L$6:$L$255,MATCH(ROWS($A$6:A116),Requirements_Register!$BD$6:$BD$255,0))&amp;"","")</f>
        <v/>
      </c>
      <c r="I116" s="22" t="str">
        <f aca="false">IFERROR(INDEX(Requirements_Register!$N$6:$N$255,MATCH(ROWS($A$6:A116),Requirements_Register!$BD$6:$BD$255,0))&amp;"","")</f>
        <v/>
      </c>
      <c r="J116" s="22" t="str">
        <f aca="false">IFERROR(INDEX(Requirements_Register!$O$6:$O$255,MATCH(ROWS($A$6:A116),Requirements_Register!$BD$6:$BD$255,0))&amp;"","")</f>
        <v/>
      </c>
      <c r="K116" s="22" t="str">
        <f aca="false">IFERROR(INDEX(Requirements_Register!$AC$6:$AC$255,MATCH(ROWS($A$6:A116),Requirements_Register!$BD$6:$BD$255,0)),"")</f>
        <v/>
      </c>
      <c r="L116" s="22" t="str">
        <f aca="false">IFERROR(INDEX(Requirements_Register!$AG$6:$AG$255,MATCH(ROWS($A$6:A116),Requirements_Register!$BD$6:$BD$255,0))&amp;"","")</f>
        <v/>
      </c>
      <c r="M116" s="22" t="str">
        <f aca="false">IFERROR(INDEX(Requirements_Register!$AU$6:$AU$255,MATCH(ROWS($A$6:A116),Requirements_Register!$BD$6:$BD$255,0))&amp;"","")</f>
        <v/>
      </c>
      <c r="N116" s="22" t="str">
        <f aca="false">IFERROR(INDEX(Requirements_Register!$AV$6:$AV$255,MATCH(ROWS($A$6:A116),Requirements_Register!$BD$6:$BD$255,0))&amp;"","")</f>
        <v/>
      </c>
      <c r="O116" s="22" t="str">
        <f aca="false">IFERROR(INDEX(Requirements_Register!$AW$6:$AW$255,MATCH(ROWS($A$6:A116),Requirements_Register!$BD$6:$BD$255,0))&amp;"","")</f>
        <v/>
      </c>
    </row>
    <row r="117" customFormat="false" ht="15" hidden="false" customHeight="false" outlineLevel="0" collapsed="false">
      <c r="A117" s="22" t="str">
        <f aca="false">IFERROR(INDEX(Requirements_Register!$A$6:$A$255,MATCH(ROWS($A$6:A117),Requirements_Register!$BD$6:$BD$255,0))&amp;"","")</f>
        <v/>
      </c>
      <c r="B117" s="22" t="str">
        <f aca="false">IFERROR(INDEX(Requirements_Register!$C$6:$C$255,MATCH(ROWS($A$6:A117),Requirements_Register!$BD$6:$BD$255,0))&amp;"","")</f>
        <v/>
      </c>
      <c r="C117" s="22" t="str">
        <f aca="false">IFERROR(INDEX(Requirements_Register!$D$6:$D$255,MATCH(ROWS($A$6:A117),Requirements_Register!$BD$6:$BD$255,0))&amp;"","")</f>
        <v/>
      </c>
      <c r="D117" s="22" t="str">
        <f aca="false">IFERROR(INDEX(Requirements_Register!$E$6:$E$255,MATCH(ROWS($A$6:A117),Requirements_Register!$BD$6:$BD$255,0))&amp;"","")</f>
        <v/>
      </c>
      <c r="E117" s="22" t="str">
        <f aca="false">IFERROR(INDEX(Requirements_Register!$F$6:$F$255,MATCH(ROWS($A$6:A117),Requirements_Register!$BD$6:$BD$255,0))&amp;"","")</f>
        <v/>
      </c>
      <c r="F117" s="22" t="str">
        <f aca="false">IFERROR(INDEX(Requirements_Register!$G$6:$G$255,MATCH(ROWS($A$6:A117),Requirements_Register!$BD$6:$BD$255,0))&amp;"","")</f>
        <v/>
      </c>
      <c r="G117" s="22" t="str">
        <f aca="false">IFERROR(INDEX(Requirements_Register!$K$6:$K$255,MATCH(ROWS($A$6:A117),Requirements_Register!$BD$6:$BD$255,0))&amp;"","")</f>
        <v/>
      </c>
      <c r="H117" s="22" t="str">
        <f aca="false">IFERROR(INDEX(Requirements_Register!$L$6:$L$255,MATCH(ROWS($A$6:A117),Requirements_Register!$BD$6:$BD$255,0))&amp;"","")</f>
        <v/>
      </c>
      <c r="I117" s="22" t="str">
        <f aca="false">IFERROR(INDEX(Requirements_Register!$N$6:$N$255,MATCH(ROWS($A$6:A117),Requirements_Register!$BD$6:$BD$255,0))&amp;"","")</f>
        <v/>
      </c>
      <c r="J117" s="22" t="str">
        <f aca="false">IFERROR(INDEX(Requirements_Register!$O$6:$O$255,MATCH(ROWS($A$6:A117),Requirements_Register!$BD$6:$BD$255,0))&amp;"","")</f>
        <v/>
      </c>
      <c r="K117" s="22" t="str">
        <f aca="false">IFERROR(INDEX(Requirements_Register!$AC$6:$AC$255,MATCH(ROWS($A$6:A117),Requirements_Register!$BD$6:$BD$255,0)),"")</f>
        <v/>
      </c>
      <c r="L117" s="22" t="str">
        <f aca="false">IFERROR(INDEX(Requirements_Register!$AG$6:$AG$255,MATCH(ROWS($A$6:A117),Requirements_Register!$BD$6:$BD$255,0))&amp;"","")</f>
        <v/>
      </c>
      <c r="M117" s="22" t="str">
        <f aca="false">IFERROR(INDEX(Requirements_Register!$AU$6:$AU$255,MATCH(ROWS($A$6:A117),Requirements_Register!$BD$6:$BD$255,0))&amp;"","")</f>
        <v/>
      </c>
      <c r="N117" s="22" t="str">
        <f aca="false">IFERROR(INDEX(Requirements_Register!$AV$6:$AV$255,MATCH(ROWS($A$6:A117),Requirements_Register!$BD$6:$BD$255,0))&amp;"","")</f>
        <v/>
      </c>
      <c r="O117" s="22" t="str">
        <f aca="false">IFERROR(INDEX(Requirements_Register!$AW$6:$AW$255,MATCH(ROWS($A$6:A117),Requirements_Register!$BD$6:$BD$255,0))&amp;"","")</f>
        <v/>
      </c>
    </row>
    <row r="118" customFormat="false" ht="15" hidden="false" customHeight="false" outlineLevel="0" collapsed="false">
      <c r="A118" s="22" t="str">
        <f aca="false">IFERROR(INDEX(Requirements_Register!$A$6:$A$255,MATCH(ROWS($A$6:A118),Requirements_Register!$BD$6:$BD$255,0))&amp;"","")</f>
        <v/>
      </c>
      <c r="B118" s="22" t="str">
        <f aca="false">IFERROR(INDEX(Requirements_Register!$C$6:$C$255,MATCH(ROWS($A$6:A118),Requirements_Register!$BD$6:$BD$255,0))&amp;"","")</f>
        <v/>
      </c>
      <c r="C118" s="22" t="str">
        <f aca="false">IFERROR(INDEX(Requirements_Register!$D$6:$D$255,MATCH(ROWS($A$6:A118),Requirements_Register!$BD$6:$BD$255,0))&amp;"","")</f>
        <v/>
      </c>
      <c r="D118" s="22" t="str">
        <f aca="false">IFERROR(INDEX(Requirements_Register!$E$6:$E$255,MATCH(ROWS($A$6:A118),Requirements_Register!$BD$6:$BD$255,0))&amp;"","")</f>
        <v/>
      </c>
      <c r="E118" s="22" t="str">
        <f aca="false">IFERROR(INDEX(Requirements_Register!$F$6:$F$255,MATCH(ROWS($A$6:A118),Requirements_Register!$BD$6:$BD$255,0))&amp;"","")</f>
        <v/>
      </c>
      <c r="F118" s="22" t="str">
        <f aca="false">IFERROR(INDEX(Requirements_Register!$G$6:$G$255,MATCH(ROWS($A$6:A118),Requirements_Register!$BD$6:$BD$255,0))&amp;"","")</f>
        <v/>
      </c>
      <c r="G118" s="22" t="str">
        <f aca="false">IFERROR(INDEX(Requirements_Register!$K$6:$K$255,MATCH(ROWS($A$6:A118),Requirements_Register!$BD$6:$BD$255,0))&amp;"","")</f>
        <v/>
      </c>
      <c r="H118" s="22" t="str">
        <f aca="false">IFERROR(INDEX(Requirements_Register!$L$6:$L$255,MATCH(ROWS($A$6:A118),Requirements_Register!$BD$6:$BD$255,0))&amp;"","")</f>
        <v/>
      </c>
      <c r="I118" s="22" t="str">
        <f aca="false">IFERROR(INDEX(Requirements_Register!$N$6:$N$255,MATCH(ROWS($A$6:A118),Requirements_Register!$BD$6:$BD$255,0))&amp;"","")</f>
        <v/>
      </c>
      <c r="J118" s="22" t="str">
        <f aca="false">IFERROR(INDEX(Requirements_Register!$O$6:$O$255,MATCH(ROWS($A$6:A118),Requirements_Register!$BD$6:$BD$255,0))&amp;"","")</f>
        <v/>
      </c>
      <c r="K118" s="22" t="str">
        <f aca="false">IFERROR(INDEX(Requirements_Register!$AC$6:$AC$255,MATCH(ROWS($A$6:A118),Requirements_Register!$BD$6:$BD$255,0)),"")</f>
        <v/>
      </c>
      <c r="L118" s="22" t="str">
        <f aca="false">IFERROR(INDEX(Requirements_Register!$AG$6:$AG$255,MATCH(ROWS($A$6:A118),Requirements_Register!$BD$6:$BD$255,0))&amp;"","")</f>
        <v/>
      </c>
      <c r="M118" s="22" t="str">
        <f aca="false">IFERROR(INDEX(Requirements_Register!$AU$6:$AU$255,MATCH(ROWS($A$6:A118),Requirements_Register!$BD$6:$BD$255,0))&amp;"","")</f>
        <v/>
      </c>
      <c r="N118" s="22" t="str">
        <f aca="false">IFERROR(INDEX(Requirements_Register!$AV$6:$AV$255,MATCH(ROWS($A$6:A118),Requirements_Register!$BD$6:$BD$255,0))&amp;"","")</f>
        <v/>
      </c>
      <c r="O118" s="22" t="str">
        <f aca="false">IFERROR(INDEX(Requirements_Register!$AW$6:$AW$255,MATCH(ROWS($A$6:A118),Requirements_Register!$BD$6:$BD$255,0))&amp;"","")</f>
        <v/>
      </c>
    </row>
    <row r="119" customFormat="false" ht="15" hidden="false" customHeight="false" outlineLevel="0" collapsed="false">
      <c r="A119" s="22" t="str">
        <f aca="false">IFERROR(INDEX(Requirements_Register!$A$6:$A$255,MATCH(ROWS($A$6:A119),Requirements_Register!$BD$6:$BD$255,0))&amp;"","")</f>
        <v/>
      </c>
      <c r="B119" s="22" t="str">
        <f aca="false">IFERROR(INDEX(Requirements_Register!$C$6:$C$255,MATCH(ROWS($A$6:A119),Requirements_Register!$BD$6:$BD$255,0))&amp;"","")</f>
        <v/>
      </c>
      <c r="C119" s="22" t="str">
        <f aca="false">IFERROR(INDEX(Requirements_Register!$D$6:$D$255,MATCH(ROWS($A$6:A119),Requirements_Register!$BD$6:$BD$255,0))&amp;"","")</f>
        <v/>
      </c>
      <c r="D119" s="22" t="str">
        <f aca="false">IFERROR(INDEX(Requirements_Register!$E$6:$E$255,MATCH(ROWS($A$6:A119),Requirements_Register!$BD$6:$BD$255,0))&amp;"","")</f>
        <v/>
      </c>
      <c r="E119" s="22" t="str">
        <f aca="false">IFERROR(INDEX(Requirements_Register!$F$6:$F$255,MATCH(ROWS($A$6:A119),Requirements_Register!$BD$6:$BD$255,0))&amp;"","")</f>
        <v/>
      </c>
      <c r="F119" s="22" t="str">
        <f aca="false">IFERROR(INDEX(Requirements_Register!$G$6:$G$255,MATCH(ROWS($A$6:A119),Requirements_Register!$BD$6:$BD$255,0))&amp;"","")</f>
        <v/>
      </c>
      <c r="G119" s="22" t="str">
        <f aca="false">IFERROR(INDEX(Requirements_Register!$K$6:$K$255,MATCH(ROWS($A$6:A119),Requirements_Register!$BD$6:$BD$255,0))&amp;"","")</f>
        <v/>
      </c>
      <c r="H119" s="22" t="str">
        <f aca="false">IFERROR(INDEX(Requirements_Register!$L$6:$L$255,MATCH(ROWS($A$6:A119),Requirements_Register!$BD$6:$BD$255,0))&amp;"","")</f>
        <v/>
      </c>
      <c r="I119" s="22" t="str">
        <f aca="false">IFERROR(INDEX(Requirements_Register!$N$6:$N$255,MATCH(ROWS($A$6:A119),Requirements_Register!$BD$6:$BD$255,0))&amp;"","")</f>
        <v/>
      </c>
      <c r="J119" s="22" t="str">
        <f aca="false">IFERROR(INDEX(Requirements_Register!$O$6:$O$255,MATCH(ROWS($A$6:A119),Requirements_Register!$BD$6:$BD$255,0))&amp;"","")</f>
        <v/>
      </c>
      <c r="K119" s="22" t="str">
        <f aca="false">IFERROR(INDEX(Requirements_Register!$AC$6:$AC$255,MATCH(ROWS($A$6:A119),Requirements_Register!$BD$6:$BD$255,0)),"")</f>
        <v/>
      </c>
      <c r="L119" s="22" t="str">
        <f aca="false">IFERROR(INDEX(Requirements_Register!$AG$6:$AG$255,MATCH(ROWS($A$6:A119),Requirements_Register!$BD$6:$BD$255,0))&amp;"","")</f>
        <v/>
      </c>
      <c r="M119" s="22" t="str">
        <f aca="false">IFERROR(INDEX(Requirements_Register!$AU$6:$AU$255,MATCH(ROWS($A$6:A119),Requirements_Register!$BD$6:$BD$255,0))&amp;"","")</f>
        <v/>
      </c>
      <c r="N119" s="22" t="str">
        <f aca="false">IFERROR(INDEX(Requirements_Register!$AV$6:$AV$255,MATCH(ROWS($A$6:A119),Requirements_Register!$BD$6:$BD$255,0))&amp;"","")</f>
        <v/>
      </c>
      <c r="O119" s="22" t="str">
        <f aca="false">IFERROR(INDEX(Requirements_Register!$AW$6:$AW$255,MATCH(ROWS($A$6:A119),Requirements_Register!$BD$6:$BD$255,0))&amp;"","")</f>
        <v/>
      </c>
    </row>
    <row r="120" customFormat="false" ht="15" hidden="false" customHeight="false" outlineLevel="0" collapsed="false">
      <c r="A120" s="22" t="str">
        <f aca="false">IFERROR(INDEX(Requirements_Register!$A$6:$A$255,MATCH(ROWS($A$6:A120),Requirements_Register!$BD$6:$BD$255,0))&amp;"","")</f>
        <v/>
      </c>
      <c r="B120" s="22" t="str">
        <f aca="false">IFERROR(INDEX(Requirements_Register!$C$6:$C$255,MATCH(ROWS($A$6:A120),Requirements_Register!$BD$6:$BD$255,0))&amp;"","")</f>
        <v/>
      </c>
      <c r="C120" s="22" t="str">
        <f aca="false">IFERROR(INDEX(Requirements_Register!$D$6:$D$255,MATCH(ROWS($A$6:A120),Requirements_Register!$BD$6:$BD$255,0))&amp;"","")</f>
        <v/>
      </c>
      <c r="D120" s="22" t="str">
        <f aca="false">IFERROR(INDEX(Requirements_Register!$E$6:$E$255,MATCH(ROWS($A$6:A120),Requirements_Register!$BD$6:$BD$255,0))&amp;"","")</f>
        <v/>
      </c>
      <c r="E120" s="22" t="str">
        <f aca="false">IFERROR(INDEX(Requirements_Register!$F$6:$F$255,MATCH(ROWS($A$6:A120),Requirements_Register!$BD$6:$BD$255,0))&amp;"","")</f>
        <v/>
      </c>
      <c r="F120" s="22" t="str">
        <f aca="false">IFERROR(INDEX(Requirements_Register!$G$6:$G$255,MATCH(ROWS($A$6:A120),Requirements_Register!$BD$6:$BD$255,0))&amp;"","")</f>
        <v/>
      </c>
      <c r="G120" s="22" t="str">
        <f aca="false">IFERROR(INDEX(Requirements_Register!$K$6:$K$255,MATCH(ROWS($A$6:A120),Requirements_Register!$BD$6:$BD$255,0))&amp;"","")</f>
        <v/>
      </c>
      <c r="H120" s="22" t="str">
        <f aca="false">IFERROR(INDEX(Requirements_Register!$L$6:$L$255,MATCH(ROWS($A$6:A120),Requirements_Register!$BD$6:$BD$255,0))&amp;"","")</f>
        <v/>
      </c>
      <c r="I120" s="22" t="str">
        <f aca="false">IFERROR(INDEX(Requirements_Register!$N$6:$N$255,MATCH(ROWS($A$6:A120),Requirements_Register!$BD$6:$BD$255,0))&amp;"","")</f>
        <v/>
      </c>
      <c r="J120" s="22" t="str">
        <f aca="false">IFERROR(INDEX(Requirements_Register!$O$6:$O$255,MATCH(ROWS($A$6:A120),Requirements_Register!$BD$6:$BD$255,0))&amp;"","")</f>
        <v/>
      </c>
      <c r="K120" s="22" t="str">
        <f aca="false">IFERROR(INDEX(Requirements_Register!$AC$6:$AC$255,MATCH(ROWS($A$6:A120),Requirements_Register!$BD$6:$BD$255,0)),"")</f>
        <v/>
      </c>
      <c r="L120" s="22" t="str">
        <f aca="false">IFERROR(INDEX(Requirements_Register!$AG$6:$AG$255,MATCH(ROWS($A$6:A120),Requirements_Register!$BD$6:$BD$255,0))&amp;"","")</f>
        <v/>
      </c>
      <c r="M120" s="22" t="str">
        <f aca="false">IFERROR(INDEX(Requirements_Register!$AU$6:$AU$255,MATCH(ROWS($A$6:A120),Requirements_Register!$BD$6:$BD$255,0))&amp;"","")</f>
        <v/>
      </c>
      <c r="N120" s="22" t="str">
        <f aca="false">IFERROR(INDEX(Requirements_Register!$AV$6:$AV$255,MATCH(ROWS($A$6:A120),Requirements_Register!$BD$6:$BD$255,0))&amp;"","")</f>
        <v/>
      </c>
      <c r="O120" s="22" t="str">
        <f aca="false">IFERROR(INDEX(Requirements_Register!$AW$6:$AW$255,MATCH(ROWS($A$6:A120),Requirements_Register!$BD$6:$BD$255,0))&amp;"","")</f>
        <v/>
      </c>
    </row>
    <row r="121" customFormat="false" ht="15" hidden="false" customHeight="false" outlineLevel="0" collapsed="false">
      <c r="A121" s="22" t="str">
        <f aca="false">IFERROR(INDEX(Requirements_Register!$A$6:$A$255,MATCH(ROWS($A$6:A121),Requirements_Register!$BD$6:$BD$255,0))&amp;"","")</f>
        <v/>
      </c>
      <c r="B121" s="22" t="str">
        <f aca="false">IFERROR(INDEX(Requirements_Register!$C$6:$C$255,MATCH(ROWS($A$6:A121),Requirements_Register!$BD$6:$BD$255,0))&amp;"","")</f>
        <v/>
      </c>
      <c r="C121" s="22" t="str">
        <f aca="false">IFERROR(INDEX(Requirements_Register!$D$6:$D$255,MATCH(ROWS($A$6:A121),Requirements_Register!$BD$6:$BD$255,0))&amp;"","")</f>
        <v/>
      </c>
      <c r="D121" s="22" t="str">
        <f aca="false">IFERROR(INDEX(Requirements_Register!$E$6:$E$255,MATCH(ROWS($A$6:A121),Requirements_Register!$BD$6:$BD$255,0))&amp;"","")</f>
        <v/>
      </c>
      <c r="E121" s="22" t="str">
        <f aca="false">IFERROR(INDEX(Requirements_Register!$F$6:$F$255,MATCH(ROWS($A$6:A121),Requirements_Register!$BD$6:$BD$255,0))&amp;"","")</f>
        <v/>
      </c>
      <c r="F121" s="22" t="str">
        <f aca="false">IFERROR(INDEX(Requirements_Register!$G$6:$G$255,MATCH(ROWS($A$6:A121),Requirements_Register!$BD$6:$BD$255,0))&amp;"","")</f>
        <v/>
      </c>
      <c r="G121" s="22" t="str">
        <f aca="false">IFERROR(INDEX(Requirements_Register!$K$6:$K$255,MATCH(ROWS($A$6:A121),Requirements_Register!$BD$6:$BD$255,0))&amp;"","")</f>
        <v/>
      </c>
      <c r="H121" s="22" t="str">
        <f aca="false">IFERROR(INDEX(Requirements_Register!$L$6:$L$255,MATCH(ROWS($A$6:A121),Requirements_Register!$BD$6:$BD$255,0))&amp;"","")</f>
        <v/>
      </c>
      <c r="I121" s="22" t="str">
        <f aca="false">IFERROR(INDEX(Requirements_Register!$N$6:$N$255,MATCH(ROWS($A$6:A121),Requirements_Register!$BD$6:$BD$255,0))&amp;"","")</f>
        <v/>
      </c>
      <c r="J121" s="22" t="str">
        <f aca="false">IFERROR(INDEX(Requirements_Register!$O$6:$O$255,MATCH(ROWS($A$6:A121),Requirements_Register!$BD$6:$BD$255,0))&amp;"","")</f>
        <v/>
      </c>
      <c r="K121" s="22" t="str">
        <f aca="false">IFERROR(INDEX(Requirements_Register!$AC$6:$AC$255,MATCH(ROWS($A$6:A121),Requirements_Register!$BD$6:$BD$255,0)),"")</f>
        <v/>
      </c>
      <c r="L121" s="22" t="str">
        <f aca="false">IFERROR(INDEX(Requirements_Register!$AG$6:$AG$255,MATCH(ROWS($A$6:A121),Requirements_Register!$BD$6:$BD$255,0))&amp;"","")</f>
        <v/>
      </c>
      <c r="M121" s="22" t="str">
        <f aca="false">IFERROR(INDEX(Requirements_Register!$AU$6:$AU$255,MATCH(ROWS($A$6:A121),Requirements_Register!$BD$6:$BD$255,0))&amp;"","")</f>
        <v/>
      </c>
      <c r="N121" s="22" t="str">
        <f aca="false">IFERROR(INDEX(Requirements_Register!$AV$6:$AV$255,MATCH(ROWS($A$6:A121),Requirements_Register!$BD$6:$BD$255,0))&amp;"","")</f>
        <v/>
      </c>
      <c r="O121" s="22" t="str">
        <f aca="false">IFERROR(INDEX(Requirements_Register!$AW$6:$AW$255,MATCH(ROWS($A$6:A121),Requirements_Register!$BD$6:$BD$255,0))&amp;"","")</f>
        <v/>
      </c>
    </row>
    <row r="122" customFormat="false" ht="15" hidden="false" customHeight="false" outlineLevel="0" collapsed="false">
      <c r="A122" s="22" t="str">
        <f aca="false">IFERROR(INDEX(Requirements_Register!$A$6:$A$255,MATCH(ROWS($A$6:A122),Requirements_Register!$BD$6:$BD$255,0))&amp;"","")</f>
        <v/>
      </c>
      <c r="B122" s="22" t="str">
        <f aca="false">IFERROR(INDEX(Requirements_Register!$C$6:$C$255,MATCH(ROWS($A$6:A122),Requirements_Register!$BD$6:$BD$255,0))&amp;"","")</f>
        <v/>
      </c>
      <c r="C122" s="22" t="str">
        <f aca="false">IFERROR(INDEX(Requirements_Register!$D$6:$D$255,MATCH(ROWS($A$6:A122),Requirements_Register!$BD$6:$BD$255,0))&amp;"","")</f>
        <v/>
      </c>
      <c r="D122" s="22" t="str">
        <f aca="false">IFERROR(INDEX(Requirements_Register!$E$6:$E$255,MATCH(ROWS($A$6:A122),Requirements_Register!$BD$6:$BD$255,0))&amp;"","")</f>
        <v/>
      </c>
      <c r="E122" s="22" t="str">
        <f aca="false">IFERROR(INDEX(Requirements_Register!$F$6:$F$255,MATCH(ROWS($A$6:A122),Requirements_Register!$BD$6:$BD$255,0))&amp;"","")</f>
        <v/>
      </c>
      <c r="F122" s="22" t="str">
        <f aca="false">IFERROR(INDEX(Requirements_Register!$G$6:$G$255,MATCH(ROWS($A$6:A122),Requirements_Register!$BD$6:$BD$255,0))&amp;"","")</f>
        <v/>
      </c>
      <c r="G122" s="22" t="str">
        <f aca="false">IFERROR(INDEX(Requirements_Register!$K$6:$K$255,MATCH(ROWS($A$6:A122),Requirements_Register!$BD$6:$BD$255,0))&amp;"","")</f>
        <v/>
      </c>
      <c r="H122" s="22" t="str">
        <f aca="false">IFERROR(INDEX(Requirements_Register!$L$6:$L$255,MATCH(ROWS($A$6:A122),Requirements_Register!$BD$6:$BD$255,0))&amp;"","")</f>
        <v/>
      </c>
      <c r="I122" s="22" t="str">
        <f aca="false">IFERROR(INDEX(Requirements_Register!$N$6:$N$255,MATCH(ROWS($A$6:A122),Requirements_Register!$BD$6:$BD$255,0))&amp;"","")</f>
        <v/>
      </c>
      <c r="J122" s="22" t="str">
        <f aca="false">IFERROR(INDEX(Requirements_Register!$O$6:$O$255,MATCH(ROWS($A$6:A122),Requirements_Register!$BD$6:$BD$255,0))&amp;"","")</f>
        <v/>
      </c>
      <c r="K122" s="22" t="str">
        <f aca="false">IFERROR(INDEX(Requirements_Register!$AC$6:$AC$255,MATCH(ROWS($A$6:A122),Requirements_Register!$BD$6:$BD$255,0)),"")</f>
        <v/>
      </c>
      <c r="L122" s="22" t="str">
        <f aca="false">IFERROR(INDEX(Requirements_Register!$AG$6:$AG$255,MATCH(ROWS($A$6:A122),Requirements_Register!$BD$6:$BD$255,0))&amp;"","")</f>
        <v/>
      </c>
      <c r="M122" s="22" t="str">
        <f aca="false">IFERROR(INDEX(Requirements_Register!$AU$6:$AU$255,MATCH(ROWS($A$6:A122),Requirements_Register!$BD$6:$BD$255,0))&amp;"","")</f>
        <v/>
      </c>
      <c r="N122" s="22" t="str">
        <f aca="false">IFERROR(INDEX(Requirements_Register!$AV$6:$AV$255,MATCH(ROWS($A$6:A122),Requirements_Register!$BD$6:$BD$255,0))&amp;"","")</f>
        <v/>
      </c>
      <c r="O122" s="22" t="str">
        <f aca="false">IFERROR(INDEX(Requirements_Register!$AW$6:$AW$255,MATCH(ROWS($A$6:A122),Requirements_Register!$BD$6:$BD$255,0))&amp;"","")</f>
        <v/>
      </c>
    </row>
    <row r="123" customFormat="false" ht="15" hidden="false" customHeight="false" outlineLevel="0" collapsed="false">
      <c r="A123" s="22" t="str">
        <f aca="false">IFERROR(INDEX(Requirements_Register!$A$6:$A$255,MATCH(ROWS($A$6:A123),Requirements_Register!$BD$6:$BD$255,0))&amp;"","")</f>
        <v/>
      </c>
      <c r="B123" s="22" t="str">
        <f aca="false">IFERROR(INDEX(Requirements_Register!$C$6:$C$255,MATCH(ROWS($A$6:A123),Requirements_Register!$BD$6:$BD$255,0))&amp;"","")</f>
        <v/>
      </c>
      <c r="C123" s="22" t="str">
        <f aca="false">IFERROR(INDEX(Requirements_Register!$D$6:$D$255,MATCH(ROWS($A$6:A123),Requirements_Register!$BD$6:$BD$255,0))&amp;"","")</f>
        <v/>
      </c>
      <c r="D123" s="22" t="str">
        <f aca="false">IFERROR(INDEX(Requirements_Register!$E$6:$E$255,MATCH(ROWS($A$6:A123),Requirements_Register!$BD$6:$BD$255,0))&amp;"","")</f>
        <v/>
      </c>
      <c r="E123" s="22" t="str">
        <f aca="false">IFERROR(INDEX(Requirements_Register!$F$6:$F$255,MATCH(ROWS($A$6:A123),Requirements_Register!$BD$6:$BD$255,0))&amp;"","")</f>
        <v/>
      </c>
      <c r="F123" s="22" t="str">
        <f aca="false">IFERROR(INDEX(Requirements_Register!$G$6:$G$255,MATCH(ROWS($A$6:A123),Requirements_Register!$BD$6:$BD$255,0))&amp;"","")</f>
        <v/>
      </c>
      <c r="G123" s="22" t="str">
        <f aca="false">IFERROR(INDEX(Requirements_Register!$K$6:$K$255,MATCH(ROWS($A$6:A123),Requirements_Register!$BD$6:$BD$255,0))&amp;"","")</f>
        <v/>
      </c>
      <c r="H123" s="22" t="str">
        <f aca="false">IFERROR(INDEX(Requirements_Register!$L$6:$L$255,MATCH(ROWS($A$6:A123),Requirements_Register!$BD$6:$BD$255,0))&amp;"","")</f>
        <v/>
      </c>
      <c r="I123" s="22" t="str">
        <f aca="false">IFERROR(INDEX(Requirements_Register!$N$6:$N$255,MATCH(ROWS($A$6:A123),Requirements_Register!$BD$6:$BD$255,0))&amp;"","")</f>
        <v/>
      </c>
      <c r="J123" s="22" t="str">
        <f aca="false">IFERROR(INDEX(Requirements_Register!$O$6:$O$255,MATCH(ROWS($A$6:A123),Requirements_Register!$BD$6:$BD$255,0))&amp;"","")</f>
        <v/>
      </c>
      <c r="K123" s="22" t="str">
        <f aca="false">IFERROR(INDEX(Requirements_Register!$AC$6:$AC$255,MATCH(ROWS($A$6:A123),Requirements_Register!$BD$6:$BD$255,0)),"")</f>
        <v/>
      </c>
      <c r="L123" s="22" t="str">
        <f aca="false">IFERROR(INDEX(Requirements_Register!$AG$6:$AG$255,MATCH(ROWS($A$6:A123),Requirements_Register!$BD$6:$BD$255,0))&amp;"","")</f>
        <v/>
      </c>
      <c r="M123" s="22" t="str">
        <f aca="false">IFERROR(INDEX(Requirements_Register!$AU$6:$AU$255,MATCH(ROWS($A$6:A123),Requirements_Register!$BD$6:$BD$255,0))&amp;"","")</f>
        <v/>
      </c>
      <c r="N123" s="22" t="str">
        <f aca="false">IFERROR(INDEX(Requirements_Register!$AV$6:$AV$255,MATCH(ROWS($A$6:A123),Requirements_Register!$BD$6:$BD$255,0))&amp;"","")</f>
        <v/>
      </c>
      <c r="O123" s="22" t="str">
        <f aca="false">IFERROR(INDEX(Requirements_Register!$AW$6:$AW$255,MATCH(ROWS($A$6:A123),Requirements_Register!$BD$6:$BD$255,0))&amp;"","")</f>
        <v/>
      </c>
    </row>
    <row r="124" customFormat="false" ht="15" hidden="false" customHeight="false" outlineLevel="0" collapsed="false">
      <c r="A124" s="22" t="str">
        <f aca="false">IFERROR(INDEX(Requirements_Register!$A$6:$A$255,MATCH(ROWS($A$6:A124),Requirements_Register!$BD$6:$BD$255,0))&amp;"","")</f>
        <v/>
      </c>
      <c r="B124" s="22" t="str">
        <f aca="false">IFERROR(INDEX(Requirements_Register!$C$6:$C$255,MATCH(ROWS($A$6:A124),Requirements_Register!$BD$6:$BD$255,0))&amp;"","")</f>
        <v/>
      </c>
      <c r="C124" s="22" t="str">
        <f aca="false">IFERROR(INDEX(Requirements_Register!$D$6:$D$255,MATCH(ROWS($A$6:A124),Requirements_Register!$BD$6:$BD$255,0))&amp;"","")</f>
        <v/>
      </c>
      <c r="D124" s="22" t="str">
        <f aca="false">IFERROR(INDEX(Requirements_Register!$E$6:$E$255,MATCH(ROWS($A$6:A124),Requirements_Register!$BD$6:$BD$255,0))&amp;"","")</f>
        <v/>
      </c>
      <c r="E124" s="22" t="str">
        <f aca="false">IFERROR(INDEX(Requirements_Register!$F$6:$F$255,MATCH(ROWS($A$6:A124),Requirements_Register!$BD$6:$BD$255,0))&amp;"","")</f>
        <v/>
      </c>
      <c r="F124" s="22" t="str">
        <f aca="false">IFERROR(INDEX(Requirements_Register!$G$6:$G$255,MATCH(ROWS($A$6:A124),Requirements_Register!$BD$6:$BD$255,0))&amp;"","")</f>
        <v/>
      </c>
      <c r="G124" s="22" t="str">
        <f aca="false">IFERROR(INDEX(Requirements_Register!$K$6:$K$255,MATCH(ROWS($A$6:A124),Requirements_Register!$BD$6:$BD$255,0))&amp;"","")</f>
        <v/>
      </c>
      <c r="H124" s="22" t="str">
        <f aca="false">IFERROR(INDEX(Requirements_Register!$L$6:$L$255,MATCH(ROWS($A$6:A124),Requirements_Register!$BD$6:$BD$255,0))&amp;"","")</f>
        <v/>
      </c>
      <c r="I124" s="22" t="str">
        <f aca="false">IFERROR(INDEX(Requirements_Register!$N$6:$N$255,MATCH(ROWS($A$6:A124),Requirements_Register!$BD$6:$BD$255,0))&amp;"","")</f>
        <v/>
      </c>
      <c r="J124" s="22" t="str">
        <f aca="false">IFERROR(INDEX(Requirements_Register!$O$6:$O$255,MATCH(ROWS($A$6:A124),Requirements_Register!$BD$6:$BD$255,0))&amp;"","")</f>
        <v/>
      </c>
      <c r="K124" s="22" t="str">
        <f aca="false">IFERROR(INDEX(Requirements_Register!$AC$6:$AC$255,MATCH(ROWS($A$6:A124),Requirements_Register!$BD$6:$BD$255,0)),"")</f>
        <v/>
      </c>
      <c r="L124" s="22" t="str">
        <f aca="false">IFERROR(INDEX(Requirements_Register!$AG$6:$AG$255,MATCH(ROWS($A$6:A124),Requirements_Register!$BD$6:$BD$255,0))&amp;"","")</f>
        <v/>
      </c>
      <c r="M124" s="22" t="str">
        <f aca="false">IFERROR(INDEX(Requirements_Register!$AU$6:$AU$255,MATCH(ROWS($A$6:A124),Requirements_Register!$BD$6:$BD$255,0))&amp;"","")</f>
        <v/>
      </c>
      <c r="N124" s="22" t="str">
        <f aca="false">IFERROR(INDEX(Requirements_Register!$AV$6:$AV$255,MATCH(ROWS($A$6:A124),Requirements_Register!$BD$6:$BD$255,0))&amp;"","")</f>
        <v/>
      </c>
      <c r="O124" s="22" t="str">
        <f aca="false">IFERROR(INDEX(Requirements_Register!$AW$6:$AW$255,MATCH(ROWS($A$6:A124),Requirements_Register!$BD$6:$BD$255,0))&amp;"","")</f>
        <v/>
      </c>
    </row>
    <row r="125" customFormat="false" ht="15" hidden="false" customHeight="false" outlineLevel="0" collapsed="false">
      <c r="A125" s="22" t="str">
        <f aca="false">IFERROR(INDEX(Requirements_Register!$A$6:$A$255,MATCH(ROWS($A$6:A125),Requirements_Register!$BD$6:$BD$255,0))&amp;"","")</f>
        <v/>
      </c>
      <c r="B125" s="22" t="str">
        <f aca="false">IFERROR(INDEX(Requirements_Register!$C$6:$C$255,MATCH(ROWS($A$6:A125),Requirements_Register!$BD$6:$BD$255,0))&amp;"","")</f>
        <v/>
      </c>
      <c r="C125" s="22" t="str">
        <f aca="false">IFERROR(INDEX(Requirements_Register!$D$6:$D$255,MATCH(ROWS($A$6:A125),Requirements_Register!$BD$6:$BD$255,0))&amp;"","")</f>
        <v/>
      </c>
      <c r="D125" s="22" t="str">
        <f aca="false">IFERROR(INDEX(Requirements_Register!$E$6:$E$255,MATCH(ROWS($A$6:A125),Requirements_Register!$BD$6:$BD$255,0))&amp;"","")</f>
        <v/>
      </c>
      <c r="E125" s="22" t="str">
        <f aca="false">IFERROR(INDEX(Requirements_Register!$F$6:$F$255,MATCH(ROWS($A$6:A125),Requirements_Register!$BD$6:$BD$255,0))&amp;"","")</f>
        <v/>
      </c>
      <c r="F125" s="22" t="str">
        <f aca="false">IFERROR(INDEX(Requirements_Register!$G$6:$G$255,MATCH(ROWS($A$6:A125),Requirements_Register!$BD$6:$BD$255,0))&amp;"","")</f>
        <v/>
      </c>
      <c r="G125" s="22" t="str">
        <f aca="false">IFERROR(INDEX(Requirements_Register!$K$6:$K$255,MATCH(ROWS($A$6:A125),Requirements_Register!$BD$6:$BD$255,0))&amp;"","")</f>
        <v/>
      </c>
      <c r="H125" s="22" t="str">
        <f aca="false">IFERROR(INDEX(Requirements_Register!$L$6:$L$255,MATCH(ROWS($A$6:A125),Requirements_Register!$BD$6:$BD$255,0))&amp;"","")</f>
        <v/>
      </c>
      <c r="I125" s="22" t="str">
        <f aca="false">IFERROR(INDEX(Requirements_Register!$N$6:$N$255,MATCH(ROWS($A$6:A125),Requirements_Register!$BD$6:$BD$255,0))&amp;"","")</f>
        <v/>
      </c>
      <c r="J125" s="22" t="str">
        <f aca="false">IFERROR(INDEX(Requirements_Register!$O$6:$O$255,MATCH(ROWS($A$6:A125),Requirements_Register!$BD$6:$BD$255,0))&amp;"","")</f>
        <v/>
      </c>
      <c r="K125" s="22" t="str">
        <f aca="false">IFERROR(INDEX(Requirements_Register!$AC$6:$AC$255,MATCH(ROWS($A$6:A125),Requirements_Register!$BD$6:$BD$255,0)),"")</f>
        <v/>
      </c>
      <c r="L125" s="22" t="str">
        <f aca="false">IFERROR(INDEX(Requirements_Register!$AG$6:$AG$255,MATCH(ROWS($A$6:A125),Requirements_Register!$BD$6:$BD$255,0))&amp;"","")</f>
        <v/>
      </c>
      <c r="M125" s="22" t="str">
        <f aca="false">IFERROR(INDEX(Requirements_Register!$AU$6:$AU$255,MATCH(ROWS($A$6:A125),Requirements_Register!$BD$6:$BD$255,0))&amp;"","")</f>
        <v/>
      </c>
      <c r="N125" s="22" t="str">
        <f aca="false">IFERROR(INDEX(Requirements_Register!$AV$6:$AV$255,MATCH(ROWS($A$6:A125),Requirements_Register!$BD$6:$BD$255,0))&amp;"","")</f>
        <v/>
      </c>
      <c r="O125" s="22" t="str">
        <f aca="false">IFERROR(INDEX(Requirements_Register!$AW$6:$AW$255,MATCH(ROWS($A$6:A125),Requirements_Register!$BD$6:$BD$255,0))&amp;"","")</f>
        <v/>
      </c>
    </row>
    <row r="126" customFormat="false" ht="15" hidden="false" customHeight="false" outlineLevel="0" collapsed="false">
      <c r="A126" s="22" t="str">
        <f aca="false">IFERROR(INDEX(Requirements_Register!$A$6:$A$255,MATCH(ROWS($A$6:A126),Requirements_Register!$BD$6:$BD$255,0))&amp;"","")</f>
        <v/>
      </c>
      <c r="B126" s="22" t="str">
        <f aca="false">IFERROR(INDEX(Requirements_Register!$C$6:$C$255,MATCH(ROWS($A$6:A126),Requirements_Register!$BD$6:$BD$255,0))&amp;"","")</f>
        <v/>
      </c>
      <c r="C126" s="22" t="str">
        <f aca="false">IFERROR(INDEX(Requirements_Register!$D$6:$D$255,MATCH(ROWS($A$6:A126),Requirements_Register!$BD$6:$BD$255,0))&amp;"","")</f>
        <v/>
      </c>
      <c r="D126" s="22" t="str">
        <f aca="false">IFERROR(INDEX(Requirements_Register!$E$6:$E$255,MATCH(ROWS($A$6:A126),Requirements_Register!$BD$6:$BD$255,0))&amp;"","")</f>
        <v/>
      </c>
      <c r="E126" s="22" t="str">
        <f aca="false">IFERROR(INDEX(Requirements_Register!$F$6:$F$255,MATCH(ROWS($A$6:A126),Requirements_Register!$BD$6:$BD$255,0))&amp;"","")</f>
        <v/>
      </c>
      <c r="F126" s="22" t="str">
        <f aca="false">IFERROR(INDEX(Requirements_Register!$G$6:$G$255,MATCH(ROWS($A$6:A126),Requirements_Register!$BD$6:$BD$255,0))&amp;"","")</f>
        <v/>
      </c>
      <c r="G126" s="22" t="str">
        <f aca="false">IFERROR(INDEX(Requirements_Register!$K$6:$K$255,MATCH(ROWS($A$6:A126),Requirements_Register!$BD$6:$BD$255,0))&amp;"","")</f>
        <v/>
      </c>
      <c r="H126" s="22" t="str">
        <f aca="false">IFERROR(INDEX(Requirements_Register!$L$6:$L$255,MATCH(ROWS($A$6:A126),Requirements_Register!$BD$6:$BD$255,0))&amp;"","")</f>
        <v/>
      </c>
      <c r="I126" s="22" t="str">
        <f aca="false">IFERROR(INDEX(Requirements_Register!$N$6:$N$255,MATCH(ROWS($A$6:A126),Requirements_Register!$BD$6:$BD$255,0))&amp;"","")</f>
        <v/>
      </c>
      <c r="J126" s="22" t="str">
        <f aca="false">IFERROR(INDEX(Requirements_Register!$O$6:$O$255,MATCH(ROWS($A$6:A126),Requirements_Register!$BD$6:$BD$255,0))&amp;"","")</f>
        <v/>
      </c>
      <c r="K126" s="22" t="str">
        <f aca="false">IFERROR(INDEX(Requirements_Register!$AC$6:$AC$255,MATCH(ROWS($A$6:A126),Requirements_Register!$BD$6:$BD$255,0)),"")</f>
        <v/>
      </c>
      <c r="L126" s="22" t="str">
        <f aca="false">IFERROR(INDEX(Requirements_Register!$AG$6:$AG$255,MATCH(ROWS($A$6:A126),Requirements_Register!$BD$6:$BD$255,0))&amp;"","")</f>
        <v/>
      </c>
      <c r="M126" s="22" t="str">
        <f aca="false">IFERROR(INDEX(Requirements_Register!$AU$6:$AU$255,MATCH(ROWS($A$6:A126),Requirements_Register!$BD$6:$BD$255,0))&amp;"","")</f>
        <v/>
      </c>
      <c r="N126" s="22" t="str">
        <f aca="false">IFERROR(INDEX(Requirements_Register!$AV$6:$AV$255,MATCH(ROWS($A$6:A126),Requirements_Register!$BD$6:$BD$255,0))&amp;"","")</f>
        <v/>
      </c>
      <c r="O126" s="22" t="str">
        <f aca="false">IFERROR(INDEX(Requirements_Register!$AW$6:$AW$255,MATCH(ROWS($A$6:A126),Requirements_Register!$BD$6:$BD$255,0))&amp;"","")</f>
        <v/>
      </c>
    </row>
    <row r="127" customFormat="false" ht="15" hidden="false" customHeight="false" outlineLevel="0" collapsed="false">
      <c r="A127" s="22" t="str">
        <f aca="false">IFERROR(INDEX(Requirements_Register!$A$6:$A$255,MATCH(ROWS($A$6:A127),Requirements_Register!$BD$6:$BD$255,0))&amp;"","")</f>
        <v/>
      </c>
      <c r="B127" s="22" t="str">
        <f aca="false">IFERROR(INDEX(Requirements_Register!$C$6:$C$255,MATCH(ROWS($A$6:A127),Requirements_Register!$BD$6:$BD$255,0))&amp;"","")</f>
        <v/>
      </c>
      <c r="C127" s="22" t="str">
        <f aca="false">IFERROR(INDEX(Requirements_Register!$D$6:$D$255,MATCH(ROWS($A$6:A127),Requirements_Register!$BD$6:$BD$255,0))&amp;"","")</f>
        <v/>
      </c>
      <c r="D127" s="22" t="str">
        <f aca="false">IFERROR(INDEX(Requirements_Register!$E$6:$E$255,MATCH(ROWS($A$6:A127),Requirements_Register!$BD$6:$BD$255,0))&amp;"","")</f>
        <v/>
      </c>
      <c r="E127" s="22" t="str">
        <f aca="false">IFERROR(INDEX(Requirements_Register!$F$6:$F$255,MATCH(ROWS($A$6:A127),Requirements_Register!$BD$6:$BD$255,0))&amp;"","")</f>
        <v/>
      </c>
      <c r="F127" s="22" t="str">
        <f aca="false">IFERROR(INDEX(Requirements_Register!$G$6:$G$255,MATCH(ROWS($A$6:A127),Requirements_Register!$BD$6:$BD$255,0))&amp;"","")</f>
        <v/>
      </c>
      <c r="G127" s="22" t="str">
        <f aca="false">IFERROR(INDEX(Requirements_Register!$K$6:$K$255,MATCH(ROWS($A$6:A127),Requirements_Register!$BD$6:$BD$255,0))&amp;"","")</f>
        <v/>
      </c>
      <c r="H127" s="22" t="str">
        <f aca="false">IFERROR(INDEX(Requirements_Register!$L$6:$L$255,MATCH(ROWS($A$6:A127),Requirements_Register!$BD$6:$BD$255,0))&amp;"","")</f>
        <v/>
      </c>
      <c r="I127" s="22" t="str">
        <f aca="false">IFERROR(INDEX(Requirements_Register!$N$6:$N$255,MATCH(ROWS($A$6:A127),Requirements_Register!$BD$6:$BD$255,0))&amp;"","")</f>
        <v/>
      </c>
      <c r="J127" s="22" t="str">
        <f aca="false">IFERROR(INDEX(Requirements_Register!$O$6:$O$255,MATCH(ROWS($A$6:A127),Requirements_Register!$BD$6:$BD$255,0))&amp;"","")</f>
        <v/>
      </c>
      <c r="K127" s="22" t="str">
        <f aca="false">IFERROR(INDEX(Requirements_Register!$AC$6:$AC$255,MATCH(ROWS($A$6:A127),Requirements_Register!$BD$6:$BD$255,0)),"")</f>
        <v/>
      </c>
      <c r="L127" s="22" t="str">
        <f aca="false">IFERROR(INDEX(Requirements_Register!$AG$6:$AG$255,MATCH(ROWS($A$6:A127),Requirements_Register!$BD$6:$BD$255,0))&amp;"","")</f>
        <v/>
      </c>
      <c r="M127" s="22" t="str">
        <f aca="false">IFERROR(INDEX(Requirements_Register!$AU$6:$AU$255,MATCH(ROWS($A$6:A127),Requirements_Register!$BD$6:$BD$255,0))&amp;"","")</f>
        <v/>
      </c>
      <c r="N127" s="22" t="str">
        <f aca="false">IFERROR(INDEX(Requirements_Register!$AV$6:$AV$255,MATCH(ROWS($A$6:A127),Requirements_Register!$BD$6:$BD$255,0))&amp;"","")</f>
        <v/>
      </c>
      <c r="O127" s="22" t="str">
        <f aca="false">IFERROR(INDEX(Requirements_Register!$AW$6:$AW$255,MATCH(ROWS($A$6:A127),Requirements_Register!$BD$6:$BD$255,0))&amp;"","")</f>
        <v/>
      </c>
    </row>
    <row r="128" customFormat="false" ht="15" hidden="false" customHeight="false" outlineLevel="0" collapsed="false">
      <c r="A128" s="22" t="str">
        <f aca="false">IFERROR(INDEX(Requirements_Register!$A$6:$A$255,MATCH(ROWS($A$6:A128),Requirements_Register!$BD$6:$BD$255,0))&amp;"","")</f>
        <v/>
      </c>
      <c r="B128" s="22" t="str">
        <f aca="false">IFERROR(INDEX(Requirements_Register!$C$6:$C$255,MATCH(ROWS($A$6:A128),Requirements_Register!$BD$6:$BD$255,0))&amp;"","")</f>
        <v/>
      </c>
      <c r="C128" s="22" t="str">
        <f aca="false">IFERROR(INDEX(Requirements_Register!$D$6:$D$255,MATCH(ROWS($A$6:A128),Requirements_Register!$BD$6:$BD$255,0))&amp;"","")</f>
        <v/>
      </c>
      <c r="D128" s="22" t="str">
        <f aca="false">IFERROR(INDEX(Requirements_Register!$E$6:$E$255,MATCH(ROWS($A$6:A128),Requirements_Register!$BD$6:$BD$255,0))&amp;"","")</f>
        <v/>
      </c>
      <c r="E128" s="22" t="str">
        <f aca="false">IFERROR(INDEX(Requirements_Register!$F$6:$F$255,MATCH(ROWS($A$6:A128),Requirements_Register!$BD$6:$BD$255,0))&amp;"","")</f>
        <v/>
      </c>
      <c r="F128" s="22" t="str">
        <f aca="false">IFERROR(INDEX(Requirements_Register!$G$6:$G$255,MATCH(ROWS($A$6:A128),Requirements_Register!$BD$6:$BD$255,0))&amp;"","")</f>
        <v/>
      </c>
      <c r="G128" s="22" t="str">
        <f aca="false">IFERROR(INDEX(Requirements_Register!$K$6:$K$255,MATCH(ROWS($A$6:A128),Requirements_Register!$BD$6:$BD$255,0))&amp;"","")</f>
        <v/>
      </c>
      <c r="H128" s="22" t="str">
        <f aca="false">IFERROR(INDEX(Requirements_Register!$L$6:$L$255,MATCH(ROWS($A$6:A128),Requirements_Register!$BD$6:$BD$255,0))&amp;"","")</f>
        <v/>
      </c>
      <c r="I128" s="22" t="str">
        <f aca="false">IFERROR(INDEX(Requirements_Register!$N$6:$N$255,MATCH(ROWS($A$6:A128),Requirements_Register!$BD$6:$BD$255,0))&amp;"","")</f>
        <v/>
      </c>
      <c r="J128" s="22" t="str">
        <f aca="false">IFERROR(INDEX(Requirements_Register!$O$6:$O$255,MATCH(ROWS($A$6:A128),Requirements_Register!$BD$6:$BD$255,0))&amp;"","")</f>
        <v/>
      </c>
      <c r="K128" s="22" t="str">
        <f aca="false">IFERROR(INDEX(Requirements_Register!$AC$6:$AC$255,MATCH(ROWS($A$6:A128),Requirements_Register!$BD$6:$BD$255,0)),"")</f>
        <v/>
      </c>
      <c r="L128" s="22" t="str">
        <f aca="false">IFERROR(INDEX(Requirements_Register!$AG$6:$AG$255,MATCH(ROWS($A$6:A128),Requirements_Register!$BD$6:$BD$255,0))&amp;"","")</f>
        <v/>
      </c>
      <c r="M128" s="22" t="str">
        <f aca="false">IFERROR(INDEX(Requirements_Register!$AU$6:$AU$255,MATCH(ROWS($A$6:A128),Requirements_Register!$BD$6:$BD$255,0))&amp;"","")</f>
        <v/>
      </c>
      <c r="N128" s="22" t="str">
        <f aca="false">IFERROR(INDEX(Requirements_Register!$AV$6:$AV$255,MATCH(ROWS($A$6:A128),Requirements_Register!$BD$6:$BD$255,0))&amp;"","")</f>
        <v/>
      </c>
      <c r="O128" s="22" t="str">
        <f aca="false">IFERROR(INDEX(Requirements_Register!$AW$6:$AW$255,MATCH(ROWS($A$6:A128),Requirements_Register!$BD$6:$BD$255,0))&amp;"","")</f>
        <v/>
      </c>
    </row>
    <row r="129" customFormat="false" ht="15" hidden="false" customHeight="false" outlineLevel="0" collapsed="false">
      <c r="A129" s="22" t="str">
        <f aca="false">IFERROR(INDEX(Requirements_Register!$A$6:$A$255,MATCH(ROWS($A$6:A129),Requirements_Register!$BD$6:$BD$255,0))&amp;"","")</f>
        <v/>
      </c>
      <c r="B129" s="22" t="str">
        <f aca="false">IFERROR(INDEX(Requirements_Register!$C$6:$C$255,MATCH(ROWS($A$6:A129),Requirements_Register!$BD$6:$BD$255,0))&amp;"","")</f>
        <v/>
      </c>
      <c r="C129" s="22" t="str">
        <f aca="false">IFERROR(INDEX(Requirements_Register!$D$6:$D$255,MATCH(ROWS($A$6:A129),Requirements_Register!$BD$6:$BD$255,0))&amp;"","")</f>
        <v/>
      </c>
      <c r="D129" s="22" t="str">
        <f aca="false">IFERROR(INDEX(Requirements_Register!$E$6:$E$255,MATCH(ROWS($A$6:A129),Requirements_Register!$BD$6:$BD$255,0))&amp;"","")</f>
        <v/>
      </c>
      <c r="E129" s="22" t="str">
        <f aca="false">IFERROR(INDEX(Requirements_Register!$F$6:$F$255,MATCH(ROWS($A$6:A129),Requirements_Register!$BD$6:$BD$255,0))&amp;"","")</f>
        <v/>
      </c>
      <c r="F129" s="22" t="str">
        <f aca="false">IFERROR(INDEX(Requirements_Register!$G$6:$G$255,MATCH(ROWS($A$6:A129),Requirements_Register!$BD$6:$BD$255,0))&amp;"","")</f>
        <v/>
      </c>
      <c r="G129" s="22" t="str">
        <f aca="false">IFERROR(INDEX(Requirements_Register!$K$6:$K$255,MATCH(ROWS($A$6:A129),Requirements_Register!$BD$6:$BD$255,0))&amp;"","")</f>
        <v/>
      </c>
      <c r="H129" s="22" t="str">
        <f aca="false">IFERROR(INDEX(Requirements_Register!$L$6:$L$255,MATCH(ROWS($A$6:A129),Requirements_Register!$BD$6:$BD$255,0))&amp;"","")</f>
        <v/>
      </c>
      <c r="I129" s="22" t="str">
        <f aca="false">IFERROR(INDEX(Requirements_Register!$N$6:$N$255,MATCH(ROWS($A$6:A129),Requirements_Register!$BD$6:$BD$255,0))&amp;"","")</f>
        <v/>
      </c>
      <c r="J129" s="22" t="str">
        <f aca="false">IFERROR(INDEX(Requirements_Register!$O$6:$O$255,MATCH(ROWS($A$6:A129),Requirements_Register!$BD$6:$BD$255,0))&amp;"","")</f>
        <v/>
      </c>
      <c r="K129" s="22" t="str">
        <f aca="false">IFERROR(INDEX(Requirements_Register!$AC$6:$AC$255,MATCH(ROWS($A$6:A129),Requirements_Register!$BD$6:$BD$255,0)),"")</f>
        <v/>
      </c>
      <c r="L129" s="22" t="str">
        <f aca="false">IFERROR(INDEX(Requirements_Register!$AG$6:$AG$255,MATCH(ROWS($A$6:A129),Requirements_Register!$BD$6:$BD$255,0))&amp;"","")</f>
        <v/>
      </c>
      <c r="M129" s="22" t="str">
        <f aca="false">IFERROR(INDEX(Requirements_Register!$AU$6:$AU$255,MATCH(ROWS($A$6:A129),Requirements_Register!$BD$6:$BD$255,0))&amp;"","")</f>
        <v/>
      </c>
      <c r="N129" s="22" t="str">
        <f aca="false">IFERROR(INDEX(Requirements_Register!$AV$6:$AV$255,MATCH(ROWS($A$6:A129),Requirements_Register!$BD$6:$BD$255,0))&amp;"","")</f>
        <v/>
      </c>
      <c r="O129" s="22" t="str">
        <f aca="false">IFERROR(INDEX(Requirements_Register!$AW$6:$AW$255,MATCH(ROWS($A$6:A129),Requirements_Register!$BD$6:$BD$255,0))&amp;"","")</f>
        <v/>
      </c>
    </row>
    <row r="130" customFormat="false" ht="15" hidden="false" customHeight="false" outlineLevel="0" collapsed="false">
      <c r="A130" s="22" t="str">
        <f aca="false">IFERROR(INDEX(Requirements_Register!$A$6:$A$255,MATCH(ROWS($A$6:A130),Requirements_Register!$BD$6:$BD$255,0))&amp;"","")</f>
        <v/>
      </c>
      <c r="B130" s="22" t="str">
        <f aca="false">IFERROR(INDEX(Requirements_Register!$C$6:$C$255,MATCH(ROWS($A$6:A130),Requirements_Register!$BD$6:$BD$255,0))&amp;"","")</f>
        <v/>
      </c>
      <c r="C130" s="22" t="str">
        <f aca="false">IFERROR(INDEX(Requirements_Register!$D$6:$D$255,MATCH(ROWS($A$6:A130),Requirements_Register!$BD$6:$BD$255,0))&amp;"","")</f>
        <v/>
      </c>
      <c r="D130" s="22" t="str">
        <f aca="false">IFERROR(INDEX(Requirements_Register!$E$6:$E$255,MATCH(ROWS($A$6:A130),Requirements_Register!$BD$6:$BD$255,0))&amp;"","")</f>
        <v/>
      </c>
      <c r="E130" s="22" t="str">
        <f aca="false">IFERROR(INDEX(Requirements_Register!$F$6:$F$255,MATCH(ROWS($A$6:A130),Requirements_Register!$BD$6:$BD$255,0))&amp;"","")</f>
        <v/>
      </c>
      <c r="F130" s="22" t="str">
        <f aca="false">IFERROR(INDEX(Requirements_Register!$G$6:$G$255,MATCH(ROWS($A$6:A130),Requirements_Register!$BD$6:$BD$255,0))&amp;"","")</f>
        <v/>
      </c>
      <c r="G130" s="22" t="str">
        <f aca="false">IFERROR(INDEX(Requirements_Register!$K$6:$K$255,MATCH(ROWS($A$6:A130),Requirements_Register!$BD$6:$BD$255,0))&amp;"","")</f>
        <v/>
      </c>
      <c r="H130" s="22" t="str">
        <f aca="false">IFERROR(INDEX(Requirements_Register!$L$6:$L$255,MATCH(ROWS($A$6:A130),Requirements_Register!$BD$6:$BD$255,0))&amp;"","")</f>
        <v/>
      </c>
      <c r="I130" s="22" t="str">
        <f aca="false">IFERROR(INDEX(Requirements_Register!$N$6:$N$255,MATCH(ROWS($A$6:A130),Requirements_Register!$BD$6:$BD$255,0))&amp;"","")</f>
        <v/>
      </c>
      <c r="J130" s="22" t="str">
        <f aca="false">IFERROR(INDEX(Requirements_Register!$O$6:$O$255,MATCH(ROWS($A$6:A130),Requirements_Register!$BD$6:$BD$255,0))&amp;"","")</f>
        <v/>
      </c>
      <c r="K130" s="22" t="str">
        <f aca="false">IFERROR(INDEX(Requirements_Register!$AC$6:$AC$255,MATCH(ROWS($A$6:A130),Requirements_Register!$BD$6:$BD$255,0)),"")</f>
        <v/>
      </c>
      <c r="L130" s="22" t="str">
        <f aca="false">IFERROR(INDEX(Requirements_Register!$AG$6:$AG$255,MATCH(ROWS($A$6:A130),Requirements_Register!$BD$6:$BD$255,0))&amp;"","")</f>
        <v/>
      </c>
      <c r="M130" s="22" t="str">
        <f aca="false">IFERROR(INDEX(Requirements_Register!$AU$6:$AU$255,MATCH(ROWS($A$6:A130),Requirements_Register!$BD$6:$BD$255,0))&amp;"","")</f>
        <v/>
      </c>
      <c r="N130" s="22" t="str">
        <f aca="false">IFERROR(INDEX(Requirements_Register!$AV$6:$AV$255,MATCH(ROWS($A$6:A130),Requirements_Register!$BD$6:$BD$255,0))&amp;"","")</f>
        <v/>
      </c>
      <c r="O130" s="22" t="str">
        <f aca="false">IFERROR(INDEX(Requirements_Register!$AW$6:$AW$255,MATCH(ROWS($A$6:A130),Requirements_Register!$BD$6:$BD$255,0))&amp;"","")</f>
        <v/>
      </c>
    </row>
    <row r="131" customFormat="false" ht="15" hidden="false" customHeight="false" outlineLevel="0" collapsed="false">
      <c r="A131" s="22" t="str">
        <f aca="false">IFERROR(INDEX(Requirements_Register!$A$6:$A$255,MATCH(ROWS($A$6:A131),Requirements_Register!$BD$6:$BD$255,0))&amp;"","")</f>
        <v/>
      </c>
      <c r="B131" s="22" t="str">
        <f aca="false">IFERROR(INDEX(Requirements_Register!$C$6:$C$255,MATCH(ROWS($A$6:A131),Requirements_Register!$BD$6:$BD$255,0))&amp;"","")</f>
        <v/>
      </c>
      <c r="C131" s="22" t="str">
        <f aca="false">IFERROR(INDEX(Requirements_Register!$D$6:$D$255,MATCH(ROWS($A$6:A131),Requirements_Register!$BD$6:$BD$255,0))&amp;"","")</f>
        <v/>
      </c>
      <c r="D131" s="22" t="str">
        <f aca="false">IFERROR(INDEX(Requirements_Register!$E$6:$E$255,MATCH(ROWS($A$6:A131),Requirements_Register!$BD$6:$BD$255,0))&amp;"","")</f>
        <v/>
      </c>
      <c r="E131" s="22" t="str">
        <f aca="false">IFERROR(INDEX(Requirements_Register!$F$6:$F$255,MATCH(ROWS($A$6:A131),Requirements_Register!$BD$6:$BD$255,0))&amp;"","")</f>
        <v/>
      </c>
      <c r="F131" s="22" t="str">
        <f aca="false">IFERROR(INDEX(Requirements_Register!$G$6:$G$255,MATCH(ROWS($A$6:A131),Requirements_Register!$BD$6:$BD$255,0))&amp;"","")</f>
        <v/>
      </c>
      <c r="G131" s="22" t="str">
        <f aca="false">IFERROR(INDEX(Requirements_Register!$K$6:$K$255,MATCH(ROWS($A$6:A131),Requirements_Register!$BD$6:$BD$255,0))&amp;"","")</f>
        <v/>
      </c>
      <c r="H131" s="22" t="str">
        <f aca="false">IFERROR(INDEX(Requirements_Register!$L$6:$L$255,MATCH(ROWS($A$6:A131),Requirements_Register!$BD$6:$BD$255,0))&amp;"","")</f>
        <v/>
      </c>
      <c r="I131" s="22" t="str">
        <f aca="false">IFERROR(INDEX(Requirements_Register!$N$6:$N$255,MATCH(ROWS($A$6:A131),Requirements_Register!$BD$6:$BD$255,0))&amp;"","")</f>
        <v/>
      </c>
      <c r="J131" s="22" t="str">
        <f aca="false">IFERROR(INDEX(Requirements_Register!$O$6:$O$255,MATCH(ROWS($A$6:A131),Requirements_Register!$BD$6:$BD$255,0))&amp;"","")</f>
        <v/>
      </c>
      <c r="K131" s="22" t="str">
        <f aca="false">IFERROR(INDEX(Requirements_Register!$AC$6:$AC$255,MATCH(ROWS($A$6:A131),Requirements_Register!$BD$6:$BD$255,0)),"")</f>
        <v/>
      </c>
      <c r="L131" s="22" t="str">
        <f aca="false">IFERROR(INDEX(Requirements_Register!$AG$6:$AG$255,MATCH(ROWS($A$6:A131),Requirements_Register!$BD$6:$BD$255,0))&amp;"","")</f>
        <v/>
      </c>
      <c r="M131" s="22" t="str">
        <f aca="false">IFERROR(INDEX(Requirements_Register!$AU$6:$AU$255,MATCH(ROWS($A$6:A131),Requirements_Register!$BD$6:$BD$255,0))&amp;"","")</f>
        <v/>
      </c>
      <c r="N131" s="22" t="str">
        <f aca="false">IFERROR(INDEX(Requirements_Register!$AV$6:$AV$255,MATCH(ROWS($A$6:A131),Requirements_Register!$BD$6:$BD$255,0))&amp;"","")</f>
        <v/>
      </c>
      <c r="O131" s="22" t="str">
        <f aca="false">IFERROR(INDEX(Requirements_Register!$AW$6:$AW$255,MATCH(ROWS($A$6:A131),Requirements_Register!$BD$6:$BD$255,0))&amp;"","")</f>
        <v/>
      </c>
    </row>
    <row r="132" customFormat="false" ht="15" hidden="false" customHeight="false" outlineLevel="0" collapsed="false">
      <c r="A132" s="22" t="str">
        <f aca="false">IFERROR(INDEX(Requirements_Register!$A$6:$A$255,MATCH(ROWS($A$6:A132),Requirements_Register!$BD$6:$BD$255,0))&amp;"","")</f>
        <v/>
      </c>
      <c r="B132" s="22" t="str">
        <f aca="false">IFERROR(INDEX(Requirements_Register!$C$6:$C$255,MATCH(ROWS($A$6:A132),Requirements_Register!$BD$6:$BD$255,0))&amp;"","")</f>
        <v/>
      </c>
      <c r="C132" s="22" t="str">
        <f aca="false">IFERROR(INDEX(Requirements_Register!$D$6:$D$255,MATCH(ROWS($A$6:A132),Requirements_Register!$BD$6:$BD$255,0))&amp;"","")</f>
        <v/>
      </c>
      <c r="D132" s="22" t="str">
        <f aca="false">IFERROR(INDEX(Requirements_Register!$E$6:$E$255,MATCH(ROWS($A$6:A132),Requirements_Register!$BD$6:$BD$255,0))&amp;"","")</f>
        <v/>
      </c>
      <c r="E132" s="22" t="str">
        <f aca="false">IFERROR(INDEX(Requirements_Register!$F$6:$F$255,MATCH(ROWS($A$6:A132),Requirements_Register!$BD$6:$BD$255,0))&amp;"","")</f>
        <v/>
      </c>
      <c r="F132" s="22" t="str">
        <f aca="false">IFERROR(INDEX(Requirements_Register!$G$6:$G$255,MATCH(ROWS($A$6:A132),Requirements_Register!$BD$6:$BD$255,0))&amp;"","")</f>
        <v/>
      </c>
      <c r="G132" s="22" t="str">
        <f aca="false">IFERROR(INDEX(Requirements_Register!$K$6:$K$255,MATCH(ROWS($A$6:A132),Requirements_Register!$BD$6:$BD$255,0))&amp;"","")</f>
        <v/>
      </c>
      <c r="H132" s="22" t="str">
        <f aca="false">IFERROR(INDEX(Requirements_Register!$L$6:$L$255,MATCH(ROWS($A$6:A132),Requirements_Register!$BD$6:$BD$255,0))&amp;"","")</f>
        <v/>
      </c>
      <c r="I132" s="22" t="str">
        <f aca="false">IFERROR(INDEX(Requirements_Register!$N$6:$N$255,MATCH(ROWS($A$6:A132),Requirements_Register!$BD$6:$BD$255,0))&amp;"","")</f>
        <v/>
      </c>
      <c r="J132" s="22" t="str">
        <f aca="false">IFERROR(INDEX(Requirements_Register!$O$6:$O$255,MATCH(ROWS($A$6:A132),Requirements_Register!$BD$6:$BD$255,0))&amp;"","")</f>
        <v/>
      </c>
      <c r="K132" s="22" t="str">
        <f aca="false">IFERROR(INDEX(Requirements_Register!$AC$6:$AC$255,MATCH(ROWS($A$6:A132),Requirements_Register!$BD$6:$BD$255,0)),"")</f>
        <v/>
      </c>
      <c r="L132" s="22" t="str">
        <f aca="false">IFERROR(INDEX(Requirements_Register!$AG$6:$AG$255,MATCH(ROWS($A$6:A132),Requirements_Register!$BD$6:$BD$255,0))&amp;"","")</f>
        <v/>
      </c>
      <c r="M132" s="22" t="str">
        <f aca="false">IFERROR(INDEX(Requirements_Register!$AU$6:$AU$255,MATCH(ROWS($A$6:A132),Requirements_Register!$BD$6:$BD$255,0))&amp;"","")</f>
        <v/>
      </c>
      <c r="N132" s="22" t="str">
        <f aca="false">IFERROR(INDEX(Requirements_Register!$AV$6:$AV$255,MATCH(ROWS($A$6:A132),Requirements_Register!$BD$6:$BD$255,0))&amp;"","")</f>
        <v/>
      </c>
      <c r="O132" s="22" t="str">
        <f aca="false">IFERROR(INDEX(Requirements_Register!$AW$6:$AW$255,MATCH(ROWS($A$6:A132),Requirements_Register!$BD$6:$BD$255,0))&amp;"","")</f>
        <v/>
      </c>
    </row>
    <row r="133" customFormat="false" ht="15" hidden="false" customHeight="false" outlineLevel="0" collapsed="false">
      <c r="A133" s="22" t="str">
        <f aca="false">IFERROR(INDEX(Requirements_Register!$A$6:$A$255,MATCH(ROWS($A$6:A133),Requirements_Register!$BD$6:$BD$255,0))&amp;"","")</f>
        <v/>
      </c>
      <c r="B133" s="22" t="str">
        <f aca="false">IFERROR(INDEX(Requirements_Register!$C$6:$C$255,MATCH(ROWS($A$6:A133),Requirements_Register!$BD$6:$BD$255,0))&amp;"","")</f>
        <v/>
      </c>
      <c r="C133" s="22" t="str">
        <f aca="false">IFERROR(INDEX(Requirements_Register!$D$6:$D$255,MATCH(ROWS($A$6:A133),Requirements_Register!$BD$6:$BD$255,0))&amp;"","")</f>
        <v/>
      </c>
      <c r="D133" s="22" t="str">
        <f aca="false">IFERROR(INDEX(Requirements_Register!$E$6:$E$255,MATCH(ROWS($A$6:A133),Requirements_Register!$BD$6:$BD$255,0))&amp;"","")</f>
        <v/>
      </c>
      <c r="E133" s="22" t="str">
        <f aca="false">IFERROR(INDEX(Requirements_Register!$F$6:$F$255,MATCH(ROWS($A$6:A133),Requirements_Register!$BD$6:$BD$255,0))&amp;"","")</f>
        <v/>
      </c>
      <c r="F133" s="22" t="str">
        <f aca="false">IFERROR(INDEX(Requirements_Register!$G$6:$G$255,MATCH(ROWS($A$6:A133),Requirements_Register!$BD$6:$BD$255,0))&amp;"","")</f>
        <v/>
      </c>
      <c r="G133" s="22" t="str">
        <f aca="false">IFERROR(INDEX(Requirements_Register!$K$6:$K$255,MATCH(ROWS($A$6:A133),Requirements_Register!$BD$6:$BD$255,0))&amp;"","")</f>
        <v/>
      </c>
      <c r="H133" s="22" t="str">
        <f aca="false">IFERROR(INDEX(Requirements_Register!$L$6:$L$255,MATCH(ROWS($A$6:A133),Requirements_Register!$BD$6:$BD$255,0))&amp;"","")</f>
        <v/>
      </c>
      <c r="I133" s="22" t="str">
        <f aca="false">IFERROR(INDEX(Requirements_Register!$N$6:$N$255,MATCH(ROWS($A$6:A133),Requirements_Register!$BD$6:$BD$255,0))&amp;"","")</f>
        <v/>
      </c>
      <c r="J133" s="22" t="str">
        <f aca="false">IFERROR(INDEX(Requirements_Register!$O$6:$O$255,MATCH(ROWS($A$6:A133),Requirements_Register!$BD$6:$BD$255,0))&amp;"","")</f>
        <v/>
      </c>
      <c r="K133" s="22" t="str">
        <f aca="false">IFERROR(INDEX(Requirements_Register!$AC$6:$AC$255,MATCH(ROWS($A$6:A133),Requirements_Register!$BD$6:$BD$255,0)),"")</f>
        <v/>
      </c>
      <c r="L133" s="22" t="str">
        <f aca="false">IFERROR(INDEX(Requirements_Register!$AG$6:$AG$255,MATCH(ROWS($A$6:A133),Requirements_Register!$BD$6:$BD$255,0))&amp;"","")</f>
        <v/>
      </c>
      <c r="M133" s="22" t="str">
        <f aca="false">IFERROR(INDEX(Requirements_Register!$AU$6:$AU$255,MATCH(ROWS($A$6:A133),Requirements_Register!$BD$6:$BD$255,0))&amp;"","")</f>
        <v/>
      </c>
      <c r="N133" s="22" t="str">
        <f aca="false">IFERROR(INDEX(Requirements_Register!$AV$6:$AV$255,MATCH(ROWS($A$6:A133),Requirements_Register!$BD$6:$BD$255,0))&amp;"","")</f>
        <v/>
      </c>
      <c r="O133" s="22" t="str">
        <f aca="false">IFERROR(INDEX(Requirements_Register!$AW$6:$AW$255,MATCH(ROWS($A$6:A133),Requirements_Register!$BD$6:$BD$255,0))&amp;"","")</f>
        <v/>
      </c>
    </row>
    <row r="134" customFormat="false" ht="15" hidden="false" customHeight="false" outlineLevel="0" collapsed="false">
      <c r="A134" s="22" t="str">
        <f aca="false">IFERROR(INDEX(Requirements_Register!$A$6:$A$255,MATCH(ROWS($A$6:A134),Requirements_Register!$BD$6:$BD$255,0))&amp;"","")</f>
        <v/>
      </c>
      <c r="B134" s="22" t="str">
        <f aca="false">IFERROR(INDEX(Requirements_Register!$C$6:$C$255,MATCH(ROWS($A$6:A134),Requirements_Register!$BD$6:$BD$255,0))&amp;"","")</f>
        <v/>
      </c>
      <c r="C134" s="22" t="str">
        <f aca="false">IFERROR(INDEX(Requirements_Register!$D$6:$D$255,MATCH(ROWS($A$6:A134),Requirements_Register!$BD$6:$BD$255,0))&amp;"","")</f>
        <v/>
      </c>
      <c r="D134" s="22" t="str">
        <f aca="false">IFERROR(INDEX(Requirements_Register!$E$6:$E$255,MATCH(ROWS($A$6:A134),Requirements_Register!$BD$6:$BD$255,0))&amp;"","")</f>
        <v/>
      </c>
      <c r="E134" s="22" t="str">
        <f aca="false">IFERROR(INDEX(Requirements_Register!$F$6:$F$255,MATCH(ROWS($A$6:A134),Requirements_Register!$BD$6:$BD$255,0))&amp;"","")</f>
        <v/>
      </c>
      <c r="F134" s="22" t="str">
        <f aca="false">IFERROR(INDEX(Requirements_Register!$G$6:$G$255,MATCH(ROWS($A$6:A134),Requirements_Register!$BD$6:$BD$255,0))&amp;"","")</f>
        <v/>
      </c>
      <c r="G134" s="22" t="str">
        <f aca="false">IFERROR(INDEX(Requirements_Register!$K$6:$K$255,MATCH(ROWS($A$6:A134),Requirements_Register!$BD$6:$BD$255,0))&amp;"","")</f>
        <v/>
      </c>
      <c r="H134" s="22" t="str">
        <f aca="false">IFERROR(INDEX(Requirements_Register!$L$6:$L$255,MATCH(ROWS($A$6:A134),Requirements_Register!$BD$6:$BD$255,0))&amp;"","")</f>
        <v/>
      </c>
      <c r="I134" s="22" t="str">
        <f aca="false">IFERROR(INDEX(Requirements_Register!$N$6:$N$255,MATCH(ROWS($A$6:A134),Requirements_Register!$BD$6:$BD$255,0))&amp;"","")</f>
        <v/>
      </c>
      <c r="J134" s="22" t="str">
        <f aca="false">IFERROR(INDEX(Requirements_Register!$O$6:$O$255,MATCH(ROWS($A$6:A134),Requirements_Register!$BD$6:$BD$255,0))&amp;"","")</f>
        <v/>
      </c>
      <c r="K134" s="22" t="str">
        <f aca="false">IFERROR(INDEX(Requirements_Register!$AC$6:$AC$255,MATCH(ROWS($A$6:A134),Requirements_Register!$BD$6:$BD$255,0)),"")</f>
        <v/>
      </c>
      <c r="L134" s="22" t="str">
        <f aca="false">IFERROR(INDEX(Requirements_Register!$AG$6:$AG$255,MATCH(ROWS($A$6:A134),Requirements_Register!$BD$6:$BD$255,0))&amp;"","")</f>
        <v/>
      </c>
      <c r="M134" s="22" t="str">
        <f aca="false">IFERROR(INDEX(Requirements_Register!$AU$6:$AU$255,MATCH(ROWS($A$6:A134),Requirements_Register!$BD$6:$BD$255,0))&amp;"","")</f>
        <v/>
      </c>
      <c r="N134" s="22" t="str">
        <f aca="false">IFERROR(INDEX(Requirements_Register!$AV$6:$AV$255,MATCH(ROWS($A$6:A134),Requirements_Register!$BD$6:$BD$255,0))&amp;"","")</f>
        <v/>
      </c>
      <c r="O134" s="22" t="str">
        <f aca="false">IFERROR(INDEX(Requirements_Register!$AW$6:$AW$255,MATCH(ROWS($A$6:A134),Requirements_Register!$BD$6:$BD$255,0))&amp;"","")</f>
        <v/>
      </c>
    </row>
    <row r="135" customFormat="false" ht="15" hidden="false" customHeight="false" outlineLevel="0" collapsed="false">
      <c r="A135" s="22" t="str">
        <f aca="false">IFERROR(INDEX(Requirements_Register!$A$6:$A$255,MATCH(ROWS($A$6:A135),Requirements_Register!$BD$6:$BD$255,0))&amp;"","")</f>
        <v/>
      </c>
      <c r="B135" s="22" t="str">
        <f aca="false">IFERROR(INDEX(Requirements_Register!$C$6:$C$255,MATCH(ROWS($A$6:A135),Requirements_Register!$BD$6:$BD$255,0))&amp;"","")</f>
        <v/>
      </c>
      <c r="C135" s="22" t="str">
        <f aca="false">IFERROR(INDEX(Requirements_Register!$D$6:$D$255,MATCH(ROWS($A$6:A135),Requirements_Register!$BD$6:$BD$255,0))&amp;"","")</f>
        <v/>
      </c>
      <c r="D135" s="22" t="str">
        <f aca="false">IFERROR(INDEX(Requirements_Register!$E$6:$E$255,MATCH(ROWS($A$6:A135),Requirements_Register!$BD$6:$BD$255,0))&amp;"","")</f>
        <v/>
      </c>
      <c r="E135" s="22" t="str">
        <f aca="false">IFERROR(INDEX(Requirements_Register!$F$6:$F$255,MATCH(ROWS($A$6:A135),Requirements_Register!$BD$6:$BD$255,0))&amp;"","")</f>
        <v/>
      </c>
      <c r="F135" s="22" t="str">
        <f aca="false">IFERROR(INDEX(Requirements_Register!$G$6:$G$255,MATCH(ROWS($A$6:A135),Requirements_Register!$BD$6:$BD$255,0))&amp;"","")</f>
        <v/>
      </c>
      <c r="G135" s="22" t="str">
        <f aca="false">IFERROR(INDEX(Requirements_Register!$K$6:$K$255,MATCH(ROWS($A$6:A135),Requirements_Register!$BD$6:$BD$255,0))&amp;"","")</f>
        <v/>
      </c>
      <c r="H135" s="22" t="str">
        <f aca="false">IFERROR(INDEX(Requirements_Register!$L$6:$L$255,MATCH(ROWS($A$6:A135),Requirements_Register!$BD$6:$BD$255,0))&amp;"","")</f>
        <v/>
      </c>
      <c r="I135" s="22" t="str">
        <f aca="false">IFERROR(INDEX(Requirements_Register!$N$6:$N$255,MATCH(ROWS($A$6:A135),Requirements_Register!$BD$6:$BD$255,0))&amp;"","")</f>
        <v/>
      </c>
      <c r="J135" s="22" t="str">
        <f aca="false">IFERROR(INDEX(Requirements_Register!$O$6:$O$255,MATCH(ROWS($A$6:A135),Requirements_Register!$BD$6:$BD$255,0))&amp;"","")</f>
        <v/>
      </c>
      <c r="K135" s="22" t="str">
        <f aca="false">IFERROR(INDEX(Requirements_Register!$AC$6:$AC$255,MATCH(ROWS($A$6:A135),Requirements_Register!$BD$6:$BD$255,0)),"")</f>
        <v/>
      </c>
      <c r="L135" s="22" t="str">
        <f aca="false">IFERROR(INDEX(Requirements_Register!$AG$6:$AG$255,MATCH(ROWS($A$6:A135),Requirements_Register!$BD$6:$BD$255,0))&amp;"","")</f>
        <v/>
      </c>
      <c r="M135" s="22" t="str">
        <f aca="false">IFERROR(INDEX(Requirements_Register!$AU$6:$AU$255,MATCH(ROWS($A$6:A135),Requirements_Register!$BD$6:$BD$255,0))&amp;"","")</f>
        <v/>
      </c>
      <c r="N135" s="22" t="str">
        <f aca="false">IFERROR(INDEX(Requirements_Register!$AV$6:$AV$255,MATCH(ROWS($A$6:A135),Requirements_Register!$BD$6:$BD$255,0))&amp;"","")</f>
        <v/>
      </c>
      <c r="O135" s="22" t="str">
        <f aca="false">IFERROR(INDEX(Requirements_Register!$AW$6:$AW$255,MATCH(ROWS($A$6:A135),Requirements_Register!$BD$6:$BD$255,0))&amp;"","")</f>
        <v/>
      </c>
    </row>
    <row r="136" customFormat="false" ht="15" hidden="false" customHeight="false" outlineLevel="0" collapsed="false">
      <c r="A136" s="22" t="str">
        <f aca="false">IFERROR(INDEX(Requirements_Register!$A$6:$A$255,MATCH(ROWS($A$6:A136),Requirements_Register!$BD$6:$BD$255,0))&amp;"","")</f>
        <v/>
      </c>
      <c r="B136" s="22" t="str">
        <f aca="false">IFERROR(INDEX(Requirements_Register!$C$6:$C$255,MATCH(ROWS($A$6:A136),Requirements_Register!$BD$6:$BD$255,0))&amp;"","")</f>
        <v/>
      </c>
      <c r="C136" s="22" t="str">
        <f aca="false">IFERROR(INDEX(Requirements_Register!$D$6:$D$255,MATCH(ROWS($A$6:A136),Requirements_Register!$BD$6:$BD$255,0))&amp;"","")</f>
        <v/>
      </c>
      <c r="D136" s="22" t="str">
        <f aca="false">IFERROR(INDEX(Requirements_Register!$E$6:$E$255,MATCH(ROWS($A$6:A136),Requirements_Register!$BD$6:$BD$255,0))&amp;"","")</f>
        <v/>
      </c>
      <c r="E136" s="22" t="str">
        <f aca="false">IFERROR(INDEX(Requirements_Register!$F$6:$F$255,MATCH(ROWS($A$6:A136),Requirements_Register!$BD$6:$BD$255,0))&amp;"","")</f>
        <v/>
      </c>
      <c r="F136" s="22" t="str">
        <f aca="false">IFERROR(INDEX(Requirements_Register!$G$6:$G$255,MATCH(ROWS($A$6:A136),Requirements_Register!$BD$6:$BD$255,0))&amp;"","")</f>
        <v/>
      </c>
      <c r="G136" s="22" t="str">
        <f aca="false">IFERROR(INDEX(Requirements_Register!$K$6:$K$255,MATCH(ROWS($A$6:A136),Requirements_Register!$BD$6:$BD$255,0))&amp;"","")</f>
        <v/>
      </c>
      <c r="H136" s="22" t="str">
        <f aca="false">IFERROR(INDEX(Requirements_Register!$L$6:$L$255,MATCH(ROWS($A$6:A136),Requirements_Register!$BD$6:$BD$255,0))&amp;"","")</f>
        <v/>
      </c>
      <c r="I136" s="22" t="str">
        <f aca="false">IFERROR(INDEX(Requirements_Register!$N$6:$N$255,MATCH(ROWS($A$6:A136),Requirements_Register!$BD$6:$BD$255,0))&amp;"","")</f>
        <v/>
      </c>
      <c r="J136" s="22" t="str">
        <f aca="false">IFERROR(INDEX(Requirements_Register!$O$6:$O$255,MATCH(ROWS($A$6:A136),Requirements_Register!$BD$6:$BD$255,0))&amp;"","")</f>
        <v/>
      </c>
      <c r="K136" s="22" t="str">
        <f aca="false">IFERROR(INDEX(Requirements_Register!$AC$6:$AC$255,MATCH(ROWS($A$6:A136),Requirements_Register!$BD$6:$BD$255,0)),"")</f>
        <v/>
      </c>
      <c r="L136" s="22" t="str">
        <f aca="false">IFERROR(INDEX(Requirements_Register!$AG$6:$AG$255,MATCH(ROWS($A$6:A136),Requirements_Register!$BD$6:$BD$255,0))&amp;"","")</f>
        <v/>
      </c>
      <c r="M136" s="22" t="str">
        <f aca="false">IFERROR(INDEX(Requirements_Register!$AU$6:$AU$255,MATCH(ROWS($A$6:A136),Requirements_Register!$BD$6:$BD$255,0))&amp;"","")</f>
        <v/>
      </c>
      <c r="N136" s="22" t="str">
        <f aca="false">IFERROR(INDEX(Requirements_Register!$AV$6:$AV$255,MATCH(ROWS($A$6:A136),Requirements_Register!$BD$6:$BD$255,0))&amp;"","")</f>
        <v/>
      </c>
      <c r="O136" s="22" t="str">
        <f aca="false">IFERROR(INDEX(Requirements_Register!$AW$6:$AW$255,MATCH(ROWS($A$6:A136),Requirements_Register!$BD$6:$BD$255,0))&amp;"","")</f>
        <v/>
      </c>
    </row>
    <row r="137" customFormat="false" ht="15" hidden="false" customHeight="false" outlineLevel="0" collapsed="false">
      <c r="A137" s="22" t="str">
        <f aca="false">IFERROR(INDEX(Requirements_Register!$A$6:$A$255,MATCH(ROWS($A$6:A137),Requirements_Register!$BD$6:$BD$255,0))&amp;"","")</f>
        <v/>
      </c>
      <c r="B137" s="22" t="str">
        <f aca="false">IFERROR(INDEX(Requirements_Register!$C$6:$C$255,MATCH(ROWS($A$6:A137),Requirements_Register!$BD$6:$BD$255,0))&amp;"","")</f>
        <v/>
      </c>
      <c r="C137" s="22" t="str">
        <f aca="false">IFERROR(INDEX(Requirements_Register!$D$6:$D$255,MATCH(ROWS($A$6:A137),Requirements_Register!$BD$6:$BD$255,0))&amp;"","")</f>
        <v/>
      </c>
      <c r="D137" s="22" t="str">
        <f aca="false">IFERROR(INDEX(Requirements_Register!$E$6:$E$255,MATCH(ROWS($A$6:A137),Requirements_Register!$BD$6:$BD$255,0))&amp;"","")</f>
        <v/>
      </c>
      <c r="E137" s="22" t="str">
        <f aca="false">IFERROR(INDEX(Requirements_Register!$F$6:$F$255,MATCH(ROWS($A$6:A137),Requirements_Register!$BD$6:$BD$255,0))&amp;"","")</f>
        <v/>
      </c>
      <c r="F137" s="22" t="str">
        <f aca="false">IFERROR(INDEX(Requirements_Register!$G$6:$G$255,MATCH(ROWS($A$6:A137),Requirements_Register!$BD$6:$BD$255,0))&amp;"","")</f>
        <v/>
      </c>
      <c r="G137" s="22" t="str">
        <f aca="false">IFERROR(INDEX(Requirements_Register!$K$6:$K$255,MATCH(ROWS($A$6:A137),Requirements_Register!$BD$6:$BD$255,0))&amp;"","")</f>
        <v/>
      </c>
      <c r="H137" s="22" t="str">
        <f aca="false">IFERROR(INDEX(Requirements_Register!$L$6:$L$255,MATCH(ROWS($A$6:A137),Requirements_Register!$BD$6:$BD$255,0))&amp;"","")</f>
        <v/>
      </c>
      <c r="I137" s="22" t="str">
        <f aca="false">IFERROR(INDEX(Requirements_Register!$N$6:$N$255,MATCH(ROWS($A$6:A137),Requirements_Register!$BD$6:$BD$255,0))&amp;"","")</f>
        <v/>
      </c>
      <c r="J137" s="22" t="str">
        <f aca="false">IFERROR(INDEX(Requirements_Register!$O$6:$O$255,MATCH(ROWS($A$6:A137),Requirements_Register!$BD$6:$BD$255,0))&amp;"","")</f>
        <v/>
      </c>
      <c r="K137" s="22" t="str">
        <f aca="false">IFERROR(INDEX(Requirements_Register!$AC$6:$AC$255,MATCH(ROWS($A$6:A137),Requirements_Register!$BD$6:$BD$255,0)),"")</f>
        <v/>
      </c>
      <c r="L137" s="22" t="str">
        <f aca="false">IFERROR(INDEX(Requirements_Register!$AG$6:$AG$255,MATCH(ROWS($A$6:A137),Requirements_Register!$BD$6:$BD$255,0))&amp;"","")</f>
        <v/>
      </c>
      <c r="M137" s="22" t="str">
        <f aca="false">IFERROR(INDEX(Requirements_Register!$AU$6:$AU$255,MATCH(ROWS($A$6:A137),Requirements_Register!$BD$6:$BD$255,0))&amp;"","")</f>
        <v/>
      </c>
      <c r="N137" s="22" t="str">
        <f aca="false">IFERROR(INDEX(Requirements_Register!$AV$6:$AV$255,MATCH(ROWS($A$6:A137),Requirements_Register!$BD$6:$BD$255,0))&amp;"","")</f>
        <v/>
      </c>
      <c r="O137" s="22" t="str">
        <f aca="false">IFERROR(INDEX(Requirements_Register!$AW$6:$AW$255,MATCH(ROWS($A$6:A137),Requirements_Register!$BD$6:$BD$255,0))&amp;"","")</f>
        <v/>
      </c>
    </row>
    <row r="138" customFormat="false" ht="15" hidden="false" customHeight="false" outlineLevel="0" collapsed="false">
      <c r="A138" s="22" t="str">
        <f aca="false">IFERROR(INDEX(Requirements_Register!$A$6:$A$255,MATCH(ROWS($A$6:A138),Requirements_Register!$BD$6:$BD$255,0))&amp;"","")</f>
        <v/>
      </c>
      <c r="B138" s="22" t="str">
        <f aca="false">IFERROR(INDEX(Requirements_Register!$C$6:$C$255,MATCH(ROWS($A$6:A138),Requirements_Register!$BD$6:$BD$255,0))&amp;"","")</f>
        <v/>
      </c>
      <c r="C138" s="22" t="str">
        <f aca="false">IFERROR(INDEX(Requirements_Register!$D$6:$D$255,MATCH(ROWS($A$6:A138),Requirements_Register!$BD$6:$BD$255,0))&amp;"","")</f>
        <v/>
      </c>
      <c r="D138" s="22" t="str">
        <f aca="false">IFERROR(INDEX(Requirements_Register!$E$6:$E$255,MATCH(ROWS($A$6:A138),Requirements_Register!$BD$6:$BD$255,0))&amp;"","")</f>
        <v/>
      </c>
      <c r="E138" s="22" t="str">
        <f aca="false">IFERROR(INDEX(Requirements_Register!$F$6:$F$255,MATCH(ROWS($A$6:A138),Requirements_Register!$BD$6:$BD$255,0))&amp;"","")</f>
        <v/>
      </c>
      <c r="F138" s="22" t="str">
        <f aca="false">IFERROR(INDEX(Requirements_Register!$G$6:$G$255,MATCH(ROWS($A$6:A138),Requirements_Register!$BD$6:$BD$255,0))&amp;"","")</f>
        <v/>
      </c>
      <c r="G138" s="22" t="str">
        <f aca="false">IFERROR(INDEX(Requirements_Register!$K$6:$K$255,MATCH(ROWS($A$6:A138),Requirements_Register!$BD$6:$BD$255,0))&amp;"","")</f>
        <v/>
      </c>
      <c r="H138" s="22" t="str">
        <f aca="false">IFERROR(INDEX(Requirements_Register!$L$6:$L$255,MATCH(ROWS($A$6:A138),Requirements_Register!$BD$6:$BD$255,0))&amp;"","")</f>
        <v/>
      </c>
      <c r="I138" s="22" t="str">
        <f aca="false">IFERROR(INDEX(Requirements_Register!$N$6:$N$255,MATCH(ROWS($A$6:A138),Requirements_Register!$BD$6:$BD$255,0))&amp;"","")</f>
        <v/>
      </c>
      <c r="J138" s="22" t="str">
        <f aca="false">IFERROR(INDEX(Requirements_Register!$O$6:$O$255,MATCH(ROWS($A$6:A138),Requirements_Register!$BD$6:$BD$255,0))&amp;"","")</f>
        <v/>
      </c>
      <c r="K138" s="22" t="str">
        <f aca="false">IFERROR(INDEX(Requirements_Register!$AC$6:$AC$255,MATCH(ROWS($A$6:A138),Requirements_Register!$BD$6:$BD$255,0)),"")</f>
        <v/>
      </c>
      <c r="L138" s="22" t="str">
        <f aca="false">IFERROR(INDEX(Requirements_Register!$AG$6:$AG$255,MATCH(ROWS($A$6:A138),Requirements_Register!$BD$6:$BD$255,0))&amp;"","")</f>
        <v/>
      </c>
      <c r="M138" s="22" t="str">
        <f aca="false">IFERROR(INDEX(Requirements_Register!$AU$6:$AU$255,MATCH(ROWS($A$6:A138),Requirements_Register!$BD$6:$BD$255,0))&amp;"","")</f>
        <v/>
      </c>
      <c r="N138" s="22" t="str">
        <f aca="false">IFERROR(INDEX(Requirements_Register!$AV$6:$AV$255,MATCH(ROWS($A$6:A138),Requirements_Register!$BD$6:$BD$255,0))&amp;"","")</f>
        <v/>
      </c>
      <c r="O138" s="22" t="str">
        <f aca="false">IFERROR(INDEX(Requirements_Register!$AW$6:$AW$255,MATCH(ROWS($A$6:A138),Requirements_Register!$BD$6:$BD$255,0))&amp;"","")</f>
        <v/>
      </c>
    </row>
    <row r="139" customFormat="false" ht="15" hidden="false" customHeight="false" outlineLevel="0" collapsed="false">
      <c r="A139" s="22" t="str">
        <f aca="false">IFERROR(INDEX(Requirements_Register!$A$6:$A$255,MATCH(ROWS($A$6:A139),Requirements_Register!$BD$6:$BD$255,0))&amp;"","")</f>
        <v/>
      </c>
      <c r="B139" s="22" t="str">
        <f aca="false">IFERROR(INDEX(Requirements_Register!$C$6:$C$255,MATCH(ROWS($A$6:A139),Requirements_Register!$BD$6:$BD$255,0))&amp;"","")</f>
        <v/>
      </c>
      <c r="C139" s="22" t="str">
        <f aca="false">IFERROR(INDEX(Requirements_Register!$D$6:$D$255,MATCH(ROWS($A$6:A139),Requirements_Register!$BD$6:$BD$255,0))&amp;"","")</f>
        <v/>
      </c>
      <c r="D139" s="22" t="str">
        <f aca="false">IFERROR(INDEX(Requirements_Register!$E$6:$E$255,MATCH(ROWS($A$6:A139),Requirements_Register!$BD$6:$BD$255,0))&amp;"","")</f>
        <v/>
      </c>
      <c r="E139" s="22" t="str">
        <f aca="false">IFERROR(INDEX(Requirements_Register!$F$6:$F$255,MATCH(ROWS($A$6:A139),Requirements_Register!$BD$6:$BD$255,0))&amp;"","")</f>
        <v/>
      </c>
      <c r="F139" s="22" t="str">
        <f aca="false">IFERROR(INDEX(Requirements_Register!$G$6:$G$255,MATCH(ROWS($A$6:A139),Requirements_Register!$BD$6:$BD$255,0))&amp;"","")</f>
        <v/>
      </c>
      <c r="G139" s="22" t="str">
        <f aca="false">IFERROR(INDEX(Requirements_Register!$K$6:$K$255,MATCH(ROWS($A$6:A139),Requirements_Register!$BD$6:$BD$255,0))&amp;"","")</f>
        <v/>
      </c>
      <c r="H139" s="22" t="str">
        <f aca="false">IFERROR(INDEX(Requirements_Register!$L$6:$L$255,MATCH(ROWS($A$6:A139),Requirements_Register!$BD$6:$BD$255,0))&amp;"","")</f>
        <v/>
      </c>
      <c r="I139" s="22" t="str">
        <f aca="false">IFERROR(INDEX(Requirements_Register!$N$6:$N$255,MATCH(ROWS($A$6:A139),Requirements_Register!$BD$6:$BD$255,0))&amp;"","")</f>
        <v/>
      </c>
      <c r="J139" s="22" t="str">
        <f aca="false">IFERROR(INDEX(Requirements_Register!$O$6:$O$255,MATCH(ROWS($A$6:A139),Requirements_Register!$BD$6:$BD$255,0))&amp;"","")</f>
        <v/>
      </c>
      <c r="K139" s="22" t="str">
        <f aca="false">IFERROR(INDEX(Requirements_Register!$AC$6:$AC$255,MATCH(ROWS($A$6:A139),Requirements_Register!$BD$6:$BD$255,0)),"")</f>
        <v/>
      </c>
      <c r="L139" s="22" t="str">
        <f aca="false">IFERROR(INDEX(Requirements_Register!$AG$6:$AG$255,MATCH(ROWS($A$6:A139),Requirements_Register!$BD$6:$BD$255,0))&amp;"","")</f>
        <v/>
      </c>
      <c r="M139" s="22" t="str">
        <f aca="false">IFERROR(INDEX(Requirements_Register!$AU$6:$AU$255,MATCH(ROWS($A$6:A139),Requirements_Register!$BD$6:$BD$255,0))&amp;"","")</f>
        <v/>
      </c>
      <c r="N139" s="22" t="str">
        <f aca="false">IFERROR(INDEX(Requirements_Register!$AV$6:$AV$255,MATCH(ROWS($A$6:A139),Requirements_Register!$BD$6:$BD$255,0))&amp;"","")</f>
        <v/>
      </c>
      <c r="O139" s="22" t="str">
        <f aca="false">IFERROR(INDEX(Requirements_Register!$AW$6:$AW$255,MATCH(ROWS($A$6:A139),Requirements_Register!$BD$6:$BD$255,0))&amp;"","")</f>
        <v/>
      </c>
    </row>
    <row r="140" customFormat="false" ht="15" hidden="false" customHeight="false" outlineLevel="0" collapsed="false">
      <c r="A140" s="22" t="str">
        <f aca="false">IFERROR(INDEX(Requirements_Register!$A$6:$A$255,MATCH(ROWS($A$6:A140),Requirements_Register!$BD$6:$BD$255,0))&amp;"","")</f>
        <v/>
      </c>
      <c r="B140" s="22" t="str">
        <f aca="false">IFERROR(INDEX(Requirements_Register!$C$6:$C$255,MATCH(ROWS($A$6:A140),Requirements_Register!$BD$6:$BD$255,0))&amp;"","")</f>
        <v/>
      </c>
      <c r="C140" s="22" t="str">
        <f aca="false">IFERROR(INDEX(Requirements_Register!$D$6:$D$255,MATCH(ROWS($A$6:A140),Requirements_Register!$BD$6:$BD$255,0))&amp;"","")</f>
        <v/>
      </c>
      <c r="D140" s="22" t="str">
        <f aca="false">IFERROR(INDEX(Requirements_Register!$E$6:$E$255,MATCH(ROWS($A$6:A140),Requirements_Register!$BD$6:$BD$255,0))&amp;"","")</f>
        <v/>
      </c>
      <c r="E140" s="22" t="str">
        <f aca="false">IFERROR(INDEX(Requirements_Register!$F$6:$F$255,MATCH(ROWS($A$6:A140),Requirements_Register!$BD$6:$BD$255,0))&amp;"","")</f>
        <v/>
      </c>
      <c r="F140" s="22" t="str">
        <f aca="false">IFERROR(INDEX(Requirements_Register!$G$6:$G$255,MATCH(ROWS($A$6:A140),Requirements_Register!$BD$6:$BD$255,0))&amp;"","")</f>
        <v/>
      </c>
      <c r="G140" s="22" t="str">
        <f aca="false">IFERROR(INDEX(Requirements_Register!$K$6:$K$255,MATCH(ROWS($A$6:A140),Requirements_Register!$BD$6:$BD$255,0))&amp;"","")</f>
        <v/>
      </c>
      <c r="H140" s="22" t="str">
        <f aca="false">IFERROR(INDEX(Requirements_Register!$L$6:$L$255,MATCH(ROWS($A$6:A140),Requirements_Register!$BD$6:$BD$255,0))&amp;"","")</f>
        <v/>
      </c>
      <c r="I140" s="22" t="str">
        <f aca="false">IFERROR(INDEX(Requirements_Register!$N$6:$N$255,MATCH(ROWS($A$6:A140),Requirements_Register!$BD$6:$BD$255,0))&amp;"","")</f>
        <v/>
      </c>
      <c r="J140" s="22" t="str">
        <f aca="false">IFERROR(INDEX(Requirements_Register!$O$6:$O$255,MATCH(ROWS($A$6:A140),Requirements_Register!$BD$6:$BD$255,0))&amp;"","")</f>
        <v/>
      </c>
      <c r="K140" s="22" t="str">
        <f aca="false">IFERROR(INDEX(Requirements_Register!$AC$6:$AC$255,MATCH(ROWS($A$6:A140),Requirements_Register!$BD$6:$BD$255,0)),"")</f>
        <v/>
      </c>
      <c r="L140" s="22" t="str">
        <f aca="false">IFERROR(INDEX(Requirements_Register!$AG$6:$AG$255,MATCH(ROWS($A$6:A140),Requirements_Register!$BD$6:$BD$255,0))&amp;"","")</f>
        <v/>
      </c>
      <c r="M140" s="22" t="str">
        <f aca="false">IFERROR(INDEX(Requirements_Register!$AU$6:$AU$255,MATCH(ROWS($A$6:A140),Requirements_Register!$BD$6:$BD$255,0))&amp;"","")</f>
        <v/>
      </c>
      <c r="N140" s="22" t="str">
        <f aca="false">IFERROR(INDEX(Requirements_Register!$AV$6:$AV$255,MATCH(ROWS($A$6:A140),Requirements_Register!$BD$6:$BD$255,0))&amp;"","")</f>
        <v/>
      </c>
      <c r="O140" s="22" t="str">
        <f aca="false">IFERROR(INDEX(Requirements_Register!$AW$6:$AW$255,MATCH(ROWS($A$6:A140),Requirements_Register!$BD$6:$BD$255,0))&amp;"","")</f>
        <v/>
      </c>
    </row>
    <row r="141" customFormat="false" ht="15" hidden="false" customHeight="false" outlineLevel="0" collapsed="false">
      <c r="A141" s="22" t="str">
        <f aca="false">IFERROR(INDEX(Requirements_Register!$A$6:$A$255,MATCH(ROWS($A$6:A141),Requirements_Register!$BD$6:$BD$255,0))&amp;"","")</f>
        <v/>
      </c>
      <c r="B141" s="22" t="str">
        <f aca="false">IFERROR(INDEX(Requirements_Register!$C$6:$C$255,MATCH(ROWS($A$6:A141),Requirements_Register!$BD$6:$BD$255,0))&amp;"","")</f>
        <v/>
      </c>
      <c r="C141" s="22" t="str">
        <f aca="false">IFERROR(INDEX(Requirements_Register!$D$6:$D$255,MATCH(ROWS($A$6:A141),Requirements_Register!$BD$6:$BD$255,0))&amp;"","")</f>
        <v/>
      </c>
      <c r="D141" s="22" t="str">
        <f aca="false">IFERROR(INDEX(Requirements_Register!$E$6:$E$255,MATCH(ROWS($A$6:A141),Requirements_Register!$BD$6:$BD$255,0))&amp;"","")</f>
        <v/>
      </c>
      <c r="E141" s="22" t="str">
        <f aca="false">IFERROR(INDEX(Requirements_Register!$F$6:$F$255,MATCH(ROWS($A$6:A141),Requirements_Register!$BD$6:$BD$255,0))&amp;"","")</f>
        <v/>
      </c>
      <c r="F141" s="22" t="str">
        <f aca="false">IFERROR(INDEX(Requirements_Register!$G$6:$G$255,MATCH(ROWS($A$6:A141),Requirements_Register!$BD$6:$BD$255,0))&amp;"","")</f>
        <v/>
      </c>
      <c r="G141" s="22" t="str">
        <f aca="false">IFERROR(INDEX(Requirements_Register!$K$6:$K$255,MATCH(ROWS($A$6:A141),Requirements_Register!$BD$6:$BD$255,0))&amp;"","")</f>
        <v/>
      </c>
      <c r="H141" s="22" t="str">
        <f aca="false">IFERROR(INDEX(Requirements_Register!$L$6:$L$255,MATCH(ROWS($A$6:A141),Requirements_Register!$BD$6:$BD$255,0))&amp;"","")</f>
        <v/>
      </c>
      <c r="I141" s="22" t="str">
        <f aca="false">IFERROR(INDEX(Requirements_Register!$N$6:$N$255,MATCH(ROWS($A$6:A141),Requirements_Register!$BD$6:$BD$255,0))&amp;"","")</f>
        <v/>
      </c>
      <c r="J141" s="22" t="str">
        <f aca="false">IFERROR(INDEX(Requirements_Register!$O$6:$O$255,MATCH(ROWS($A$6:A141),Requirements_Register!$BD$6:$BD$255,0))&amp;"","")</f>
        <v/>
      </c>
      <c r="K141" s="22" t="str">
        <f aca="false">IFERROR(INDEX(Requirements_Register!$AC$6:$AC$255,MATCH(ROWS($A$6:A141),Requirements_Register!$BD$6:$BD$255,0)),"")</f>
        <v/>
      </c>
      <c r="L141" s="22" t="str">
        <f aca="false">IFERROR(INDEX(Requirements_Register!$AG$6:$AG$255,MATCH(ROWS($A$6:A141),Requirements_Register!$BD$6:$BD$255,0))&amp;"","")</f>
        <v/>
      </c>
      <c r="M141" s="22" t="str">
        <f aca="false">IFERROR(INDEX(Requirements_Register!$AU$6:$AU$255,MATCH(ROWS($A$6:A141),Requirements_Register!$BD$6:$BD$255,0))&amp;"","")</f>
        <v/>
      </c>
      <c r="N141" s="22" t="str">
        <f aca="false">IFERROR(INDEX(Requirements_Register!$AV$6:$AV$255,MATCH(ROWS($A$6:A141),Requirements_Register!$BD$6:$BD$255,0))&amp;"","")</f>
        <v/>
      </c>
      <c r="O141" s="22" t="str">
        <f aca="false">IFERROR(INDEX(Requirements_Register!$AW$6:$AW$255,MATCH(ROWS($A$6:A141),Requirements_Register!$BD$6:$BD$255,0))&amp;"","")</f>
        <v/>
      </c>
    </row>
    <row r="142" customFormat="false" ht="15" hidden="false" customHeight="false" outlineLevel="0" collapsed="false">
      <c r="A142" s="22" t="str">
        <f aca="false">IFERROR(INDEX(Requirements_Register!$A$6:$A$255,MATCH(ROWS($A$6:A142),Requirements_Register!$BD$6:$BD$255,0))&amp;"","")</f>
        <v/>
      </c>
      <c r="B142" s="22" t="str">
        <f aca="false">IFERROR(INDEX(Requirements_Register!$C$6:$C$255,MATCH(ROWS($A$6:A142),Requirements_Register!$BD$6:$BD$255,0))&amp;"","")</f>
        <v/>
      </c>
      <c r="C142" s="22" t="str">
        <f aca="false">IFERROR(INDEX(Requirements_Register!$D$6:$D$255,MATCH(ROWS($A$6:A142),Requirements_Register!$BD$6:$BD$255,0))&amp;"","")</f>
        <v/>
      </c>
      <c r="D142" s="22" t="str">
        <f aca="false">IFERROR(INDEX(Requirements_Register!$E$6:$E$255,MATCH(ROWS($A$6:A142),Requirements_Register!$BD$6:$BD$255,0))&amp;"","")</f>
        <v/>
      </c>
      <c r="E142" s="22" t="str">
        <f aca="false">IFERROR(INDEX(Requirements_Register!$F$6:$F$255,MATCH(ROWS($A$6:A142),Requirements_Register!$BD$6:$BD$255,0))&amp;"","")</f>
        <v/>
      </c>
      <c r="F142" s="22" t="str">
        <f aca="false">IFERROR(INDEX(Requirements_Register!$G$6:$G$255,MATCH(ROWS($A$6:A142),Requirements_Register!$BD$6:$BD$255,0))&amp;"","")</f>
        <v/>
      </c>
      <c r="G142" s="22" t="str">
        <f aca="false">IFERROR(INDEX(Requirements_Register!$K$6:$K$255,MATCH(ROWS($A$6:A142),Requirements_Register!$BD$6:$BD$255,0))&amp;"","")</f>
        <v/>
      </c>
      <c r="H142" s="22" t="str">
        <f aca="false">IFERROR(INDEX(Requirements_Register!$L$6:$L$255,MATCH(ROWS($A$6:A142),Requirements_Register!$BD$6:$BD$255,0))&amp;"","")</f>
        <v/>
      </c>
      <c r="I142" s="22" t="str">
        <f aca="false">IFERROR(INDEX(Requirements_Register!$N$6:$N$255,MATCH(ROWS($A$6:A142),Requirements_Register!$BD$6:$BD$255,0))&amp;"","")</f>
        <v/>
      </c>
      <c r="J142" s="22" t="str">
        <f aca="false">IFERROR(INDEX(Requirements_Register!$O$6:$O$255,MATCH(ROWS($A$6:A142),Requirements_Register!$BD$6:$BD$255,0))&amp;"","")</f>
        <v/>
      </c>
      <c r="K142" s="22" t="str">
        <f aca="false">IFERROR(INDEX(Requirements_Register!$AC$6:$AC$255,MATCH(ROWS($A$6:A142),Requirements_Register!$BD$6:$BD$255,0)),"")</f>
        <v/>
      </c>
      <c r="L142" s="22" t="str">
        <f aca="false">IFERROR(INDEX(Requirements_Register!$AG$6:$AG$255,MATCH(ROWS($A$6:A142),Requirements_Register!$BD$6:$BD$255,0))&amp;"","")</f>
        <v/>
      </c>
      <c r="M142" s="22" t="str">
        <f aca="false">IFERROR(INDEX(Requirements_Register!$AU$6:$AU$255,MATCH(ROWS($A$6:A142),Requirements_Register!$BD$6:$BD$255,0))&amp;"","")</f>
        <v/>
      </c>
      <c r="N142" s="22" t="str">
        <f aca="false">IFERROR(INDEX(Requirements_Register!$AV$6:$AV$255,MATCH(ROWS($A$6:A142),Requirements_Register!$BD$6:$BD$255,0))&amp;"","")</f>
        <v/>
      </c>
      <c r="O142" s="22" t="str">
        <f aca="false">IFERROR(INDEX(Requirements_Register!$AW$6:$AW$255,MATCH(ROWS($A$6:A142),Requirements_Register!$BD$6:$BD$255,0))&amp;"","")</f>
        <v/>
      </c>
    </row>
    <row r="143" customFormat="false" ht="15" hidden="false" customHeight="false" outlineLevel="0" collapsed="false">
      <c r="A143" s="22" t="str">
        <f aca="false">IFERROR(INDEX(Requirements_Register!$A$6:$A$255,MATCH(ROWS($A$6:A143),Requirements_Register!$BD$6:$BD$255,0))&amp;"","")</f>
        <v/>
      </c>
      <c r="B143" s="22" t="str">
        <f aca="false">IFERROR(INDEX(Requirements_Register!$C$6:$C$255,MATCH(ROWS($A$6:A143),Requirements_Register!$BD$6:$BD$255,0))&amp;"","")</f>
        <v/>
      </c>
      <c r="C143" s="22" t="str">
        <f aca="false">IFERROR(INDEX(Requirements_Register!$D$6:$D$255,MATCH(ROWS($A$6:A143),Requirements_Register!$BD$6:$BD$255,0))&amp;"","")</f>
        <v/>
      </c>
      <c r="D143" s="22" t="str">
        <f aca="false">IFERROR(INDEX(Requirements_Register!$E$6:$E$255,MATCH(ROWS($A$6:A143),Requirements_Register!$BD$6:$BD$255,0))&amp;"","")</f>
        <v/>
      </c>
      <c r="E143" s="22" t="str">
        <f aca="false">IFERROR(INDEX(Requirements_Register!$F$6:$F$255,MATCH(ROWS($A$6:A143),Requirements_Register!$BD$6:$BD$255,0))&amp;"","")</f>
        <v/>
      </c>
      <c r="F143" s="22" t="str">
        <f aca="false">IFERROR(INDEX(Requirements_Register!$G$6:$G$255,MATCH(ROWS($A$6:A143),Requirements_Register!$BD$6:$BD$255,0))&amp;"","")</f>
        <v/>
      </c>
      <c r="G143" s="22" t="str">
        <f aca="false">IFERROR(INDEX(Requirements_Register!$K$6:$K$255,MATCH(ROWS($A$6:A143),Requirements_Register!$BD$6:$BD$255,0))&amp;"","")</f>
        <v/>
      </c>
      <c r="H143" s="22" t="str">
        <f aca="false">IFERROR(INDEX(Requirements_Register!$L$6:$L$255,MATCH(ROWS($A$6:A143),Requirements_Register!$BD$6:$BD$255,0))&amp;"","")</f>
        <v/>
      </c>
      <c r="I143" s="22" t="str">
        <f aca="false">IFERROR(INDEX(Requirements_Register!$N$6:$N$255,MATCH(ROWS($A$6:A143),Requirements_Register!$BD$6:$BD$255,0))&amp;"","")</f>
        <v/>
      </c>
      <c r="J143" s="22" t="str">
        <f aca="false">IFERROR(INDEX(Requirements_Register!$O$6:$O$255,MATCH(ROWS($A$6:A143),Requirements_Register!$BD$6:$BD$255,0))&amp;"","")</f>
        <v/>
      </c>
      <c r="K143" s="22" t="str">
        <f aca="false">IFERROR(INDEX(Requirements_Register!$AC$6:$AC$255,MATCH(ROWS($A$6:A143),Requirements_Register!$BD$6:$BD$255,0)),"")</f>
        <v/>
      </c>
      <c r="L143" s="22" t="str">
        <f aca="false">IFERROR(INDEX(Requirements_Register!$AG$6:$AG$255,MATCH(ROWS($A$6:A143),Requirements_Register!$BD$6:$BD$255,0))&amp;"","")</f>
        <v/>
      </c>
      <c r="M143" s="22" t="str">
        <f aca="false">IFERROR(INDEX(Requirements_Register!$AU$6:$AU$255,MATCH(ROWS($A$6:A143),Requirements_Register!$BD$6:$BD$255,0))&amp;"","")</f>
        <v/>
      </c>
      <c r="N143" s="22" t="str">
        <f aca="false">IFERROR(INDEX(Requirements_Register!$AV$6:$AV$255,MATCH(ROWS($A$6:A143),Requirements_Register!$BD$6:$BD$255,0))&amp;"","")</f>
        <v/>
      </c>
      <c r="O143" s="22" t="str">
        <f aca="false">IFERROR(INDEX(Requirements_Register!$AW$6:$AW$255,MATCH(ROWS($A$6:A143),Requirements_Register!$BD$6:$BD$255,0))&amp;"","")</f>
        <v/>
      </c>
    </row>
    <row r="144" customFormat="false" ht="15" hidden="false" customHeight="false" outlineLevel="0" collapsed="false">
      <c r="A144" s="22" t="str">
        <f aca="false">IFERROR(INDEX(Requirements_Register!$A$6:$A$255,MATCH(ROWS($A$6:A144),Requirements_Register!$BD$6:$BD$255,0))&amp;"","")</f>
        <v/>
      </c>
      <c r="B144" s="22" t="str">
        <f aca="false">IFERROR(INDEX(Requirements_Register!$C$6:$C$255,MATCH(ROWS($A$6:A144),Requirements_Register!$BD$6:$BD$255,0))&amp;"","")</f>
        <v/>
      </c>
      <c r="C144" s="22" t="str">
        <f aca="false">IFERROR(INDEX(Requirements_Register!$D$6:$D$255,MATCH(ROWS($A$6:A144),Requirements_Register!$BD$6:$BD$255,0))&amp;"","")</f>
        <v/>
      </c>
      <c r="D144" s="22" t="str">
        <f aca="false">IFERROR(INDEX(Requirements_Register!$E$6:$E$255,MATCH(ROWS($A$6:A144),Requirements_Register!$BD$6:$BD$255,0))&amp;"","")</f>
        <v/>
      </c>
      <c r="E144" s="22" t="str">
        <f aca="false">IFERROR(INDEX(Requirements_Register!$F$6:$F$255,MATCH(ROWS($A$6:A144),Requirements_Register!$BD$6:$BD$255,0))&amp;"","")</f>
        <v/>
      </c>
      <c r="F144" s="22" t="str">
        <f aca="false">IFERROR(INDEX(Requirements_Register!$G$6:$G$255,MATCH(ROWS($A$6:A144),Requirements_Register!$BD$6:$BD$255,0))&amp;"","")</f>
        <v/>
      </c>
      <c r="G144" s="22" t="str">
        <f aca="false">IFERROR(INDEX(Requirements_Register!$K$6:$K$255,MATCH(ROWS($A$6:A144),Requirements_Register!$BD$6:$BD$255,0))&amp;"","")</f>
        <v/>
      </c>
      <c r="H144" s="22" t="str">
        <f aca="false">IFERROR(INDEX(Requirements_Register!$L$6:$L$255,MATCH(ROWS($A$6:A144),Requirements_Register!$BD$6:$BD$255,0))&amp;"","")</f>
        <v/>
      </c>
      <c r="I144" s="22" t="str">
        <f aca="false">IFERROR(INDEX(Requirements_Register!$N$6:$N$255,MATCH(ROWS($A$6:A144),Requirements_Register!$BD$6:$BD$255,0))&amp;"","")</f>
        <v/>
      </c>
      <c r="J144" s="22" t="str">
        <f aca="false">IFERROR(INDEX(Requirements_Register!$O$6:$O$255,MATCH(ROWS($A$6:A144),Requirements_Register!$BD$6:$BD$255,0))&amp;"","")</f>
        <v/>
      </c>
      <c r="K144" s="22" t="str">
        <f aca="false">IFERROR(INDEX(Requirements_Register!$AC$6:$AC$255,MATCH(ROWS($A$6:A144),Requirements_Register!$BD$6:$BD$255,0)),"")</f>
        <v/>
      </c>
      <c r="L144" s="22" t="str">
        <f aca="false">IFERROR(INDEX(Requirements_Register!$AG$6:$AG$255,MATCH(ROWS($A$6:A144),Requirements_Register!$BD$6:$BD$255,0))&amp;"","")</f>
        <v/>
      </c>
      <c r="M144" s="22" t="str">
        <f aca="false">IFERROR(INDEX(Requirements_Register!$AU$6:$AU$255,MATCH(ROWS($A$6:A144),Requirements_Register!$BD$6:$BD$255,0))&amp;"","")</f>
        <v/>
      </c>
      <c r="N144" s="22" t="str">
        <f aca="false">IFERROR(INDEX(Requirements_Register!$AV$6:$AV$255,MATCH(ROWS($A$6:A144),Requirements_Register!$BD$6:$BD$255,0))&amp;"","")</f>
        <v/>
      </c>
      <c r="O144" s="22" t="str">
        <f aca="false">IFERROR(INDEX(Requirements_Register!$AW$6:$AW$255,MATCH(ROWS($A$6:A144),Requirements_Register!$BD$6:$BD$255,0))&amp;"","")</f>
        <v/>
      </c>
    </row>
    <row r="145" customFormat="false" ht="15" hidden="false" customHeight="false" outlineLevel="0" collapsed="false">
      <c r="A145" s="22" t="str">
        <f aca="false">IFERROR(INDEX(Requirements_Register!$A$6:$A$255,MATCH(ROWS($A$6:A145),Requirements_Register!$BD$6:$BD$255,0))&amp;"","")</f>
        <v/>
      </c>
      <c r="B145" s="22" t="str">
        <f aca="false">IFERROR(INDEX(Requirements_Register!$C$6:$C$255,MATCH(ROWS($A$6:A145),Requirements_Register!$BD$6:$BD$255,0))&amp;"","")</f>
        <v/>
      </c>
      <c r="C145" s="22" t="str">
        <f aca="false">IFERROR(INDEX(Requirements_Register!$D$6:$D$255,MATCH(ROWS($A$6:A145),Requirements_Register!$BD$6:$BD$255,0))&amp;"","")</f>
        <v/>
      </c>
      <c r="D145" s="22" t="str">
        <f aca="false">IFERROR(INDEX(Requirements_Register!$E$6:$E$255,MATCH(ROWS($A$6:A145),Requirements_Register!$BD$6:$BD$255,0))&amp;"","")</f>
        <v/>
      </c>
      <c r="E145" s="22" t="str">
        <f aca="false">IFERROR(INDEX(Requirements_Register!$F$6:$F$255,MATCH(ROWS($A$6:A145),Requirements_Register!$BD$6:$BD$255,0))&amp;"","")</f>
        <v/>
      </c>
      <c r="F145" s="22" t="str">
        <f aca="false">IFERROR(INDEX(Requirements_Register!$G$6:$G$255,MATCH(ROWS($A$6:A145),Requirements_Register!$BD$6:$BD$255,0))&amp;"","")</f>
        <v/>
      </c>
      <c r="G145" s="22" t="str">
        <f aca="false">IFERROR(INDEX(Requirements_Register!$K$6:$K$255,MATCH(ROWS($A$6:A145),Requirements_Register!$BD$6:$BD$255,0))&amp;"","")</f>
        <v/>
      </c>
      <c r="H145" s="22" t="str">
        <f aca="false">IFERROR(INDEX(Requirements_Register!$L$6:$L$255,MATCH(ROWS($A$6:A145),Requirements_Register!$BD$6:$BD$255,0))&amp;"","")</f>
        <v/>
      </c>
      <c r="I145" s="22" t="str">
        <f aca="false">IFERROR(INDEX(Requirements_Register!$N$6:$N$255,MATCH(ROWS($A$6:A145),Requirements_Register!$BD$6:$BD$255,0))&amp;"","")</f>
        <v/>
      </c>
      <c r="J145" s="22" t="str">
        <f aca="false">IFERROR(INDEX(Requirements_Register!$O$6:$O$255,MATCH(ROWS($A$6:A145),Requirements_Register!$BD$6:$BD$255,0))&amp;"","")</f>
        <v/>
      </c>
      <c r="K145" s="22" t="str">
        <f aca="false">IFERROR(INDEX(Requirements_Register!$AC$6:$AC$255,MATCH(ROWS($A$6:A145),Requirements_Register!$BD$6:$BD$255,0)),"")</f>
        <v/>
      </c>
      <c r="L145" s="22" t="str">
        <f aca="false">IFERROR(INDEX(Requirements_Register!$AG$6:$AG$255,MATCH(ROWS($A$6:A145),Requirements_Register!$BD$6:$BD$255,0))&amp;"","")</f>
        <v/>
      </c>
      <c r="M145" s="22" t="str">
        <f aca="false">IFERROR(INDEX(Requirements_Register!$AU$6:$AU$255,MATCH(ROWS($A$6:A145),Requirements_Register!$BD$6:$BD$255,0))&amp;"","")</f>
        <v/>
      </c>
      <c r="N145" s="22" t="str">
        <f aca="false">IFERROR(INDEX(Requirements_Register!$AV$6:$AV$255,MATCH(ROWS($A$6:A145),Requirements_Register!$BD$6:$BD$255,0))&amp;"","")</f>
        <v/>
      </c>
      <c r="O145" s="22" t="str">
        <f aca="false">IFERROR(INDEX(Requirements_Register!$AW$6:$AW$255,MATCH(ROWS($A$6:A145),Requirements_Register!$BD$6:$BD$255,0))&amp;"","")</f>
        <v/>
      </c>
    </row>
    <row r="146" customFormat="false" ht="15" hidden="false" customHeight="false" outlineLevel="0" collapsed="false">
      <c r="A146" s="22" t="str">
        <f aca="false">IFERROR(INDEX(Requirements_Register!$A$6:$A$255,MATCH(ROWS($A$6:A146),Requirements_Register!$BD$6:$BD$255,0))&amp;"","")</f>
        <v/>
      </c>
      <c r="B146" s="22" t="str">
        <f aca="false">IFERROR(INDEX(Requirements_Register!$C$6:$C$255,MATCH(ROWS($A$6:A146),Requirements_Register!$BD$6:$BD$255,0))&amp;"","")</f>
        <v/>
      </c>
      <c r="C146" s="22" t="str">
        <f aca="false">IFERROR(INDEX(Requirements_Register!$D$6:$D$255,MATCH(ROWS($A$6:A146),Requirements_Register!$BD$6:$BD$255,0))&amp;"","")</f>
        <v/>
      </c>
      <c r="D146" s="22" t="str">
        <f aca="false">IFERROR(INDEX(Requirements_Register!$E$6:$E$255,MATCH(ROWS($A$6:A146),Requirements_Register!$BD$6:$BD$255,0))&amp;"","")</f>
        <v/>
      </c>
      <c r="E146" s="22" t="str">
        <f aca="false">IFERROR(INDEX(Requirements_Register!$F$6:$F$255,MATCH(ROWS($A$6:A146),Requirements_Register!$BD$6:$BD$255,0))&amp;"","")</f>
        <v/>
      </c>
      <c r="F146" s="22" t="str">
        <f aca="false">IFERROR(INDEX(Requirements_Register!$G$6:$G$255,MATCH(ROWS($A$6:A146),Requirements_Register!$BD$6:$BD$255,0))&amp;"","")</f>
        <v/>
      </c>
      <c r="G146" s="22" t="str">
        <f aca="false">IFERROR(INDEX(Requirements_Register!$K$6:$K$255,MATCH(ROWS($A$6:A146),Requirements_Register!$BD$6:$BD$255,0))&amp;"","")</f>
        <v/>
      </c>
      <c r="H146" s="22" t="str">
        <f aca="false">IFERROR(INDEX(Requirements_Register!$L$6:$L$255,MATCH(ROWS($A$6:A146),Requirements_Register!$BD$6:$BD$255,0))&amp;"","")</f>
        <v/>
      </c>
      <c r="I146" s="22" t="str">
        <f aca="false">IFERROR(INDEX(Requirements_Register!$N$6:$N$255,MATCH(ROWS($A$6:A146),Requirements_Register!$BD$6:$BD$255,0))&amp;"","")</f>
        <v/>
      </c>
      <c r="J146" s="22" t="str">
        <f aca="false">IFERROR(INDEX(Requirements_Register!$O$6:$O$255,MATCH(ROWS($A$6:A146),Requirements_Register!$BD$6:$BD$255,0))&amp;"","")</f>
        <v/>
      </c>
      <c r="K146" s="22" t="str">
        <f aca="false">IFERROR(INDEX(Requirements_Register!$AC$6:$AC$255,MATCH(ROWS($A$6:A146),Requirements_Register!$BD$6:$BD$255,0)),"")</f>
        <v/>
      </c>
      <c r="L146" s="22" t="str">
        <f aca="false">IFERROR(INDEX(Requirements_Register!$AG$6:$AG$255,MATCH(ROWS($A$6:A146),Requirements_Register!$BD$6:$BD$255,0))&amp;"","")</f>
        <v/>
      </c>
      <c r="M146" s="22" t="str">
        <f aca="false">IFERROR(INDEX(Requirements_Register!$AU$6:$AU$255,MATCH(ROWS($A$6:A146),Requirements_Register!$BD$6:$BD$255,0))&amp;"","")</f>
        <v/>
      </c>
      <c r="N146" s="22" t="str">
        <f aca="false">IFERROR(INDEX(Requirements_Register!$AV$6:$AV$255,MATCH(ROWS($A$6:A146),Requirements_Register!$BD$6:$BD$255,0))&amp;"","")</f>
        <v/>
      </c>
      <c r="O146" s="22" t="str">
        <f aca="false">IFERROR(INDEX(Requirements_Register!$AW$6:$AW$255,MATCH(ROWS($A$6:A146),Requirements_Register!$BD$6:$BD$255,0))&amp;"","")</f>
        <v/>
      </c>
    </row>
    <row r="147" customFormat="false" ht="15" hidden="false" customHeight="false" outlineLevel="0" collapsed="false">
      <c r="A147" s="22" t="str">
        <f aca="false">IFERROR(INDEX(Requirements_Register!$A$6:$A$255,MATCH(ROWS($A$6:A147),Requirements_Register!$BD$6:$BD$255,0))&amp;"","")</f>
        <v/>
      </c>
      <c r="B147" s="22" t="str">
        <f aca="false">IFERROR(INDEX(Requirements_Register!$C$6:$C$255,MATCH(ROWS($A$6:A147),Requirements_Register!$BD$6:$BD$255,0))&amp;"","")</f>
        <v/>
      </c>
      <c r="C147" s="22" t="str">
        <f aca="false">IFERROR(INDEX(Requirements_Register!$D$6:$D$255,MATCH(ROWS($A$6:A147),Requirements_Register!$BD$6:$BD$255,0))&amp;"","")</f>
        <v/>
      </c>
      <c r="D147" s="22" t="str">
        <f aca="false">IFERROR(INDEX(Requirements_Register!$E$6:$E$255,MATCH(ROWS($A$6:A147),Requirements_Register!$BD$6:$BD$255,0))&amp;"","")</f>
        <v/>
      </c>
      <c r="E147" s="22" t="str">
        <f aca="false">IFERROR(INDEX(Requirements_Register!$F$6:$F$255,MATCH(ROWS($A$6:A147),Requirements_Register!$BD$6:$BD$255,0))&amp;"","")</f>
        <v/>
      </c>
      <c r="F147" s="22" t="str">
        <f aca="false">IFERROR(INDEX(Requirements_Register!$G$6:$G$255,MATCH(ROWS($A$6:A147),Requirements_Register!$BD$6:$BD$255,0))&amp;"","")</f>
        <v/>
      </c>
      <c r="G147" s="22" t="str">
        <f aca="false">IFERROR(INDEX(Requirements_Register!$K$6:$K$255,MATCH(ROWS($A$6:A147),Requirements_Register!$BD$6:$BD$255,0))&amp;"","")</f>
        <v/>
      </c>
      <c r="H147" s="22" t="str">
        <f aca="false">IFERROR(INDEX(Requirements_Register!$L$6:$L$255,MATCH(ROWS($A$6:A147),Requirements_Register!$BD$6:$BD$255,0))&amp;"","")</f>
        <v/>
      </c>
      <c r="I147" s="22" t="str">
        <f aca="false">IFERROR(INDEX(Requirements_Register!$N$6:$N$255,MATCH(ROWS($A$6:A147),Requirements_Register!$BD$6:$BD$255,0))&amp;"","")</f>
        <v/>
      </c>
      <c r="J147" s="22" t="str">
        <f aca="false">IFERROR(INDEX(Requirements_Register!$O$6:$O$255,MATCH(ROWS($A$6:A147),Requirements_Register!$BD$6:$BD$255,0))&amp;"","")</f>
        <v/>
      </c>
      <c r="K147" s="22" t="str">
        <f aca="false">IFERROR(INDEX(Requirements_Register!$AC$6:$AC$255,MATCH(ROWS($A$6:A147),Requirements_Register!$BD$6:$BD$255,0)),"")</f>
        <v/>
      </c>
      <c r="L147" s="22" t="str">
        <f aca="false">IFERROR(INDEX(Requirements_Register!$AG$6:$AG$255,MATCH(ROWS($A$6:A147),Requirements_Register!$BD$6:$BD$255,0))&amp;"","")</f>
        <v/>
      </c>
      <c r="M147" s="22" t="str">
        <f aca="false">IFERROR(INDEX(Requirements_Register!$AU$6:$AU$255,MATCH(ROWS($A$6:A147),Requirements_Register!$BD$6:$BD$255,0))&amp;"","")</f>
        <v/>
      </c>
      <c r="N147" s="22" t="str">
        <f aca="false">IFERROR(INDEX(Requirements_Register!$AV$6:$AV$255,MATCH(ROWS($A$6:A147),Requirements_Register!$BD$6:$BD$255,0))&amp;"","")</f>
        <v/>
      </c>
      <c r="O147" s="22" t="str">
        <f aca="false">IFERROR(INDEX(Requirements_Register!$AW$6:$AW$255,MATCH(ROWS($A$6:A147),Requirements_Register!$BD$6:$BD$255,0))&amp;"","")</f>
        <v/>
      </c>
    </row>
    <row r="148" customFormat="false" ht="15" hidden="false" customHeight="false" outlineLevel="0" collapsed="false">
      <c r="A148" s="22" t="str">
        <f aca="false">IFERROR(INDEX(Requirements_Register!$A$6:$A$255,MATCH(ROWS($A$6:A148),Requirements_Register!$BD$6:$BD$255,0))&amp;"","")</f>
        <v/>
      </c>
      <c r="B148" s="22" t="str">
        <f aca="false">IFERROR(INDEX(Requirements_Register!$C$6:$C$255,MATCH(ROWS($A$6:A148),Requirements_Register!$BD$6:$BD$255,0))&amp;"","")</f>
        <v/>
      </c>
      <c r="C148" s="22" t="str">
        <f aca="false">IFERROR(INDEX(Requirements_Register!$D$6:$D$255,MATCH(ROWS($A$6:A148),Requirements_Register!$BD$6:$BD$255,0))&amp;"","")</f>
        <v/>
      </c>
      <c r="D148" s="22" t="str">
        <f aca="false">IFERROR(INDEX(Requirements_Register!$E$6:$E$255,MATCH(ROWS($A$6:A148),Requirements_Register!$BD$6:$BD$255,0))&amp;"","")</f>
        <v/>
      </c>
      <c r="E148" s="22" t="str">
        <f aca="false">IFERROR(INDEX(Requirements_Register!$F$6:$F$255,MATCH(ROWS($A$6:A148),Requirements_Register!$BD$6:$BD$255,0))&amp;"","")</f>
        <v/>
      </c>
      <c r="F148" s="22" t="str">
        <f aca="false">IFERROR(INDEX(Requirements_Register!$G$6:$G$255,MATCH(ROWS($A$6:A148),Requirements_Register!$BD$6:$BD$255,0))&amp;"","")</f>
        <v/>
      </c>
      <c r="G148" s="22" t="str">
        <f aca="false">IFERROR(INDEX(Requirements_Register!$K$6:$K$255,MATCH(ROWS($A$6:A148),Requirements_Register!$BD$6:$BD$255,0))&amp;"","")</f>
        <v/>
      </c>
      <c r="H148" s="22" t="str">
        <f aca="false">IFERROR(INDEX(Requirements_Register!$L$6:$L$255,MATCH(ROWS($A$6:A148),Requirements_Register!$BD$6:$BD$255,0))&amp;"","")</f>
        <v/>
      </c>
      <c r="I148" s="22" t="str">
        <f aca="false">IFERROR(INDEX(Requirements_Register!$N$6:$N$255,MATCH(ROWS($A$6:A148),Requirements_Register!$BD$6:$BD$255,0))&amp;"","")</f>
        <v/>
      </c>
      <c r="J148" s="22" t="str">
        <f aca="false">IFERROR(INDEX(Requirements_Register!$O$6:$O$255,MATCH(ROWS($A$6:A148),Requirements_Register!$BD$6:$BD$255,0))&amp;"","")</f>
        <v/>
      </c>
      <c r="K148" s="22" t="str">
        <f aca="false">IFERROR(INDEX(Requirements_Register!$AC$6:$AC$255,MATCH(ROWS($A$6:A148),Requirements_Register!$BD$6:$BD$255,0)),"")</f>
        <v/>
      </c>
      <c r="L148" s="22" t="str">
        <f aca="false">IFERROR(INDEX(Requirements_Register!$AG$6:$AG$255,MATCH(ROWS($A$6:A148),Requirements_Register!$BD$6:$BD$255,0))&amp;"","")</f>
        <v/>
      </c>
      <c r="M148" s="22" t="str">
        <f aca="false">IFERROR(INDEX(Requirements_Register!$AU$6:$AU$255,MATCH(ROWS($A$6:A148),Requirements_Register!$BD$6:$BD$255,0))&amp;"","")</f>
        <v/>
      </c>
      <c r="N148" s="22" t="str">
        <f aca="false">IFERROR(INDEX(Requirements_Register!$AV$6:$AV$255,MATCH(ROWS($A$6:A148),Requirements_Register!$BD$6:$BD$255,0))&amp;"","")</f>
        <v/>
      </c>
      <c r="O148" s="22" t="str">
        <f aca="false">IFERROR(INDEX(Requirements_Register!$AW$6:$AW$255,MATCH(ROWS($A$6:A148),Requirements_Register!$BD$6:$BD$255,0))&amp;"","")</f>
        <v/>
      </c>
    </row>
    <row r="149" customFormat="false" ht="15" hidden="false" customHeight="false" outlineLevel="0" collapsed="false">
      <c r="A149" s="22" t="str">
        <f aca="false">IFERROR(INDEX(Requirements_Register!$A$6:$A$255,MATCH(ROWS($A$6:A149),Requirements_Register!$BD$6:$BD$255,0))&amp;"","")</f>
        <v/>
      </c>
      <c r="B149" s="22" t="str">
        <f aca="false">IFERROR(INDEX(Requirements_Register!$C$6:$C$255,MATCH(ROWS($A$6:A149),Requirements_Register!$BD$6:$BD$255,0))&amp;"","")</f>
        <v/>
      </c>
      <c r="C149" s="22" t="str">
        <f aca="false">IFERROR(INDEX(Requirements_Register!$D$6:$D$255,MATCH(ROWS($A$6:A149),Requirements_Register!$BD$6:$BD$255,0))&amp;"","")</f>
        <v/>
      </c>
      <c r="D149" s="22" t="str">
        <f aca="false">IFERROR(INDEX(Requirements_Register!$E$6:$E$255,MATCH(ROWS($A$6:A149),Requirements_Register!$BD$6:$BD$255,0))&amp;"","")</f>
        <v/>
      </c>
      <c r="E149" s="22" t="str">
        <f aca="false">IFERROR(INDEX(Requirements_Register!$F$6:$F$255,MATCH(ROWS($A$6:A149),Requirements_Register!$BD$6:$BD$255,0))&amp;"","")</f>
        <v/>
      </c>
      <c r="F149" s="22" t="str">
        <f aca="false">IFERROR(INDEX(Requirements_Register!$G$6:$G$255,MATCH(ROWS($A$6:A149),Requirements_Register!$BD$6:$BD$255,0))&amp;"","")</f>
        <v/>
      </c>
      <c r="G149" s="22" t="str">
        <f aca="false">IFERROR(INDEX(Requirements_Register!$K$6:$K$255,MATCH(ROWS($A$6:A149),Requirements_Register!$BD$6:$BD$255,0))&amp;"","")</f>
        <v/>
      </c>
      <c r="H149" s="22" t="str">
        <f aca="false">IFERROR(INDEX(Requirements_Register!$L$6:$L$255,MATCH(ROWS($A$6:A149),Requirements_Register!$BD$6:$BD$255,0))&amp;"","")</f>
        <v/>
      </c>
      <c r="I149" s="22" t="str">
        <f aca="false">IFERROR(INDEX(Requirements_Register!$N$6:$N$255,MATCH(ROWS($A$6:A149),Requirements_Register!$BD$6:$BD$255,0))&amp;"","")</f>
        <v/>
      </c>
      <c r="J149" s="22" t="str">
        <f aca="false">IFERROR(INDEX(Requirements_Register!$O$6:$O$255,MATCH(ROWS($A$6:A149),Requirements_Register!$BD$6:$BD$255,0))&amp;"","")</f>
        <v/>
      </c>
      <c r="K149" s="22" t="str">
        <f aca="false">IFERROR(INDEX(Requirements_Register!$AC$6:$AC$255,MATCH(ROWS($A$6:A149),Requirements_Register!$BD$6:$BD$255,0)),"")</f>
        <v/>
      </c>
      <c r="L149" s="22" t="str">
        <f aca="false">IFERROR(INDEX(Requirements_Register!$AG$6:$AG$255,MATCH(ROWS($A$6:A149),Requirements_Register!$BD$6:$BD$255,0))&amp;"","")</f>
        <v/>
      </c>
      <c r="M149" s="22" t="str">
        <f aca="false">IFERROR(INDEX(Requirements_Register!$AU$6:$AU$255,MATCH(ROWS($A$6:A149),Requirements_Register!$BD$6:$BD$255,0))&amp;"","")</f>
        <v/>
      </c>
      <c r="N149" s="22" t="str">
        <f aca="false">IFERROR(INDEX(Requirements_Register!$AV$6:$AV$255,MATCH(ROWS($A$6:A149),Requirements_Register!$BD$6:$BD$255,0))&amp;"","")</f>
        <v/>
      </c>
      <c r="O149" s="22" t="str">
        <f aca="false">IFERROR(INDEX(Requirements_Register!$AW$6:$AW$255,MATCH(ROWS($A$6:A149),Requirements_Register!$BD$6:$BD$255,0))&amp;"","")</f>
        <v/>
      </c>
    </row>
    <row r="150" customFormat="false" ht="15" hidden="false" customHeight="false" outlineLevel="0" collapsed="false">
      <c r="A150" s="22" t="str">
        <f aca="false">IFERROR(INDEX(Requirements_Register!$A$6:$A$255,MATCH(ROWS($A$6:A150),Requirements_Register!$BD$6:$BD$255,0))&amp;"","")</f>
        <v/>
      </c>
      <c r="B150" s="22" t="str">
        <f aca="false">IFERROR(INDEX(Requirements_Register!$C$6:$C$255,MATCH(ROWS($A$6:A150),Requirements_Register!$BD$6:$BD$255,0))&amp;"","")</f>
        <v/>
      </c>
      <c r="C150" s="22" t="str">
        <f aca="false">IFERROR(INDEX(Requirements_Register!$D$6:$D$255,MATCH(ROWS($A$6:A150),Requirements_Register!$BD$6:$BD$255,0))&amp;"","")</f>
        <v/>
      </c>
      <c r="D150" s="22" t="str">
        <f aca="false">IFERROR(INDEX(Requirements_Register!$E$6:$E$255,MATCH(ROWS($A$6:A150),Requirements_Register!$BD$6:$BD$255,0))&amp;"","")</f>
        <v/>
      </c>
      <c r="E150" s="22" t="str">
        <f aca="false">IFERROR(INDEX(Requirements_Register!$F$6:$F$255,MATCH(ROWS($A$6:A150),Requirements_Register!$BD$6:$BD$255,0))&amp;"","")</f>
        <v/>
      </c>
      <c r="F150" s="22" t="str">
        <f aca="false">IFERROR(INDEX(Requirements_Register!$G$6:$G$255,MATCH(ROWS($A$6:A150),Requirements_Register!$BD$6:$BD$255,0))&amp;"","")</f>
        <v/>
      </c>
      <c r="G150" s="22" t="str">
        <f aca="false">IFERROR(INDEX(Requirements_Register!$K$6:$K$255,MATCH(ROWS($A$6:A150),Requirements_Register!$BD$6:$BD$255,0))&amp;"","")</f>
        <v/>
      </c>
      <c r="H150" s="22" t="str">
        <f aca="false">IFERROR(INDEX(Requirements_Register!$L$6:$L$255,MATCH(ROWS($A$6:A150),Requirements_Register!$BD$6:$BD$255,0))&amp;"","")</f>
        <v/>
      </c>
      <c r="I150" s="22" t="str">
        <f aca="false">IFERROR(INDEX(Requirements_Register!$N$6:$N$255,MATCH(ROWS($A$6:A150),Requirements_Register!$BD$6:$BD$255,0))&amp;"","")</f>
        <v/>
      </c>
      <c r="J150" s="22" t="str">
        <f aca="false">IFERROR(INDEX(Requirements_Register!$O$6:$O$255,MATCH(ROWS($A$6:A150),Requirements_Register!$BD$6:$BD$255,0))&amp;"","")</f>
        <v/>
      </c>
      <c r="K150" s="22" t="str">
        <f aca="false">IFERROR(INDEX(Requirements_Register!$AC$6:$AC$255,MATCH(ROWS($A$6:A150),Requirements_Register!$BD$6:$BD$255,0)),"")</f>
        <v/>
      </c>
      <c r="L150" s="22" t="str">
        <f aca="false">IFERROR(INDEX(Requirements_Register!$AG$6:$AG$255,MATCH(ROWS($A$6:A150),Requirements_Register!$BD$6:$BD$255,0))&amp;"","")</f>
        <v/>
      </c>
      <c r="M150" s="22" t="str">
        <f aca="false">IFERROR(INDEX(Requirements_Register!$AU$6:$AU$255,MATCH(ROWS($A$6:A150),Requirements_Register!$BD$6:$BD$255,0))&amp;"","")</f>
        <v/>
      </c>
      <c r="N150" s="22" t="str">
        <f aca="false">IFERROR(INDEX(Requirements_Register!$AV$6:$AV$255,MATCH(ROWS($A$6:A150),Requirements_Register!$BD$6:$BD$255,0))&amp;"","")</f>
        <v/>
      </c>
      <c r="O150" s="22" t="str">
        <f aca="false">IFERROR(INDEX(Requirements_Register!$AW$6:$AW$255,MATCH(ROWS($A$6:A150),Requirements_Register!$BD$6:$BD$255,0))&amp;"","")</f>
        <v/>
      </c>
    </row>
    <row r="151" customFormat="false" ht="15" hidden="false" customHeight="false" outlineLevel="0" collapsed="false">
      <c r="A151" s="22" t="str">
        <f aca="false">IFERROR(INDEX(Requirements_Register!$A$6:$A$255,MATCH(ROWS($A$6:A151),Requirements_Register!$BD$6:$BD$255,0))&amp;"","")</f>
        <v/>
      </c>
      <c r="B151" s="22" t="str">
        <f aca="false">IFERROR(INDEX(Requirements_Register!$C$6:$C$255,MATCH(ROWS($A$6:A151),Requirements_Register!$BD$6:$BD$255,0))&amp;"","")</f>
        <v/>
      </c>
      <c r="C151" s="22" t="str">
        <f aca="false">IFERROR(INDEX(Requirements_Register!$D$6:$D$255,MATCH(ROWS($A$6:A151),Requirements_Register!$BD$6:$BD$255,0))&amp;"","")</f>
        <v/>
      </c>
      <c r="D151" s="22" t="str">
        <f aca="false">IFERROR(INDEX(Requirements_Register!$E$6:$E$255,MATCH(ROWS($A$6:A151),Requirements_Register!$BD$6:$BD$255,0))&amp;"","")</f>
        <v/>
      </c>
      <c r="E151" s="22" t="str">
        <f aca="false">IFERROR(INDEX(Requirements_Register!$F$6:$F$255,MATCH(ROWS($A$6:A151),Requirements_Register!$BD$6:$BD$255,0))&amp;"","")</f>
        <v/>
      </c>
      <c r="F151" s="22" t="str">
        <f aca="false">IFERROR(INDEX(Requirements_Register!$G$6:$G$255,MATCH(ROWS($A$6:A151),Requirements_Register!$BD$6:$BD$255,0))&amp;"","")</f>
        <v/>
      </c>
      <c r="G151" s="22" t="str">
        <f aca="false">IFERROR(INDEX(Requirements_Register!$K$6:$K$255,MATCH(ROWS($A$6:A151),Requirements_Register!$BD$6:$BD$255,0))&amp;"","")</f>
        <v/>
      </c>
      <c r="H151" s="22" t="str">
        <f aca="false">IFERROR(INDEX(Requirements_Register!$L$6:$L$255,MATCH(ROWS($A$6:A151),Requirements_Register!$BD$6:$BD$255,0))&amp;"","")</f>
        <v/>
      </c>
      <c r="I151" s="22" t="str">
        <f aca="false">IFERROR(INDEX(Requirements_Register!$N$6:$N$255,MATCH(ROWS($A$6:A151),Requirements_Register!$BD$6:$BD$255,0))&amp;"","")</f>
        <v/>
      </c>
      <c r="J151" s="22" t="str">
        <f aca="false">IFERROR(INDEX(Requirements_Register!$O$6:$O$255,MATCH(ROWS($A$6:A151),Requirements_Register!$BD$6:$BD$255,0))&amp;"","")</f>
        <v/>
      </c>
      <c r="K151" s="22" t="str">
        <f aca="false">IFERROR(INDEX(Requirements_Register!$AC$6:$AC$255,MATCH(ROWS($A$6:A151),Requirements_Register!$BD$6:$BD$255,0)),"")</f>
        <v/>
      </c>
      <c r="L151" s="22" t="str">
        <f aca="false">IFERROR(INDEX(Requirements_Register!$AG$6:$AG$255,MATCH(ROWS($A$6:A151),Requirements_Register!$BD$6:$BD$255,0))&amp;"","")</f>
        <v/>
      </c>
      <c r="M151" s="22" t="str">
        <f aca="false">IFERROR(INDEX(Requirements_Register!$AU$6:$AU$255,MATCH(ROWS($A$6:A151),Requirements_Register!$BD$6:$BD$255,0))&amp;"","")</f>
        <v/>
      </c>
      <c r="N151" s="22" t="str">
        <f aca="false">IFERROR(INDEX(Requirements_Register!$AV$6:$AV$255,MATCH(ROWS($A$6:A151),Requirements_Register!$BD$6:$BD$255,0))&amp;"","")</f>
        <v/>
      </c>
      <c r="O151" s="22" t="str">
        <f aca="false">IFERROR(INDEX(Requirements_Register!$AW$6:$AW$255,MATCH(ROWS($A$6:A151),Requirements_Register!$BD$6:$BD$255,0))&amp;"","")</f>
        <v/>
      </c>
    </row>
    <row r="152" customFormat="false" ht="15" hidden="false" customHeight="false" outlineLevel="0" collapsed="false">
      <c r="A152" s="22" t="str">
        <f aca="false">IFERROR(INDEX(Requirements_Register!$A$6:$A$255,MATCH(ROWS($A$6:A152),Requirements_Register!$BD$6:$BD$255,0))&amp;"","")</f>
        <v/>
      </c>
      <c r="B152" s="22" t="str">
        <f aca="false">IFERROR(INDEX(Requirements_Register!$C$6:$C$255,MATCH(ROWS($A$6:A152),Requirements_Register!$BD$6:$BD$255,0))&amp;"","")</f>
        <v/>
      </c>
      <c r="C152" s="22" t="str">
        <f aca="false">IFERROR(INDEX(Requirements_Register!$D$6:$D$255,MATCH(ROWS($A$6:A152),Requirements_Register!$BD$6:$BD$255,0))&amp;"","")</f>
        <v/>
      </c>
      <c r="D152" s="22" t="str">
        <f aca="false">IFERROR(INDEX(Requirements_Register!$E$6:$E$255,MATCH(ROWS($A$6:A152),Requirements_Register!$BD$6:$BD$255,0))&amp;"","")</f>
        <v/>
      </c>
      <c r="E152" s="22" t="str">
        <f aca="false">IFERROR(INDEX(Requirements_Register!$F$6:$F$255,MATCH(ROWS($A$6:A152),Requirements_Register!$BD$6:$BD$255,0))&amp;"","")</f>
        <v/>
      </c>
      <c r="F152" s="22" t="str">
        <f aca="false">IFERROR(INDEX(Requirements_Register!$G$6:$G$255,MATCH(ROWS($A$6:A152),Requirements_Register!$BD$6:$BD$255,0))&amp;"","")</f>
        <v/>
      </c>
      <c r="G152" s="22" t="str">
        <f aca="false">IFERROR(INDEX(Requirements_Register!$K$6:$K$255,MATCH(ROWS($A$6:A152),Requirements_Register!$BD$6:$BD$255,0))&amp;"","")</f>
        <v/>
      </c>
      <c r="H152" s="22" t="str">
        <f aca="false">IFERROR(INDEX(Requirements_Register!$L$6:$L$255,MATCH(ROWS($A$6:A152),Requirements_Register!$BD$6:$BD$255,0))&amp;"","")</f>
        <v/>
      </c>
      <c r="I152" s="22" t="str">
        <f aca="false">IFERROR(INDEX(Requirements_Register!$N$6:$N$255,MATCH(ROWS($A$6:A152),Requirements_Register!$BD$6:$BD$255,0))&amp;"","")</f>
        <v/>
      </c>
      <c r="J152" s="22" t="str">
        <f aca="false">IFERROR(INDEX(Requirements_Register!$O$6:$O$255,MATCH(ROWS($A$6:A152),Requirements_Register!$BD$6:$BD$255,0))&amp;"","")</f>
        <v/>
      </c>
      <c r="K152" s="22" t="str">
        <f aca="false">IFERROR(INDEX(Requirements_Register!$AC$6:$AC$255,MATCH(ROWS($A$6:A152),Requirements_Register!$BD$6:$BD$255,0)),"")</f>
        <v/>
      </c>
      <c r="L152" s="22" t="str">
        <f aca="false">IFERROR(INDEX(Requirements_Register!$AG$6:$AG$255,MATCH(ROWS($A$6:A152),Requirements_Register!$BD$6:$BD$255,0))&amp;"","")</f>
        <v/>
      </c>
      <c r="M152" s="22" t="str">
        <f aca="false">IFERROR(INDEX(Requirements_Register!$AU$6:$AU$255,MATCH(ROWS($A$6:A152),Requirements_Register!$BD$6:$BD$255,0))&amp;"","")</f>
        <v/>
      </c>
      <c r="N152" s="22" t="str">
        <f aca="false">IFERROR(INDEX(Requirements_Register!$AV$6:$AV$255,MATCH(ROWS($A$6:A152),Requirements_Register!$BD$6:$BD$255,0))&amp;"","")</f>
        <v/>
      </c>
      <c r="O152" s="22" t="str">
        <f aca="false">IFERROR(INDEX(Requirements_Register!$AW$6:$AW$255,MATCH(ROWS($A$6:A152),Requirements_Register!$BD$6:$BD$255,0))&amp;"","")</f>
        <v/>
      </c>
    </row>
    <row r="153" customFormat="false" ht="15" hidden="false" customHeight="false" outlineLevel="0" collapsed="false">
      <c r="A153" s="22" t="str">
        <f aca="false">IFERROR(INDEX(Requirements_Register!$A$6:$A$255,MATCH(ROWS($A$6:A153),Requirements_Register!$BD$6:$BD$255,0))&amp;"","")</f>
        <v/>
      </c>
      <c r="B153" s="22" t="str">
        <f aca="false">IFERROR(INDEX(Requirements_Register!$C$6:$C$255,MATCH(ROWS($A$6:A153),Requirements_Register!$BD$6:$BD$255,0))&amp;"","")</f>
        <v/>
      </c>
      <c r="C153" s="22" t="str">
        <f aca="false">IFERROR(INDEX(Requirements_Register!$D$6:$D$255,MATCH(ROWS($A$6:A153),Requirements_Register!$BD$6:$BD$255,0))&amp;"","")</f>
        <v/>
      </c>
      <c r="D153" s="22" t="str">
        <f aca="false">IFERROR(INDEX(Requirements_Register!$E$6:$E$255,MATCH(ROWS($A$6:A153),Requirements_Register!$BD$6:$BD$255,0))&amp;"","")</f>
        <v/>
      </c>
      <c r="E153" s="22" t="str">
        <f aca="false">IFERROR(INDEX(Requirements_Register!$F$6:$F$255,MATCH(ROWS($A$6:A153),Requirements_Register!$BD$6:$BD$255,0))&amp;"","")</f>
        <v/>
      </c>
      <c r="F153" s="22" t="str">
        <f aca="false">IFERROR(INDEX(Requirements_Register!$G$6:$G$255,MATCH(ROWS($A$6:A153),Requirements_Register!$BD$6:$BD$255,0))&amp;"","")</f>
        <v/>
      </c>
      <c r="G153" s="22" t="str">
        <f aca="false">IFERROR(INDEX(Requirements_Register!$K$6:$K$255,MATCH(ROWS($A$6:A153),Requirements_Register!$BD$6:$BD$255,0))&amp;"","")</f>
        <v/>
      </c>
      <c r="H153" s="22" t="str">
        <f aca="false">IFERROR(INDEX(Requirements_Register!$L$6:$L$255,MATCH(ROWS($A$6:A153),Requirements_Register!$BD$6:$BD$255,0))&amp;"","")</f>
        <v/>
      </c>
      <c r="I153" s="22" t="str">
        <f aca="false">IFERROR(INDEX(Requirements_Register!$N$6:$N$255,MATCH(ROWS($A$6:A153),Requirements_Register!$BD$6:$BD$255,0))&amp;"","")</f>
        <v/>
      </c>
      <c r="J153" s="22" t="str">
        <f aca="false">IFERROR(INDEX(Requirements_Register!$O$6:$O$255,MATCH(ROWS($A$6:A153),Requirements_Register!$BD$6:$BD$255,0))&amp;"","")</f>
        <v/>
      </c>
      <c r="K153" s="22" t="str">
        <f aca="false">IFERROR(INDEX(Requirements_Register!$AC$6:$AC$255,MATCH(ROWS($A$6:A153),Requirements_Register!$BD$6:$BD$255,0)),"")</f>
        <v/>
      </c>
      <c r="L153" s="22" t="str">
        <f aca="false">IFERROR(INDEX(Requirements_Register!$AG$6:$AG$255,MATCH(ROWS($A$6:A153),Requirements_Register!$BD$6:$BD$255,0))&amp;"","")</f>
        <v/>
      </c>
      <c r="M153" s="22" t="str">
        <f aca="false">IFERROR(INDEX(Requirements_Register!$AU$6:$AU$255,MATCH(ROWS($A$6:A153),Requirements_Register!$BD$6:$BD$255,0))&amp;"","")</f>
        <v/>
      </c>
      <c r="N153" s="22" t="str">
        <f aca="false">IFERROR(INDEX(Requirements_Register!$AV$6:$AV$255,MATCH(ROWS($A$6:A153),Requirements_Register!$BD$6:$BD$255,0))&amp;"","")</f>
        <v/>
      </c>
      <c r="O153" s="22" t="str">
        <f aca="false">IFERROR(INDEX(Requirements_Register!$AW$6:$AW$255,MATCH(ROWS($A$6:A153),Requirements_Register!$BD$6:$BD$255,0))&amp;"","")</f>
        <v/>
      </c>
    </row>
    <row r="154" customFormat="false" ht="15" hidden="false" customHeight="false" outlineLevel="0" collapsed="false">
      <c r="A154" s="22" t="str">
        <f aca="false">IFERROR(INDEX(Requirements_Register!$A$6:$A$255,MATCH(ROWS($A$6:A154),Requirements_Register!$BD$6:$BD$255,0))&amp;"","")</f>
        <v/>
      </c>
      <c r="B154" s="22" t="str">
        <f aca="false">IFERROR(INDEX(Requirements_Register!$C$6:$C$255,MATCH(ROWS($A$6:A154),Requirements_Register!$BD$6:$BD$255,0))&amp;"","")</f>
        <v/>
      </c>
      <c r="C154" s="22" t="str">
        <f aca="false">IFERROR(INDEX(Requirements_Register!$D$6:$D$255,MATCH(ROWS($A$6:A154),Requirements_Register!$BD$6:$BD$255,0))&amp;"","")</f>
        <v/>
      </c>
      <c r="D154" s="22" t="str">
        <f aca="false">IFERROR(INDEX(Requirements_Register!$E$6:$E$255,MATCH(ROWS($A$6:A154),Requirements_Register!$BD$6:$BD$255,0))&amp;"","")</f>
        <v/>
      </c>
      <c r="E154" s="22" t="str">
        <f aca="false">IFERROR(INDEX(Requirements_Register!$F$6:$F$255,MATCH(ROWS($A$6:A154),Requirements_Register!$BD$6:$BD$255,0))&amp;"","")</f>
        <v/>
      </c>
      <c r="F154" s="22" t="str">
        <f aca="false">IFERROR(INDEX(Requirements_Register!$G$6:$G$255,MATCH(ROWS($A$6:A154),Requirements_Register!$BD$6:$BD$255,0))&amp;"","")</f>
        <v/>
      </c>
      <c r="G154" s="22" t="str">
        <f aca="false">IFERROR(INDEX(Requirements_Register!$K$6:$K$255,MATCH(ROWS($A$6:A154),Requirements_Register!$BD$6:$BD$255,0))&amp;"","")</f>
        <v/>
      </c>
      <c r="H154" s="22" t="str">
        <f aca="false">IFERROR(INDEX(Requirements_Register!$L$6:$L$255,MATCH(ROWS($A$6:A154),Requirements_Register!$BD$6:$BD$255,0))&amp;"","")</f>
        <v/>
      </c>
      <c r="I154" s="22" t="str">
        <f aca="false">IFERROR(INDEX(Requirements_Register!$N$6:$N$255,MATCH(ROWS($A$6:A154),Requirements_Register!$BD$6:$BD$255,0))&amp;"","")</f>
        <v/>
      </c>
      <c r="J154" s="22" t="str">
        <f aca="false">IFERROR(INDEX(Requirements_Register!$O$6:$O$255,MATCH(ROWS($A$6:A154),Requirements_Register!$BD$6:$BD$255,0))&amp;"","")</f>
        <v/>
      </c>
      <c r="K154" s="22" t="str">
        <f aca="false">IFERROR(INDEX(Requirements_Register!$AC$6:$AC$255,MATCH(ROWS($A$6:A154),Requirements_Register!$BD$6:$BD$255,0)),"")</f>
        <v/>
      </c>
      <c r="L154" s="22" t="str">
        <f aca="false">IFERROR(INDEX(Requirements_Register!$AG$6:$AG$255,MATCH(ROWS($A$6:A154),Requirements_Register!$BD$6:$BD$255,0))&amp;"","")</f>
        <v/>
      </c>
      <c r="M154" s="22" t="str">
        <f aca="false">IFERROR(INDEX(Requirements_Register!$AU$6:$AU$255,MATCH(ROWS($A$6:A154),Requirements_Register!$BD$6:$BD$255,0))&amp;"","")</f>
        <v/>
      </c>
      <c r="N154" s="22" t="str">
        <f aca="false">IFERROR(INDEX(Requirements_Register!$AV$6:$AV$255,MATCH(ROWS($A$6:A154),Requirements_Register!$BD$6:$BD$255,0))&amp;"","")</f>
        <v/>
      </c>
      <c r="O154" s="22" t="str">
        <f aca="false">IFERROR(INDEX(Requirements_Register!$AW$6:$AW$255,MATCH(ROWS($A$6:A154),Requirements_Register!$BD$6:$BD$255,0))&amp;"","")</f>
        <v/>
      </c>
    </row>
    <row r="155" customFormat="false" ht="15" hidden="false" customHeight="false" outlineLevel="0" collapsed="false">
      <c r="A155" s="22" t="str">
        <f aca="false">IFERROR(INDEX(Requirements_Register!$A$6:$A$255,MATCH(ROWS($A$6:A155),Requirements_Register!$BD$6:$BD$255,0))&amp;"","")</f>
        <v/>
      </c>
      <c r="B155" s="22" t="str">
        <f aca="false">IFERROR(INDEX(Requirements_Register!$C$6:$C$255,MATCH(ROWS($A$6:A155),Requirements_Register!$BD$6:$BD$255,0))&amp;"","")</f>
        <v/>
      </c>
      <c r="C155" s="22" t="str">
        <f aca="false">IFERROR(INDEX(Requirements_Register!$D$6:$D$255,MATCH(ROWS($A$6:A155),Requirements_Register!$BD$6:$BD$255,0))&amp;"","")</f>
        <v/>
      </c>
      <c r="D155" s="22" t="str">
        <f aca="false">IFERROR(INDEX(Requirements_Register!$E$6:$E$255,MATCH(ROWS($A$6:A155),Requirements_Register!$BD$6:$BD$255,0))&amp;"","")</f>
        <v/>
      </c>
      <c r="E155" s="22" t="str">
        <f aca="false">IFERROR(INDEX(Requirements_Register!$F$6:$F$255,MATCH(ROWS($A$6:A155),Requirements_Register!$BD$6:$BD$255,0))&amp;"","")</f>
        <v/>
      </c>
      <c r="F155" s="22" t="str">
        <f aca="false">IFERROR(INDEX(Requirements_Register!$G$6:$G$255,MATCH(ROWS($A$6:A155),Requirements_Register!$BD$6:$BD$255,0))&amp;"","")</f>
        <v/>
      </c>
      <c r="G155" s="22" t="str">
        <f aca="false">IFERROR(INDEX(Requirements_Register!$K$6:$K$255,MATCH(ROWS($A$6:A155),Requirements_Register!$BD$6:$BD$255,0))&amp;"","")</f>
        <v/>
      </c>
      <c r="H155" s="22" t="str">
        <f aca="false">IFERROR(INDEX(Requirements_Register!$L$6:$L$255,MATCH(ROWS($A$6:A155),Requirements_Register!$BD$6:$BD$255,0))&amp;"","")</f>
        <v/>
      </c>
      <c r="I155" s="22" t="str">
        <f aca="false">IFERROR(INDEX(Requirements_Register!$N$6:$N$255,MATCH(ROWS($A$6:A155),Requirements_Register!$BD$6:$BD$255,0))&amp;"","")</f>
        <v/>
      </c>
      <c r="J155" s="22" t="str">
        <f aca="false">IFERROR(INDEX(Requirements_Register!$O$6:$O$255,MATCH(ROWS($A$6:A155),Requirements_Register!$BD$6:$BD$255,0))&amp;"","")</f>
        <v/>
      </c>
      <c r="K155" s="22" t="str">
        <f aca="false">IFERROR(INDEX(Requirements_Register!$AC$6:$AC$255,MATCH(ROWS($A$6:A155),Requirements_Register!$BD$6:$BD$255,0)),"")</f>
        <v/>
      </c>
      <c r="L155" s="22" t="str">
        <f aca="false">IFERROR(INDEX(Requirements_Register!$AG$6:$AG$255,MATCH(ROWS($A$6:A155),Requirements_Register!$BD$6:$BD$255,0))&amp;"","")</f>
        <v/>
      </c>
      <c r="M155" s="22" t="str">
        <f aca="false">IFERROR(INDEX(Requirements_Register!$AU$6:$AU$255,MATCH(ROWS($A$6:A155),Requirements_Register!$BD$6:$BD$255,0))&amp;"","")</f>
        <v/>
      </c>
      <c r="N155" s="22" t="str">
        <f aca="false">IFERROR(INDEX(Requirements_Register!$AV$6:$AV$255,MATCH(ROWS($A$6:A155),Requirements_Register!$BD$6:$BD$255,0))&amp;"","")</f>
        <v/>
      </c>
      <c r="O155" s="22" t="str">
        <f aca="false">IFERROR(INDEX(Requirements_Register!$AW$6:$AW$255,MATCH(ROWS($A$6:A155),Requirements_Register!$BD$6:$BD$255,0))&amp;"","")</f>
        <v/>
      </c>
    </row>
    <row r="156" customFormat="false" ht="15" hidden="false" customHeight="false" outlineLevel="0" collapsed="false">
      <c r="A156" s="22" t="str">
        <f aca="false">IFERROR(INDEX(Requirements_Register!$A$6:$A$255,MATCH(ROWS($A$6:A156),Requirements_Register!$BD$6:$BD$255,0))&amp;"","")</f>
        <v/>
      </c>
      <c r="B156" s="22" t="str">
        <f aca="false">IFERROR(INDEX(Requirements_Register!$C$6:$C$255,MATCH(ROWS($A$6:A156),Requirements_Register!$BD$6:$BD$255,0))&amp;"","")</f>
        <v/>
      </c>
      <c r="C156" s="22" t="str">
        <f aca="false">IFERROR(INDEX(Requirements_Register!$D$6:$D$255,MATCH(ROWS($A$6:A156),Requirements_Register!$BD$6:$BD$255,0))&amp;"","")</f>
        <v/>
      </c>
      <c r="D156" s="22" t="str">
        <f aca="false">IFERROR(INDEX(Requirements_Register!$E$6:$E$255,MATCH(ROWS($A$6:A156),Requirements_Register!$BD$6:$BD$255,0))&amp;"","")</f>
        <v/>
      </c>
      <c r="E156" s="22" t="str">
        <f aca="false">IFERROR(INDEX(Requirements_Register!$F$6:$F$255,MATCH(ROWS($A$6:A156),Requirements_Register!$BD$6:$BD$255,0))&amp;"","")</f>
        <v/>
      </c>
      <c r="F156" s="22" t="str">
        <f aca="false">IFERROR(INDEX(Requirements_Register!$G$6:$G$255,MATCH(ROWS($A$6:A156),Requirements_Register!$BD$6:$BD$255,0))&amp;"","")</f>
        <v/>
      </c>
      <c r="G156" s="22" t="str">
        <f aca="false">IFERROR(INDEX(Requirements_Register!$K$6:$K$255,MATCH(ROWS($A$6:A156),Requirements_Register!$BD$6:$BD$255,0))&amp;"","")</f>
        <v/>
      </c>
      <c r="H156" s="22" t="str">
        <f aca="false">IFERROR(INDEX(Requirements_Register!$L$6:$L$255,MATCH(ROWS($A$6:A156),Requirements_Register!$BD$6:$BD$255,0))&amp;"","")</f>
        <v/>
      </c>
      <c r="I156" s="22" t="str">
        <f aca="false">IFERROR(INDEX(Requirements_Register!$N$6:$N$255,MATCH(ROWS($A$6:A156),Requirements_Register!$BD$6:$BD$255,0))&amp;"","")</f>
        <v/>
      </c>
      <c r="J156" s="22" t="str">
        <f aca="false">IFERROR(INDEX(Requirements_Register!$O$6:$O$255,MATCH(ROWS($A$6:A156),Requirements_Register!$BD$6:$BD$255,0))&amp;"","")</f>
        <v/>
      </c>
      <c r="K156" s="22" t="str">
        <f aca="false">IFERROR(INDEX(Requirements_Register!$AC$6:$AC$255,MATCH(ROWS($A$6:A156),Requirements_Register!$BD$6:$BD$255,0)),"")</f>
        <v/>
      </c>
      <c r="L156" s="22" t="str">
        <f aca="false">IFERROR(INDEX(Requirements_Register!$AG$6:$AG$255,MATCH(ROWS($A$6:A156),Requirements_Register!$BD$6:$BD$255,0))&amp;"","")</f>
        <v/>
      </c>
      <c r="M156" s="22" t="str">
        <f aca="false">IFERROR(INDEX(Requirements_Register!$AU$6:$AU$255,MATCH(ROWS($A$6:A156),Requirements_Register!$BD$6:$BD$255,0))&amp;"","")</f>
        <v/>
      </c>
      <c r="N156" s="22" t="str">
        <f aca="false">IFERROR(INDEX(Requirements_Register!$AV$6:$AV$255,MATCH(ROWS($A$6:A156),Requirements_Register!$BD$6:$BD$255,0))&amp;"","")</f>
        <v/>
      </c>
      <c r="O156" s="22" t="str">
        <f aca="false">IFERROR(INDEX(Requirements_Register!$AW$6:$AW$255,MATCH(ROWS($A$6:A156),Requirements_Register!$BD$6:$BD$255,0))&amp;"","")</f>
        <v/>
      </c>
    </row>
    <row r="157" customFormat="false" ht="15" hidden="false" customHeight="false" outlineLevel="0" collapsed="false">
      <c r="A157" s="22" t="str">
        <f aca="false">IFERROR(INDEX(Requirements_Register!$A$6:$A$255,MATCH(ROWS($A$6:A157),Requirements_Register!$BD$6:$BD$255,0))&amp;"","")</f>
        <v/>
      </c>
      <c r="B157" s="22" t="str">
        <f aca="false">IFERROR(INDEX(Requirements_Register!$C$6:$C$255,MATCH(ROWS($A$6:A157),Requirements_Register!$BD$6:$BD$255,0))&amp;"","")</f>
        <v/>
      </c>
      <c r="C157" s="22" t="str">
        <f aca="false">IFERROR(INDEX(Requirements_Register!$D$6:$D$255,MATCH(ROWS($A$6:A157),Requirements_Register!$BD$6:$BD$255,0))&amp;"","")</f>
        <v/>
      </c>
      <c r="D157" s="22" t="str">
        <f aca="false">IFERROR(INDEX(Requirements_Register!$E$6:$E$255,MATCH(ROWS($A$6:A157),Requirements_Register!$BD$6:$BD$255,0))&amp;"","")</f>
        <v/>
      </c>
      <c r="E157" s="22" t="str">
        <f aca="false">IFERROR(INDEX(Requirements_Register!$F$6:$F$255,MATCH(ROWS($A$6:A157),Requirements_Register!$BD$6:$BD$255,0))&amp;"","")</f>
        <v/>
      </c>
      <c r="F157" s="22" t="str">
        <f aca="false">IFERROR(INDEX(Requirements_Register!$G$6:$G$255,MATCH(ROWS($A$6:A157),Requirements_Register!$BD$6:$BD$255,0))&amp;"","")</f>
        <v/>
      </c>
      <c r="G157" s="22" t="str">
        <f aca="false">IFERROR(INDEX(Requirements_Register!$K$6:$K$255,MATCH(ROWS($A$6:A157),Requirements_Register!$BD$6:$BD$255,0))&amp;"","")</f>
        <v/>
      </c>
      <c r="H157" s="22" t="str">
        <f aca="false">IFERROR(INDEX(Requirements_Register!$L$6:$L$255,MATCH(ROWS($A$6:A157),Requirements_Register!$BD$6:$BD$255,0))&amp;"","")</f>
        <v/>
      </c>
      <c r="I157" s="22" t="str">
        <f aca="false">IFERROR(INDEX(Requirements_Register!$N$6:$N$255,MATCH(ROWS($A$6:A157),Requirements_Register!$BD$6:$BD$255,0))&amp;"","")</f>
        <v/>
      </c>
      <c r="J157" s="22" t="str">
        <f aca="false">IFERROR(INDEX(Requirements_Register!$O$6:$O$255,MATCH(ROWS($A$6:A157),Requirements_Register!$BD$6:$BD$255,0))&amp;"","")</f>
        <v/>
      </c>
      <c r="K157" s="22" t="str">
        <f aca="false">IFERROR(INDEX(Requirements_Register!$AC$6:$AC$255,MATCH(ROWS($A$6:A157),Requirements_Register!$BD$6:$BD$255,0)),"")</f>
        <v/>
      </c>
      <c r="L157" s="22" t="str">
        <f aca="false">IFERROR(INDEX(Requirements_Register!$AG$6:$AG$255,MATCH(ROWS($A$6:A157),Requirements_Register!$BD$6:$BD$255,0))&amp;"","")</f>
        <v/>
      </c>
      <c r="M157" s="22" t="str">
        <f aca="false">IFERROR(INDEX(Requirements_Register!$AU$6:$AU$255,MATCH(ROWS($A$6:A157),Requirements_Register!$BD$6:$BD$255,0))&amp;"","")</f>
        <v/>
      </c>
      <c r="N157" s="22" t="str">
        <f aca="false">IFERROR(INDEX(Requirements_Register!$AV$6:$AV$255,MATCH(ROWS($A$6:A157),Requirements_Register!$BD$6:$BD$255,0))&amp;"","")</f>
        <v/>
      </c>
      <c r="O157" s="22" t="str">
        <f aca="false">IFERROR(INDEX(Requirements_Register!$AW$6:$AW$255,MATCH(ROWS($A$6:A157),Requirements_Register!$BD$6:$BD$255,0))&amp;"","")</f>
        <v/>
      </c>
    </row>
    <row r="158" customFormat="false" ht="15" hidden="false" customHeight="false" outlineLevel="0" collapsed="false">
      <c r="A158" s="22" t="str">
        <f aca="false">IFERROR(INDEX(Requirements_Register!$A$6:$A$255,MATCH(ROWS($A$6:A158),Requirements_Register!$BD$6:$BD$255,0))&amp;"","")</f>
        <v/>
      </c>
      <c r="B158" s="22" t="str">
        <f aca="false">IFERROR(INDEX(Requirements_Register!$C$6:$C$255,MATCH(ROWS($A$6:A158),Requirements_Register!$BD$6:$BD$255,0))&amp;"","")</f>
        <v/>
      </c>
      <c r="C158" s="22" t="str">
        <f aca="false">IFERROR(INDEX(Requirements_Register!$D$6:$D$255,MATCH(ROWS($A$6:A158),Requirements_Register!$BD$6:$BD$255,0))&amp;"","")</f>
        <v/>
      </c>
      <c r="D158" s="22" t="str">
        <f aca="false">IFERROR(INDEX(Requirements_Register!$E$6:$E$255,MATCH(ROWS($A$6:A158),Requirements_Register!$BD$6:$BD$255,0))&amp;"","")</f>
        <v/>
      </c>
      <c r="E158" s="22" t="str">
        <f aca="false">IFERROR(INDEX(Requirements_Register!$F$6:$F$255,MATCH(ROWS($A$6:A158),Requirements_Register!$BD$6:$BD$255,0))&amp;"","")</f>
        <v/>
      </c>
      <c r="F158" s="22" t="str">
        <f aca="false">IFERROR(INDEX(Requirements_Register!$G$6:$G$255,MATCH(ROWS($A$6:A158),Requirements_Register!$BD$6:$BD$255,0))&amp;"","")</f>
        <v/>
      </c>
      <c r="G158" s="22" t="str">
        <f aca="false">IFERROR(INDEX(Requirements_Register!$K$6:$K$255,MATCH(ROWS($A$6:A158),Requirements_Register!$BD$6:$BD$255,0))&amp;"","")</f>
        <v/>
      </c>
      <c r="H158" s="22" t="str">
        <f aca="false">IFERROR(INDEX(Requirements_Register!$L$6:$L$255,MATCH(ROWS($A$6:A158),Requirements_Register!$BD$6:$BD$255,0))&amp;"","")</f>
        <v/>
      </c>
      <c r="I158" s="22" t="str">
        <f aca="false">IFERROR(INDEX(Requirements_Register!$N$6:$N$255,MATCH(ROWS($A$6:A158),Requirements_Register!$BD$6:$BD$255,0))&amp;"","")</f>
        <v/>
      </c>
      <c r="J158" s="22" t="str">
        <f aca="false">IFERROR(INDEX(Requirements_Register!$O$6:$O$255,MATCH(ROWS($A$6:A158),Requirements_Register!$BD$6:$BD$255,0))&amp;"","")</f>
        <v/>
      </c>
      <c r="K158" s="22" t="str">
        <f aca="false">IFERROR(INDEX(Requirements_Register!$AC$6:$AC$255,MATCH(ROWS($A$6:A158),Requirements_Register!$BD$6:$BD$255,0)),"")</f>
        <v/>
      </c>
      <c r="L158" s="22" t="str">
        <f aca="false">IFERROR(INDEX(Requirements_Register!$AG$6:$AG$255,MATCH(ROWS($A$6:A158),Requirements_Register!$BD$6:$BD$255,0))&amp;"","")</f>
        <v/>
      </c>
      <c r="M158" s="22" t="str">
        <f aca="false">IFERROR(INDEX(Requirements_Register!$AU$6:$AU$255,MATCH(ROWS($A$6:A158),Requirements_Register!$BD$6:$BD$255,0))&amp;"","")</f>
        <v/>
      </c>
      <c r="N158" s="22" t="str">
        <f aca="false">IFERROR(INDEX(Requirements_Register!$AV$6:$AV$255,MATCH(ROWS($A$6:A158),Requirements_Register!$BD$6:$BD$255,0))&amp;"","")</f>
        <v/>
      </c>
      <c r="O158" s="22" t="str">
        <f aca="false">IFERROR(INDEX(Requirements_Register!$AW$6:$AW$255,MATCH(ROWS($A$6:A158),Requirements_Register!$BD$6:$BD$255,0))&amp;"","")</f>
        <v/>
      </c>
    </row>
    <row r="159" customFormat="false" ht="15" hidden="false" customHeight="false" outlineLevel="0" collapsed="false">
      <c r="A159" s="22" t="str">
        <f aca="false">IFERROR(INDEX(Requirements_Register!$A$6:$A$255,MATCH(ROWS($A$6:A159),Requirements_Register!$BD$6:$BD$255,0))&amp;"","")</f>
        <v/>
      </c>
      <c r="B159" s="22" t="str">
        <f aca="false">IFERROR(INDEX(Requirements_Register!$C$6:$C$255,MATCH(ROWS($A$6:A159),Requirements_Register!$BD$6:$BD$255,0))&amp;"","")</f>
        <v/>
      </c>
      <c r="C159" s="22" t="str">
        <f aca="false">IFERROR(INDEX(Requirements_Register!$D$6:$D$255,MATCH(ROWS($A$6:A159),Requirements_Register!$BD$6:$BD$255,0))&amp;"","")</f>
        <v/>
      </c>
      <c r="D159" s="22" t="str">
        <f aca="false">IFERROR(INDEX(Requirements_Register!$E$6:$E$255,MATCH(ROWS($A$6:A159),Requirements_Register!$BD$6:$BD$255,0))&amp;"","")</f>
        <v/>
      </c>
      <c r="E159" s="22" t="str">
        <f aca="false">IFERROR(INDEX(Requirements_Register!$F$6:$F$255,MATCH(ROWS($A$6:A159),Requirements_Register!$BD$6:$BD$255,0))&amp;"","")</f>
        <v/>
      </c>
      <c r="F159" s="22" t="str">
        <f aca="false">IFERROR(INDEX(Requirements_Register!$G$6:$G$255,MATCH(ROWS($A$6:A159),Requirements_Register!$BD$6:$BD$255,0))&amp;"","")</f>
        <v/>
      </c>
      <c r="G159" s="22" t="str">
        <f aca="false">IFERROR(INDEX(Requirements_Register!$K$6:$K$255,MATCH(ROWS($A$6:A159),Requirements_Register!$BD$6:$BD$255,0))&amp;"","")</f>
        <v/>
      </c>
      <c r="H159" s="22" t="str">
        <f aca="false">IFERROR(INDEX(Requirements_Register!$L$6:$L$255,MATCH(ROWS($A$6:A159),Requirements_Register!$BD$6:$BD$255,0))&amp;"","")</f>
        <v/>
      </c>
      <c r="I159" s="22" t="str">
        <f aca="false">IFERROR(INDEX(Requirements_Register!$N$6:$N$255,MATCH(ROWS($A$6:A159),Requirements_Register!$BD$6:$BD$255,0))&amp;"","")</f>
        <v/>
      </c>
      <c r="J159" s="22" t="str">
        <f aca="false">IFERROR(INDEX(Requirements_Register!$O$6:$O$255,MATCH(ROWS($A$6:A159),Requirements_Register!$BD$6:$BD$255,0))&amp;"","")</f>
        <v/>
      </c>
      <c r="K159" s="22" t="str">
        <f aca="false">IFERROR(INDEX(Requirements_Register!$AC$6:$AC$255,MATCH(ROWS($A$6:A159),Requirements_Register!$BD$6:$BD$255,0)),"")</f>
        <v/>
      </c>
      <c r="L159" s="22" t="str">
        <f aca="false">IFERROR(INDEX(Requirements_Register!$AG$6:$AG$255,MATCH(ROWS($A$6:A159),Requirements_Register!$BD$6:$BD$255,0))&amp;"","")</f>
        <v/>
      </c>
      <c r="M159" s="22" t="str">
        <f aca="false">IFERROR(INDEX(Requirements_Register!$AU$6:$AU$255,MATCH(ROWS($A$6:A159),Requirements_Register!$BD$6:$BD$255,0))&amp;"","")</f>
        <v/>
      </c>
      <c r="N159" s="22" t="str">
        <f aca="false">IFERROR(INDEX(Requirements_Register!$AV$6:$AV$255,MATCH(ROWS($A$6:A159),Requirements_Register!$BD$6:$BD$255,0))&amp;"","")</f>
        <v/>
      </c>
      <c r="O159" s="22" t="str">
        <f aca="false">IFERROR(INDEX(Requirements_Register!$AW$6:$AW$255,MATCH(ROWS($A$6:A159),Requirements_Register!$BD$6:$BD$255,0))&amp;"","")</f>
        <v/>
      </c>
    </row>
    <row r="160" customFormat="false" ht="15" hidden="false" customHeight="false" outlineLevel="0" collapsed="false">
      <c r="A160" s="22" t="str">
        <f aca="false">IFERROR(INDEX(Requirements_Register!$A$6:$A$255,MATCH(ROWS($A$6:A160),Requirements_Register!$BD$6:$BD$255,0))&amp;"","")</f>
        <v/>
      </c>
      <c r="B160" s="22" t="str">
        <f aca="false">IFERROR(INDEX(Requirements_Register!$C$6:$C$255,MATCH(ROWS($A$6:A160),Requirements_Register!$BD$6:$BD$255,0))&amp;"","")</f>
        <v/>
      </c>
      <c r="C160" s="22" t="str">
        <f aca="false">IFERROR(INDEX(Requirements_Register!$D$6:$D$255,MATCH(ROWS($A$6:A160),Requirements_Register!$BD$6:$BD$255,0))&amp;"","")</f>
        <v/>
      </c>
      <c r="D160" s="22" t="str">
        <f aca="false">IFERROR(INDEX(Requirements_Register!$E$6:$E$255,MATCH(ROWS($A$6:A160),Requirements_Register!$BD$6:$BD$255,0))&amp;"","")</f>
        <v/>
      </c>
      <c r="E160" s="22" t="str">
        <f aca="false">IFERROR(INDEX(Requirements_Register!$F$6:$F$255,MATCH(ROWS($A$6:A160),Requirements_Register!$BD$6:$BD$255,0))&amp;"","")</f>
        <v/>
      </c>
      <c r="F160" s="22" t="str">
        <f aca="false">IFERROR(INDEX(Requirements_Register!$G$6:$G$255,MATCH(ROWS($A$6:A160),Requirements_Register!$BD$6:$BD$255,0))&amp;"","")</f>
        <v/>
      </c>
      <c r="G160" s="22" t="str">
        <f aca="false">IFERROR(INDEX(Requirements_Register!$K$6:$K$255,MATCH(ROWS($A$6:A160),Requirements_Register!$BD$6:$BD$255,0))&amp;"","")</f>
        <v/>
      </c>
      <c r="H160" s="22" t="str">
        <f aca="false">IFERROR(INDEX(Requirements_Register!$L$6:$L$255,MATCH(ROWS($A$6:A160),Requirements_Register!$BD$6:$BD$255,0))&amp;"","")</f>
        <v/>
      </c>
      <c r="I160" s="22" t="str">
        <f aca="false">IFERROR(INDEX(Requirements_Register!$N$6:$N$255,MATCH(ROWS($A$6:A160),Requirements_Register!$BD$6:$BD$255,0))&amp;"","")</f>
        <v/>
      </c>
      <c r="J160" s="22" t="str">
        <f aca="false">IFERROR(INDEX(Requirements_Register!$O$6:$O$255,MATCH(ROWS($A$6:A160),Requirements_Register!$BD$6:$BD$255,0))&amp;"","")</f>
        <v/>
      </c>
      <c r="K160" s="22" t="str">
        <f aca="false">IFERROR(INDEX(Requirements_Register!$AC$6:$AC$255,MATCH(ROWS($A$6:A160),Requirements_Register!$BD$6:$BD$255,0)),"")</f>
        <v/>
      </c>
      <c r="L160" s="22" t="str">
        <f aca="false">IFERROR(INDEX(Requirements_Register!$AG$6:$AG$255,MATCH(ROWS($A$6:A160),Requirements_Register!$BD$6:$BD$255,0))&amp;"","")</f>
        <v/>
      </c>
      <c r="M160" s="22" t="str">
        <f aca="false">IFERROR(INDEX(Requirements_Register!$AU$6:$AU$255,MATCH(ROWS($A$6:A160),Requirements_Register!$BD$6:$BD$255,0))&amp;"","")</f>
        <v/>
      </c>
      <c r="N160" s="22" t="str">
        <f aca="false">IFERROR(INDEX(Requirements_Register!$AV$6:$AV$255,MATCH(ROWS($A$6:A160),Requirements_Register!$BD$6:$BD$255,0))&amp;"","")</f>
        <v/>
      </c>
      <c r="O160" s="22" t="str">
        <f aca="false">IFERROR(INDEX(Requirements_Register!$AW$6:$AW$255,MATCH(ROWS($A$6:A160),Requirements_Register!$BD$6:$BD$255,0))&amp;"","")</f>
        <v/>
      </c>
    </row>
    <row r="161" customFormat="false" ht="15" hidden="false" customHeight="false" outlineLevel="0" collapsed="false">
      <c r="A161" s="22" t="str">
        <f aca="false">IFERROR(INDEX(Requirements_Register!$A$6:$A$255,MATCH(ROWS($A$6:A161),Requirements_Register!$BD$6:$BD$255,0))&amp;"","")</f>
        <v/>
      </c>
      <c r="B161" s="22" t="str">
        <f aca="false">IFERROR(INDEX(Requirements_Register!$C$6:$C$255,MATCH(ROWS($A$6:A161),Requirements_Register!$BD$6:$BD$255,0))&amp;"","")</f>
        <v/>
      </c>
      <c r="C161" s="22" t="str">
        <f aca="false">IFERROR(INDEX(Requirements_Register!$D$6:$D$255,MATCH(ROWS($A$6:A161),Requirements_Register!$BD$6:$BD$255,0))&amp;"","")</f>
        <v/>
      </c>
      <c r="D161" s="22" t="str">
        <f aca="false">IFERROR(INDEX(Requirements_Register!$E$6:$E$255,MATCH(ROWS($A$6:A161),Requirements_Register!$BD$6:$BD$255,0))&amp;"","")</f>
        <v/>
      </c>
      <c r="E161" s="22" t="str">
        <f aca="false">IFERROR(INDEX(Requirements_Register!$F$6:$F$255,MATCH(ROWS($A$6:A161),Requirements_Register!$BD$6:$BD$255,0))&amp;"","")</f>
        <v/>
      </c>
      <c r="F161" s="22" t="str">
        <f aca="false">IFERROR(INDEX(Requirements_Register!$G$6:$G$255,MATCH(ROWS($A$6:A161),Requirements_Register!$BD$6:$BD$255,0))&amp;"","")</f>
        <v/>
      </c>
      <c r="G161" s="22" t="str">
        <f aca="false">IFERROR(INDEX(Requirements_Register!$K$6:$K$255,MATCH(ROWS($A$6:A161),Requirements_Register!$BD$6:$BD$255,0))&amp;"","")</f>
        <v/>
      </c>
      <c r="H161" s="22" t="str">
        <f aca="false">IFERROR(INDEX(Requirements_Register!$L$6:$L$255,MATCH(ROWS($A$6:A161),Requirements_Register!$BD$6:$BD$255,0))&amp;"","")</f>
        <v/>
      </c>
      <c r="I161" s="22" t="str">
        <f aca="false">IFERROR(INDEX(Requirements_Register!$N$6:$N$255,MATCH(ROWS($A$6:A161),Requirements_Register!$BD$6:$BD$255,0))&amp;"","")</f>
        <v/>
      </c>
      <c r="J161" s="22" t="str">
        <f aca="false">IFERROR(INDEX(Requirements_Register!$O$6:$O$255,MATCH(ROWS($A$6:A161),Requirements_Register!$BD$6:$BD$255,0))&amp;"","")</f>
        <v/>
      </c>
      <c r="K161" s="22" t="str">
        <f aca="false">IFERROR(INDEX(Requirements_Register!$AC$6:$AC$255,MATCH(ROWS($A$6:A161),Requirements_Register!$BD$6:$BD$255,0)),"")</f>
        <v/>
      </c>
      <c r="L161" s="22" t="str">
        <f aca="false">IFERROR(INDEX(Requirements_Register!$AG$6:$AG$255,MATCH(ROWS($A$6:A161),Requirements_Register!$BD$6:$BD$255,0))&amp;"","")</f>
        <v/>
      </c>
      <c r="M161" s="22" t="str">
        <f aca="false">IFERROR(INDEX(Requirements_Register!$AU$6:$AU$255,MATCH(ROWS($A$6:A161),Requirements_Register!$BD$6:$BD$255,0))&amp;"","")</f>
        <v/>
      </c>
      <c r="N161" s="22" t="str">
        <f aca="false">IFERROR(INDEX(Requirements_Register!$AV$6:$AV$255,MATCH(ROWS($A$6:A161),Requirements_Register!$BD$6:$BD$255,0))&amp;"","")</f>
        <v/>
      </c>
      <c r="O161" s="22" t="str">
        <f aca="false">IFERROR(INDEX(Requirements_Register!$AW$6:$AW$255,MATCH(ROWS($A$6:A161),Requirements_Register!$BD$6:$BD$255,0))&amp;"","")</f>
        <v/>
      </c>
    </row>
    <row r="162" customFormat="false" ht="15" hidden="false" customHeight="false" outlineLevel="0" collapsed="false">
      <c r="A162" s="22" t="str">
        <f aca="false">IFERROR(INDEX(Requirements_Register!$A$6:$A$255,MATCH(ROWS($A$6:A162),Requirements_Register!$BD$6:$BD$255,0))&amp;"","")</f>
        <v/>
      </c>
      <c r="B162" s="22" t="str">
        <f aca="false">IFERROR(INDEX(Requirements_Register!$C$6:$C$255,MATCH(ROWS($A$6:A162),Requirements_Register!$BD$6:$BD$255,0))&amp;"","")</f>
        <v/>
      </c>
      <c r="C162" s="22" t="str">
        <f aca="false">IFERROR(INDEX(Requirements_Register!$D$6:$D$255,MATCH(ROWS($A$6:A162),Requirements_Register!$BD$6:$BD$255,0))&amp;"","")</f>
        <v/>
      </c>
      <c r="D162" s="22" t="str">
        <f aca="false">IFERROR(INDEX(Requirements_Register!$E$6:$E$255,MATCH(ROWS($A$6:A162),Requirements_Register!$BD$6:$BD$255,0))&amp;"","")</f>
        <v/>
      </c>
      <c r="E162" s="22" t="str">
        <f aca="false">IFERROR(INDEX(Requirements_Register!$F$6:$F$255,MATCH(ROWS($A$6:A162),Requirements_Register!$BD$6:$BD$255,0))&amp;"","")</f>
        <v/>
      </c>
      <c r="F162" s="22" t="str">
        <f aca="false">IFERROR(INDEX(Requirements_Register!$G$6:$G$255,MATCH(ROWS($A$6:A162),Requirements_Register!$BD$6:$BD$255,0))&amp;"","")</f>
        <v/>
      </c>
      <c r="G162" s="22" t="str">
        <f aca="false">IFERROR(INDEX(Requirements_Register!$K$6:$K$255,MATCH(ROWS($A$6:A162),Requirements_Register!$BD$6:$BD$255,0))&amp;"","")</f>
        <v/>
      </c>
      <c r="H162" s="22" t="str">
        <f aca="false">IFERROR(INDEX(Requirements_Register!$L$6:$L$255,MATCH(ROWS($A$6:A162),Requirements_Register!$BD$6:$BD$255,0))&amp;"","")</f>
        <v/>
      </c>
      <c r="I162" s="22" t="str">
        <f aca="false">IFERROR(INDEX(Requirements_Register!$N$6:$N$255,MATCH(ROWS($A$6:A162),Requirements_Register!$BD$6:$BD$255,0))&amp;"","")</f>
        <v/>
      </c>
      <c r="J162" s="22" t="str">
        <f aca="false">IFERROR(INDEX(Requirements_Register!$O$6:$O$255,MATCH(ROWS($A$6:A162),Requirements_Register!$BD$6:$BD$255,0))&amp;"","")</f>
        <v/>
      </c>
      <c r="K162" s="22" t="str">
        <f aca="false">IFERROR(INDEX(Requirements_Register!$AC$6:$AC$255,MATCH(ROWS($A$6:A162),Requirements_Register!$BD$6:$BD$255,0)),"")</f>
        <v/>
      </c>
      <c r="L162" s="22" t="str">
        <f aca="false">IFERROR(INDEX(Requirements_Register!$AG$6:$AG$255,MATCH(ROWS($A$6:A162),Requirements_Register!$BD$6:$BD$255,0))&amp;"","")</f>
        <v/>
      </c>
      <c r="M162" s="22" t="str">
        <f aca="false">IFERROR(INDEX(Requirements_Register!$AU$6:$AU$255,MATCH(ROWS($A$6:A162),Requirements_Register!$BD$6:$BD$255,0))&amp;"","")</f>
        <v/>
      </c>
      <c r="N162" s="22" t="str">
        <f aca="false">IFERROR(INDEX(Requirements_Register!$AV$6:$AV$255,MATCH(ROWS($A$6:A162),Requirements_Register!$BD$6:$BD$255,0))&amp;"","")</f>
        <v/>
      </c>
      <c r="O162" s="22" t="str">
        <f aca="false">IFERROR(INDEX(Requirements_Register!$AW$6:$AW$255,MATCH(ROWS($A$6:A162),Requirements_Register!$BD$6:$BD$255,0))&amp;"","")</f>
        <v/>
      </c>
    </row>
    <row r="163" customFormat="false" ht="15" hidden="false" customHeight="false" outlineLevel="0" collapsed="false">
      <c r="A163" s="22" t="str">
        <f aca="false">IFERROR(INDEX(Requirements_Register!$A$6:$A$255,MATCH(ROWS($A$6:A163),Requirements_Register!$BD$6:$BD$255,0))&amp;"","")</f>
        <v/>
      </c>
      <c r="B163" s="22" t="str">
        <f aca="false">IFERROR(INDEX(Requirements_Register!$C$6:$C$255,MATCH(ROWS($A$6:A163),Requirements_Register!$BD$6:$BD$255,0))&amp;"","")</f>
        <v/>
      </c>
      <c r="C163" s="22" t="str">
        <f aca="false">IFERROR(INDEX(Requirements_Register!$D$6:$D$255,MATCH(ROWS($A$6:A163),Requirements_Register!$BD$6:$BD$255,0))&amp;"","")</f>
        <v/>
      </c>
      <c r="D163" s="22" t="str">
        <f aca="false">IFERROR(INDEX(Requirements_Register!$E$6:$E$255,MATCH(ROWS($A$6:A163),Requirements_Register!$BD$6:$BD$255,0))&amp;"","")</f>
        <v/>
      </c>
      <c r="E163" s="22" t="str">
        <f aca="false">IFERROR(INDEX(Requirements_Register!$F$6:$F$255,MATCH(ROWS($A$6:A163),Requirements_Register!$BD$6:$BD$255,0))&amp;"","")</f>
        <v/>
      </c>
      <c r="F163" s="22" t="str">
        <f aca="false">IFERROR(INDEX(Requirements_Register!$G$6:$G$255,MATCH(ROWS($A$6:A163),Requirements_Register!$BD$6:$BD$255,0))&amp;"","")</f>
        <v/>
      </c>
      <c r="G163" s="22" t="str">
        <f aca="false">IFERROR(INDEX(Requirements_Register!$K$6:$K$255,MATCH(ROWS($A$6:A163),Requirements_Register!$BD$6:$BD$255,0))&amp;"","")</f>
        <v/>
      </c>
      <c r="H163" s="22" t="str">
        <f aca="false">IFERROR(INDEX(Requirements_Register!$L$6:$L$255,MATCH(ROWS($A$6:A163),Requirements_Register!$BD$6:$BD$255,0))&amp;"","")</f>
        <v/>
      </c>
      <c r="I163" s="22" t="str">
        <f aca="false">IFERROR(INDEX(Requirements_Register!$N$6:$N$255,MATCH(ROWS($A$6:A163),Requirements_Register!$BD$6:$BD$255,0))&amp;"","")</f>
        <v/>
      </c>
      <c r="J163" s="22" t="str">
        <f aca="false">IFERROR(INDEX(Requirements_Register!$O$6:$O$255,MATCH(ROWS($A$6:A163),Requirements_Register!$BD$6:$BD$255,0))&amp;"","")</f>
        <v/>
      </c>
      <c r="K163" s="22" t="str">
        <f aca="false">IFERROR(INDEX(Requirements_Register!$AC$6:$AC$255,MATCH(ROWS($A$6:A163),Requirements_Register!$BD$6:$BD$255,0)),"")</f>
        <v/>
      </c>
      <c r="L163" s="22" t="str">
        <f aca="false">IFERROR(INDEX(Requirements_Register!$AG$6:$AG$255,MATCH(ROWS($A$6:A163),Requirements_Register!$BD$6:$BD$255,0))&amp;"","")</f>
        <v/>
      </c>
      <c r="M163" s="22" t="str">
        <f aca="false">IFERROR(INDEX(Requirements_Register!$AU$6:$AU$255,MATCH(ROWS($A$6:A163),Requirements_Register!$BD$6:$BD$255,0))&amp;"","")</f>
        <v/>
      </c>
      <c r="N163" s="22" t="str">
        <f aca="false">IFERROR(INDEX(Requirements_Register!$AV$6:$AV$255,MATCH(ROWS($A$6:A163),Requirements_Register!$BD$6:$BD$255,0))&amp;"","")</f>
        <v/>
      </c>
      <c r="O163" s="22" t="str">
        <f aca="false">IFERROR(INDEX(Requirements_Register!$AW$6:$AW$255,MATCH(ROWS($A$6:A163),Requirements_Register!$BD$6:$BD$255,0))&amp;"","")</f>
        <v/>
      </c>
    </row>
    <row r="164" customFormat="false" ht="15" hidden="false" customHeight="false" outlineLevel="0" collapsed="false">
      <c r="A164" s="22" t="str">
        <f aca="false">IFERROR(INDEX(Requirements_Register!$A$6:$A$255,MATCH(ROWS($A$6:A164),Requirements_Register!$BD$6:$BD$255,0))&amp;"","")</f>
        <v/>
      </c>
      <c r="B164" s="22" t="str">
        <f aca="false">IFERROR(INDEX(Requirements_Register!$C$6:$C$255,MATCH(ROWS($A$6:A164),Requirements_Register!$BD$6:$BD$255,0))&amp;"","")</f>
        <v/>
      </c>
      <c r="C164" s="22" t="str">
        <f aca="false">IFERROR(INDEX(Requirements_Register!$D$6:$D$255,MATCH(ROWS($A$6:A164),Requirements_Register!$BD$6:$BD$255,0))&amp;"","")</f>
        <v/>
      </c>
      <c r="D164" s="22" t="str">
        <f aca="false">IFERROR(INDEX(Requirements_Register!$E$6:$E$255,MATCH(ROWS($A$6:A164),Requirements_Register!$BD$6:$BD$255,0))&amp;"","")</f>
        <v/>
      </c>
      <c r="E164" s="22" t="str">
        <f aca="false">IFERROR(INDEX(Requirements_Register!$F$6:$F$255,MATCH(ROWS($A$6:A164),Requirements_Register!$BD$6:$BD$255,0))&amp;"","")</f>
        <v/>
      </c>
      <c r="F164" s="22" t="str">
        <f aca="false">IFERROR(INDEX(Requirements_Register!$G$6:$G$255,MATCH(ROWS($A$6:A164),Requirements_Register!$BD$6:$BD$255,0))&amp;"","")</f>
        <v/>
      </c>
      <c r="G164" s="22" t="str">
        <f aca="false">IFERROR(INDEX(Requirements_Register!$K$6:$K$255,MATCH(ROWS($A$6:A164),Requirements_Register!$BD$6:$BD$255,0))&amp;"","")</f>
        <v/>
      </c>
      <c r="H164" s="22" t="str">
        <f aca="false">IFERROR(INDEX(Requirements_Register!$L$6:$L$255,MATCH(ROWS($A$6:A164),Requirements_Register!$BD$6:$BD$255,0))&amp;"","")</f>
        <v/>
      </c>
      <c r="I164" s="22" t="str">
        <f aca="false">IFERROR(INDEX(Requirements_Register!$N$6:$N$255,MATCH(ROWS($A$6:A164),Requirements_Register!$BD$6:$BD$255,0))&amp;"","")</f>
        <v/>
      </c>
      <c r="J164" s="22" t="str">
        <f aca="false">IFERROR(INDEX(Requirements_Register!$O$6:$O$255,MATCH(ROWS($A$6:A164),Requirements_Register!$BD$6:$BD$255,0))&amp;"","")</f>
        <v/>
      </c>
      <c r="K164" s="22" t="str">
        <f aca="false">IFERROR(INDEX(Requirements_Register!$AC$6:$AC$255,MATCH(ROWS($A$6:A164),Requirements_Register!$BD$6:$BD$255,0)),"")</f>
        <v/>
      </c>
      <c r="L164" s="22" t="str">
        <f aca="false">IFERROR(INDEX(Requirements_Register!$AG$6:$AG$255,MATCH(ROWS($A$6:A164),Requirements_Register!$BD$6:$BD$255,0))&amp;"","")</f>
        <v/>
      </c>
      <c r="M164" s="22" t="str">
        <f aca="false">IFERROR(INDEX(Requirements_Register!$AU$6:$AU$255,MATCH(ROWS($A$6:A164),Requirements_Register!$BD$6:$BD$255,0))&amp;"","")</f>
        <v/>
      </c>
      <c r="N164" s="22" t="str">
        <f aca="false">IFERROR(INDEX(Requirements_Register!$AV$6:$AV$255,MATCH(ROWS($A$6:A164),Requirements_Register!$BD$6:$BD$255,0))&amp;"","")</f>
        <v/>
      </c>
      <c r="O164" s="22" t="str">
        <f aca="false">IFERROR(INDEX(Requirements_Register!$AW$6:$AW$255,MATCH(ROWS($A$6:A164),Requirements_Register!$BD$6:$BD$255,0))&amp;"","")</f>
        <v/>
      </c>
    </row>
    <row r="165" customFormat="false" ht="15" hidden="false" customHeight="false" outlineLevel="0" collapsed="false">
      <c r="A165" s="22" t="str">
        <f aca="false">IFERROR(INDEX(Requirements_Register!$A$6:$A$255,MATCH(ROWS($A$6:A165),Requirements_Register!$BD$6:$BD$255,0))&amp;"","")</f>
        <v/>
      </c>
      <c r="B165" s="22" t="str">
        <f aca="false">IFERROR(INDEX(Requirements_Register!$C$6:$C$255,MATCH(ROWS($A$6:A165),Requirements_Register!$BD$6:$BD$255,0))&amp;"","")</f>
        <v/>
      </c>
      <c r="C165" s="22" t="str">
        <f aca="false">IFERROR(INDEX(Requirements_Register!$D$6:$D$255,MATCH(ROWS($A$6:A165),Requirements_Register!$BD$6:$BD$255,0))&amp;"","")</f>
        <v/>
      </c>
      <c r="D165" s="22" t="str">
        <f aca="false">IFERROR(INDEX(Requirements_Register!$E$6:$E$255,MATCH(ROWS($A$6:A165),Requirements_Register!$BD$6:$BD$255,0))&amp;"","")</f>
        <v/>
      </c>
      <c r="E165" s="22" t="str">
        <f aca="false">IFERROR(INDEX(Requirements_Register!$F$6:$F$255,MATCH(ROWS($A$6:A165),Requirements_Register!$BD$6:$BD$255,0))&amp;"","")</f>
        <v/>
      </c>
      <c r="F165" s="22" t="str">
        <f aca="false">IFERROR(INDEX(Requirements_Register!$G$6:$G$255,MATCH(ROWS($A$6:A165),Requirements_Register!$BD$6:$BD$255,0))&amp;"","")</f>
        <v/>
      </c>
      <c r="G165" s="22" t="str">
        <f aca="false">IFERROR(INDEX(Requirements_Register!$K$6:$K$255,MATCH(ROWS($A$6:A165),Requirements_Register!$BD$6:$BD$255,0))&amp;"","")</f>
        <v/>
      </c>
      <c r="H165" s="22" t="str">
        <f aca="false">IFERROR(INDEX(Requirements_Register!$L$6:$L$255,MATCH(ROWS($A$6:A165),Requirements_Register!$BD$6:$BD$255,0))&amp;"","")</f>
        <v/>
      </c>
      <c r="I165" s="22" t="str">
        <f aca="false">IFERROR(INDEX(Requirements_Register!$N$6:$N$255,MATCH(ROWS($A$6:A165),Requirements_Register!$BD$6:$BD$255,0))&amp;"","")</f>
        <v/>
      </c>
      <c r="J165" s="22" t="str">
        <f aca="false">IFERROR(INDEX(Requirements_Register!$O$6:$O$255,MATCH(ROWS($A$6:A165),Requirements_Register!$BD$6:$BD$255,0))&amp;"","")</f>
        <v/>
      </c>
      <c r="K165" s="22" t="str">
        <f aca="false">IFERROR(INDEX(Requirements_Register!$AC$6:$AC$255,MATCH(ROWS($A$6:A165),Requirements_Register!$BD$6:$BD$255,0)),"")</f>
        <v/>
      </c>
      <c r="L165" s="22" t="str">
        <f aca="false">IFERROR(INDEX(Requirements_Register!$AG$6:$AG$255,MATCH(ROWS($A$6:A165),Requirements_Register!$BD$6:$BD$255,0))&amp;"","")</f>
        <v/>
      </c>
      <c r="M165" s="22" t="str">
        <f aca="false">IFERROR(INDEX(Requirements_Register!$AU$6:$AU$255,MATCH(ROWS($A$6:A165),Requirements_Register!$BD$6:$BD$255,0))&amp;"","")</f>
        <v/>
      </c>
      <c r="N165" s="22" t="str">
        <f aca="false">IFERROR(INDEX(Requirements_Register!$AV$6:$AV$255,MATCH(ROWS($A$6:A165),Requirements_Register!$BD$6:$BD$255,0))&amp;"","")</f>
        <v/>
      </c>
      <c r="O165" s="22" t="str">
        <f aca="false">IFERROR(INDEX(Requirements_Register!$AW$6:$AW$255,MATCH(ROWS($A$6:A165),Requirements_Register!$BD$6:$BD$255,0))&amp;"","")</f>
        <v/>
      </c>
    </row>
    <row r="166" customFormat="false" ht="15" hidden="false" customHeight="false" outlineLevel="0" collapsed="false">
      <c r="A166" s="22" t="str">
        <f aca="false">IFERROR(INDEX(Requirements_Register!$A$6:$A$255,MATCH(ROWS($A$6:A166),Requirements_Register!$BD$6:$BD$255,0))&amp;"","")</f>
        <v/>
      </c>
      <c r="B166" s="22" t="str">
        <f aca="false">IFERROR(INDEX(Requirements_Register!$C$6:$C$255,MATCH(ROWS($A$6:A166),Requirements_Register!$BD$6:$BD$255,0))&amp;"","")</f>
        <v/>
      </c>
      <c r="C166" s="22" t="str">
        <f aca="false">IFERROR(INDEX(Requirements_Register!$D$6:$D$255,MATCH(ROWS($A$6:A166),Requirements_Register!$BD$6:$BD$255,0))&amp;"","")</f>
        <v/>
      </c>
      <c r="D166" s="22" t="str">
        <f aca="false">IFERROR(INDEX(Requirements_Register!$E$6:$E$255,MATCH(ROWS($A$6:A166),Requirements_Register!$BD$6:$BD$255,0))&amp;"","")</f>
        <v/>
      </c>
      <c r="E166" s="22" t="str">
        <f aca="false">IFERROR(INDEX(Requirements_Register!$F$6:$F$255,MATCH(ROWS($A$6:A166),Requirements_Register!$BD$6:$BD$255,0))&amp;"","")</f>
        <v/>
      </c>
      <c r="F166" s="22" t="str">
        <f aca="false">IFERROR(INDEX(Requirements_Register!$G$6:$G$255,MATCH(ROWS($A$6:A166),Requirements_Register!$BD$6:$BD$255,0))&amp;"","")</f>
        <v/>
      </c>
      <c r="G166" s="22" t="str">
        <f aca="false">IFERROR(INDEX(Requirements_Register!$K$6:$K$255,MATCH(ROWS($A$6:A166),Requirements_Register!$BD$6:$BD$255,0))&amp;"","")</f>
        <v/>
      </c>
      <c r="H166" s="22" t="str">
        <f aca="false">IFERROR(INDEX(Requirements_Register!$L$6:$L$255,MATCH(ROWS($A$6:A166),Requirements_Register!$BD$6:$BD$255,0))&amp;"","")</f>
        <v/>
      </c>
      <c r="I166" s="22" t="str">
        <f aca="false">IFERROR(INDEX(Requirements_Register!$N$6:$N$255,MATCH(ROWS($A$6:A166),Requirements_Register!$BD$6:$BD$255,0))&amp;"","")</f>
        <v/>
      </c>
      <c r="J166" s="22" t="str">
        <f aca="false">IFERROR(INDEX(Requirements_Register!$O$6:$O$255,MATCH(ROWS($A$6:A166),Requirements_Register!$BD$6:$BD$255,0))&amp;"","")</f>
        <v/>
      </c>
      <c r="K166" s="22" t="str">
        <f aca="false">IFERROR(INDEX(Requirements_Register!$AC$6:$AC$255,MATCH(ROWS($A$6:A166),Requirements_Register!$BD$6:$BD$255,0)),"")</f>
        <v/>
      </c>
      <c r="L166" s="22" t="str">
        <f aca="false">IFERROR(INDEX(Requirements_Register!$AG$6:$AG$255,MATCH(ROWS($A$6:A166),Requirements_Register!$BD$6:$BD$255,0))&amp;"","")</f>
        <v/>
      </c>
      <c r="M166" s="22" t="str">
        <f aca="false">IFERROR(INDEX(Requirements_Register!$AU$6:$AU$255,MATCH(ROWS($A$6:A166),Requirements_Register!$BD$6:$BD$255,0))&amp;"","")</f>
        <v/>
      </c>
      <c r="N166" s="22" t="str">
        <f aca="false">IFERROR(INDEX(Requirements_Register!$AV$6:$AV$255,MATCH(ROWS($A$6:A166),Requirements_Register!$BD$6:$BD$255,0))&amp;"","")</f>
        <v/>
      </c>
      <c r="O166" s="22" t="str">
        <f aca="false">IFERROR(INDEX(Requirements_Register!$AW$6:$AW$255,MATCH(ROWS($A$6:A166),Requirements_Register!$BD$6:$BD$255,0))&amp;"","")</f>
        <v/>
      </c>
    </row>
    <row r="167" customFormat="false" ht="15" hidden="false" customHeight="false" outlineLevel="0" collapsed="false">
      <c r="A167" s="22" t="str">
        <f aca="false">IFERROR(INDEX(Requirements_Register!$A$6:$A$255,MATCH(ROWS($A$6:A167),Requirements_Register!$BD$6:$BD$255,0))&amp;"","")</f>
        <v/>
      </c>
      <c r="B167" s="22" t="str">
        <f aca="false">IFERROR(INDEX(Requirements_Register!$C$6:$C$255,MATCH(ROWS($A$6:A167),Requirements_Register!$BD$6:$BD$255,0))&amp;"","")</f>
        <v/>
      </c>
      <c r="C167" s="22" t="str">
        <f aca="false">IFERROR(INDEX(Requirements_Register!$D$6:$D$255,MATCH(ROWS($A$6:A167),Requirements_Register!$BD$6:$BD$255,0))&amp;"","")</f>
        <v/>
      </c>
      <c r="D167" s="22" t="str">
        <f aca="false">IFERROR(INDEX(Requirements_Register!$E$6:$E$255,MATCH(ROWS($A$6:A167),Requirements_Register!$BD$6:$BD$255,0))&amp;"","")</f>
        <v/>
      </c>
      <c r="E167" s="22" t="str">
        <f aca="false">IFERROR(INDEX(Requirements_Register!$F$6:$F$255,MATCH(ROWS($A$6:A167),Requirements_Register!$BD$6:$BD$255,0))&amp;"","")</f>
        <v/>
      </c>
      <c r="F167" s="22" t="str">
        <f aca="false">IFERROR(INDEX(Requirements_Register!$G$6:$G$255,MATCH(ROWS($A$6:A167),Requirements_Register!$BD$6:$BD$255,0))&amp;"","")</f>
        <v/>
      </c>
      <c r="G167" s="22" t="str">
        <f aca="false">IFERROR(INDEX(Requirements_Register!$K$6:$K$255,MATCH(ROWS($A$6:A167),Requirements_Register!$BD$6:$BD$255,0))&amp;"","")</f>
        <v/>
      </c>
      <c r="H167" s="22" t="str">
        <f aca="false">IFERROR(INDEX(Requirements_Register!$L$6:$L$255,MATCH(ROWS($A$6:A167),Requirements_Register!$BD$6:$BD$255,0))&amp;"","")</f>
        <v/>
      </c>
      <c r="I167" s="22" t="str">
        <f aca="false">IFERROR(INDEX(Requirements_Register!$N$6:$N$255,MATCH(ROWS($A$6:A167),Requirements_Register!$BD$6:$BD$255,0))&amp;"","")</f>
        <v/>
      </c>
      <c r="J167" s="22" t="str">
        <f aca="false">IFERROR(INDEX(Requirements_Register!$O$6:$O$255,MATCH(ROWS($A$6:A167),Requirements_Register!$BD$6:$BD$255,0))&amp;"","")</f>
        <v/>
      </c>
      <c r="K167" s="22" t="str">
        <f aca="false">IFERROR(INDEX(Requirements_Register!$AC$6:$AC$255,MATCH(ROWS($A$6:A167),Requirements_Register!$BD$6:$BD$255,0)),"")</f>
        <v/>
      </c>
      <c r="L167" s="22" t="str">
        <f aca="false">IFERROR(INDEX(Requirements_Register!$AG$6:$AG$255,MATCH(ROWS($A$6:A167),Requirements_Register!$BD$6:$BD$255,0))&amp;"","")</f>
        <v/>
      </c>
      <c r="M167" s="22" t="str">
        <f aca="false">IFERROR(INDEX(Requirements_Register!$AU$6:$AU$255,MATCH(ROWS($A$6:A167),Requirements_Register!$BD$6:$BD$255,0))&amp;"","")</f>
        <v/>
      </c>
      <c r="N167" s="22" t="str">
        <f aca="false">IFERROR(INDEX(Requirements_Register!$AV$6:$AV$255,MATCH(ROWS($A$6:A167),Requirements_Register!$BD$6:$BD$255,0))&amp;"","")</f>
        <v/>
      </c>
      <c r="O167" s="22" t="str">
        <f aca="false">IFERROR(INDEX(Requirements_Register!$AW$6:$AW$255,MATCH(ROWS($A$6:A167),Requirements_Register!$BD$6:$BD$255,0))&amp;"","")</f>
        <v/>
      </c>
    </row>
    <row r="168" customFormat="false" ht="15" hidden="false" customHeight="false" outlineLevel="0" collapsed="false">
      <c r="A168" s="22" t="str">
        <f aca="false">IFERROR(INDEX(Requirements_Register!$A$6:$A$255,MATCH(ROWS($A$6:A168),Requirements_Register!$BD$6:$BD$255,0))&amp;"","")</f>
        <v/>
      </c>
      <c r="B168" s="22" t="str">
        <f aca="false">IFERROR(INDEX(Requirements_Register!$C$6:$C$255,MATCH(ROWS($A$6:A168),Requirements_Register!$BD$6:$BD$255,0))&amp;"","")</f>
        <v/>
      </c>
      <c r="C168" s="22" t="str">
        <f aca="false">IFERROR(INDEX(Requirements_Register!$D$6:$D$255,MATCH(ROWS($A$6:A168),Requirements_Register!$BD$6:$BD$255,0))&amp;"","")</f>
        <v/>
      </c>
      <c r="D168" s="22" t="str">
        <f aca="false">IFERROR(INDEX(Requirements_Register!$E$6:$E$255,MATCH(ROWS($A$6:A168),Requirements_Register!$BD$6:$BD$255,0))&amp;"","")</f>
        <v/>
      </c>
      <c r="E168" s="22" t="str">
        <f aca="false">IFERROR(INDEX(Requirements_Register!$F$6:$F$255,MATCH(ROWS($A$6:A168),Requirements_Register!$BD$6:$BD$255,0))&amp;"","")</f>
        <v/>
      </c>
      <c r="F168" s="22" t="str">
        <f aca="false">IFERROR(INDEX(Requirements_Register!$G$6:$G$255,MATCH(ROWS($A$6:A168),Requirements_Register!$BD$6:$BD$255,0))&amp;"","")</f>
        <v/>
      </c>
      <c r="G168" s="22" t="str">
        <f aca="false">IFERROR(INDEX(Requirements_Register!$K$6:$K$255,MATCH(ROWS($A$6:A168),Requirements_Register!$BD$6:$BD$255,0))&amp;"","")</f>
        <v/>
      </c>
      <c r="H168" s="22" t="str">
        <f aca="false">IFERROR(INDEX(Requirements_Register!$L$6:$L$255,MATCH(ROWS($A$6:A168),Requirements_Register!$BD$6:$BD$255,0))&amp;"","")</f>
        <v/>
      </c>
      <c r="I168" s="22" t="str">
        <f aca="false">IFERROR(INDEX(Requirements_Register!$N$6:$N$255,MATCH(ROWS($A$6:A168),Requirements_Register!$BD$6:$BD$255,0))&amp;"","")</f>
        <v/>
      </c>
      <c r="J168" s="22" t="str">
        <f aca="false">IFERROR(INDEX(Requirements_Register!$O$6:$O$255,MATCH(ROWS($A$6:A168),Requirements_Register!$BD$6:$BD$255,0))&amp;"","")</f>
        <v/>
      </c>
      <c r="K168" s="22" t="str">
        <f aca="false">IFERROR(INDEX(Requirements_Register!$AC$6:$AC$255,MATCH(ROWS($A$6:A168),Requirements_Register!$BD$6:$BD$255,0)),"")</f>
        <v/>
      </c>
      <c r="L168" s="22" t="str">
        <f aca="false">IFERROR(INDEX(Requirements_Register!$AG$6:$AG$255,MATCH(ROWS($A$6:A168),Requirements_Register!$BD$6:$BD$255,0))&amp;"","")</f>
        <v/>
      </c>
      <c r="M168" s="22" t="str">
        <f aca="false">IFERROR(INDEX(Requirements_Register!$AU$6:$AU$255,MATCH(ROWS($A$6:A168),Requirements_Register!$BD$6:$BD$255,0))&amp;"","")</f>
        <v/>
      </c>
      <c r="N168" s="22" t="str">
        <f aca="false">IFERROR(INDEX(Requirements_Register!$AV$6:$AV$255,MATCH(ROWS($A$6:A168),Requirements_Register!$BD$6:$BD$255,0))&amp;"","")</f>
        <v/>
      </c>
      <c r="O168" s="22" t="str">
        <f aca="false">IFERROR(INDEX(Requirements_Register!$AW$6:$AW$255,MATCH(ROWS($A$6:A168),Requirements_Register!$BD$6:$BD$255,0))&amp;"","")</f>
        <v/>
      </c>
    </row>
    <row r="169" customFormat="false" ht="15" hidden="false" customHeight="false" outlineLevel="0" collapsed="false">
      <c r="A169" s="22" t="str">
        <f aca="false">IFERROR(INDEX(Requirements_Register!$A$6:$A$255,MATCH(ROWS($A$6:A169),Requirements_Register!$BD$6:$BD$255,0))&amp;"","")</f>
        <v/>
      </c>
      <c r="B169" s="22" t="str">
        <f aca="false">IFERROR(INDEX(Requirements_Register!$C$6:$C$255,MATCH(ROWS($A$6:A169),Requirements_Register!$BD$6:$BD$255,0))&amp;"","")</f>
        <v/>
      </c>
      <c r="C169" s="22" t="str">
        <f aca="false">IFERROR(INDEX(Requirements_Register!$D$6:$D$255,MATCH(ROWS($A$6:A169),Requirements_Register!$BD$6:$BD$255,0))&amp;"","")</f>
        <v/>
      </c>
      <c r="D169" s="22" t="str">
        <f aca="false">IFERROR(INDEX(Requirements_Register!$E$6:$E$255,MATCH(ROWS($A$6:A169),Requirements_Register!$BD$6:$BD$255,0))&amp;"","")</f>
        <v/>
      </c>
      <c r="E169" s="22" t="str">
        <f aca="false">IFERROR(INDEX(Requirements_Register!$F$6:$F$255,MATCH(ROWS($A$6:A169),Requirements_Register!$BD$6:$BD$255,0))&amp;"","")</f>
        <v/>
      </c>
      <c r="F169" s="22" t="str">
        <f aca="false">IFERROR(INDEX(Requirements_Register!$G$6:$G$255,MATCH(ROWS($A$6:A169),Requirements_Register!$BD$6:$BD$255,0))&amp;"","")</f>
        <v/>
      </c>
      <c r="G169" s="22" t="str">
        <f aca="false">IFERROR(INDEX(Requirements_Register!$K$6:$K$255,MATCH(ROWS($A$6:A169),Requirements_Register!$BD$6:$BD$255,0))&amp;"","")</f>
        <v/>
      </c>
      <c r="H169" s="22" t="str">
        <f aca="false">IFERROR(INDEX(Requirements_Register!$L$6:$L$255,MATCH(ROWS($A$6:A169),Requirements_Register!$BD$6:$BD$255,0))&amp;"","")</f>
        <v/>
      </c>
      <c r="I169" s="22" t="str">
        <f aca="false">IFERROR(INDEX(Requirements_Register!$N$6:$N$255,MATCH(ROWS($A$6:A169),Requirements_Register!$BD$6:$BD$255,0))&amp;"","")</f>
        <v/>
      </c>
      <c r="J169" s="22" t="str">
        <f aca="false">IFERROR(INDEX(Requirements_Register!$O$6:$O$255,MATCH(ROWS($A$6:A169),Requirements_Register!$BD$6:$BD$255,0))&amp;"","")</f>
        <v/>
      </c>
      <c r="K169" s="22" t="str">
        <f aca="false">IFERROR(INDEX(Requirements_Register!$AC$6:$AC$255,MATCH(ROWS($A$6:A169),Requirements_Register!$BD$6:$BD$255,0)),"")</f>
        <v/>
      </c>
      <c r="L169" s="22" t="str">
        <f aca="false">IFERROR(INDEX(Requirements_Register!$AG$6:$AG$255,MATCH(ROWS($A$6:A169),Requirements_Register!$BD$6:$BD$255,0))&amp;"","")</f>
        <v/>
      </c>
      <c r="M169" s="22" t="str">
        <f aca="false">IFERROR(INDEX(Requirements_Register!$AU$6:$AU$255,MATCH(ROWS($A$6:A169),Requirements_Register!$BD$6:$BD$255,0))&amp;"","")</f>
        <v/>
      </c>
      <c r="N169" s="22" t="str">
        <f aca="false">IFERROR(INDEX(Requirements_Register!$AV$6:$AV$255,MATCH(ROWS($A$6:A169),Requirements_Register!$BD$6:$BD$255,0))&amp;"","")</f>
        <v/>
      </c>
      <c r="O169" s="22" t="str">
        <f aca="false">IFERROR(INDEX(Requirements_Register!$AW$6:$AW$255,MATCH(ROWS($A$6:A169),Requirements_Register!$BD$6:$BD$255,0))&amp;"","")</f>
        <v/>
      </c>
    </row>
    <row r="170" customFormat="false" ht="15" hidden="false" customHeight="false" outlineLevel="0" collapsed="false">
      <c r="A170" s="22" t="str">
        <f aca="false">IFERROR(INDEX(Requirements_Register!$A$6:$A$255,MATCH(ROWS($A$6:A170),Requirements_Register!$BD$6:$BD$255,0))&amp;"","")</f>
        <v/>
      </c>
      <c r="B170" s="22" t="str">
        <f aca="false">IFERROR(INDEX(Requirements_Register!$C$6:$C$255,MATCH(ROWS($A$6:A170),Requirements_Register!$BD$6:$BD$255,0))&amp;"","")</f>
        <v/>
      </c>
      <c r="C170" s="22" t="str">
        <f aca="false">IFERROR(INDEX(Requirements_Register!$D$6:$D$255,MATCH(ROWS($A$6:A170),Requirements_Register!$BD$6:$BD$255,0))&amp;"","")</f>
        <v/>
      </c>
      <c r="D170" s="22" t="str">
        <f aca="false">IFERROR(INDEX(Requirements_Register!$E$6:$E$255,MATCH(ROWS($A$6:A170),Requirements_Register!$BD$6:$BD$255,0))&amp;"","")</f>
        <v/>
      </c>
      <c r="E170" s="22" t="str">
        <f aca="false">IFERROR(INDEX(Requirements_Register!$F$6:$F$255,MATCH(ROWS($A$6:A170),Requirements_Register!$BD$6:$BD$255,0))&amp;"","")</f>
        <v/>
      </c>
      <c r="F170" s="22" t="str">
        <f aca="false">IFERROR(INDEX(Requirements_Register!$G$6:$G$255,MATCH(ROWS($A$6:A170),Requirements_Register!$BD$6:$BD$255,0))&amp;"","")</f>
        <v/>
      </c>
      <c r="G170" s="22" t="str">
        <f aca="false">IFERROR(INDEX(Requirements_Register!$K$6:$K$255,MATCH(ROWS($A$6:A170),Requirements_Register!$BD$6:$BD$255,0))&amp;"","")</f>
        <v/>
      </c>
      <c r="H170" s="22" t="str">
        <f aca="false">IFERROR(INDEX(Requirements_Register!$L$6:$L$255,MATCH(ROWS($A$6:A170),Requirements_Register!$BD$6:$BD$255,0))&amp;"","")</f>
        <v/>
      </c>
      <c r="I170" s="22" t="str">
        <f aca="false">IFERROR(INDEX(Requirements_Register!$N$6:$N$255,MATCH(ROWS($A$6:A170),Requirements_Register!$BD$6:$BD$255,0))&amp;"","")</f>
        <v/>
      </c>
      <c r="J170" s="22" t="str">
        <f aca="false">IFERROR(INDEX(Requirements_Register!$O$6:$O$255,MATCH(ROWS($A$6:A170),Requirements_Register!$BD$6:$BD$255,0))&amp;"","")</f>
        <v/>
      </c>
      <c r="K170" s="22" t="str">
        <f aca="false">IFERROR(INDEX(Requirements_Register!$AC$6:$AC$255,MATCH(ROWS($A$6:A170),Requirements_Register!$BD$6:$BD$255,0)),"")</f>
        <v/>
      </c>
      <c r="L170" s="22" t="str">
        <f aca="false">IFERROR(INDEX(Requirements_Register!$AG$6:$AG$255,MATCH(ROWS($A$6:A170),Requirements_Register!$BD$6:$BD$255,0))&amp;"","")</f>
        <v/>
      </c>
      <c r="M170" s="22" t="str">
        <f aca="false">IFERROR(INDEX(Requirements_Register!$AU$6:$AU$255,MATCH(ROWS($A$6:A170),Requirements_Register!$BD$6:$BD$255,0))&amp;"","")</f>
        <v/>
      </c>
      <c r="N170" s="22" t="str">
        <f aca="false">IFERROR(INDEX(Requirements_Register!$AV$6:$AV$255,MATCH(ROWS($A$6:A170),Requirements_Register!$BD$6:$BD$255,0))&amp;"","")</f>
        <v/>
      </c>
      <c r="O170" s="22" t="str">
        <f aca="false">IFERROR(INDEX(Requirements_Register!$AW$6:$AW$255,MATCH(ROWS($A$6:A170),Requirements_Register!$BD$6:$BD$255,0))&amp;"","")</f>
        <v/>
      </c>
    </row>
    <row r="171" customFormat="false" ht="15" hidden="false" customHeight="false" outlineLevel="0" collapsed="false">
      <c r="A171" s="22" t="str">
        <f aca="false">IFERROR(INDEX(Requirements_Register!$A$6:$A$255,MATCH(ROWS($A$6:A171),Requirements_Register!$BD$6:$BD$255,0))&amp;"","")</f>
        <v/>
      </c>
      <c r="B171" s="22" t="str">
        <f aca="false">IFERROR(INDEX(Requirements_Register!$C$6:$C$255,MATCH(ROWS($A$6:A171),Requirements_Register!$BD$6:$BD$255,0))&amp;"","")</f>
        <v/>
      </c>
      <c r="C171" s="22" t="str">
        <f aca="false">IFERROR(INDEX(Requirements_Register!$D$6:$D$255,MATCH(ROWS($A$6:A171),Requirements_Register!$BD$6:$BD$255,0))&amp;"","")</f>
        <v/>
      </c>
      <c r="D171" s="22" t="str">
        <f aca="false">IFERROR(INDEX(Requirements_Register!$E$6:$E$255,MATCH(ROWS($A$6:A171),Requirements_Register!$BD$6:$BD$255,0))&amp;"","")</f>
        <v/>
      </c>
      <c r="E171" s="22" t="str">
        <f aca="false">IFERROR(INDEX(Requirements_Register!$F$6:$F$255,MATCH(ROWS($A$6:A171),Requirements_Register!$BD$6:$BD$255,0))&amp;"","")</f>
        <v/>
      </c>
      <c r="F171" s="22" t="str">
        <f aca="false">IFERROR(INDEX(Requirements_Register!$G$6:$G$255,MATCH(ROWS($A$6:A171),Requirements_Register!$BD$6:$BD$255,0))&amp;"","")</f>
        <v/>
      </c>
      <c r="G171" s="22" t="str">
        <f aca="false">IFERROR(INDEX(Requirements_Register!$K$6:$K$255,MATCH(ROWS($A$6:A171),Requirements_Register!$BD$6:$BD$255,0))&amp;"","")</f>
        <v/>
      </c>
      <c r="H171" s="22" t="str">
        <f aca="false">IFERROR(INDEX(Requirements_Register!$L$6:$L$255,MATCH(ROWS($A$6:A171),Requirements_Register!$BD$6:$BD$255,0))&amp;"","")</f>
        <v/>
      </c>
      <c r="I171" s="22" t="str">
        <f aca="false">IFERROR(INDEX(Requirements_Register!$N$6:$N$255,MATCH(ROWS($A$6:A171),Requirements_Register!$BD$6:$BD$255,0))&amp;"","")</f>
        <v/>
      </c>
      <c r="J171" s="22" t="str">
        <f aca="false">IFERROR(INDEX(Requirements_Register!$O$6:$O$255,MATCH(ROWS($A$6:A171),Requirements_Register!$BD$6:$BD$255,0))&amp;"","")</f>
        <v/>
      </c>
      <c r="K171" s="22" t="str">
        <f aca="false">IFERROR(INDEX(Requirements_Register!$AC$6:$AC$255,MATCH(ROWS($A$6:A171),Requirements_Register!$BD$6:$BD$255,0)),"")</f>
        <v/>
      </c>
      <c r="L171" s="22" t="str">
        <f aca="false">IFERROR(INDEX(Requirements_Register!$AG$6:$AG$255,MATCH(ROWS($A$6:A171),Requirements_Register!$BD$6:$BD$255,0))&amp;"","")</f>
        <v/>
      </c>
      <c r="M171" s="22" t="str">
        <f aca="false">IFERROR(INDEX(Requirements_Register!$AU$6:$AU$255,MATCH(ROWS($A$6:A171),Requirements_Register!$BD$6:$BD$255,0))&amp;"","")</f>
        <v/>
      </c>
      <c r="N171" s="22" t="str">
        <f aca="false">IFERROR(INDEX(Requirements_Register!$AV$6:$AV$255,MATCH(ROWS($A$6:A171),Requirements_Register!$BD$6:$BD$255,0))&amp;"","")</f>
        <v/>
      </c>
      <c r="O171" s="22" t="str">
        <f aca="false">IFERROR(INDEX(Requirements_Register!$AW$6:$AW$255,MATCH(ROWS($A$6:A171),Requirements_Register!$BD$6:$BD$255,0))&amp;"","")</f>
        <v/>
      </c>
    </row>
    <row r="172" customFormat="false" ht="15" hidden="false" customHeight="false" outlineLevel="0" collapsed="false">
      <c r="A172" s="22" t="str">
        <f aca="false">IFERROR(INDEX(Requirements_Register!$A$6:$A$255,MATCH(ROWS($A$6:A172),Requirements_Register!$BD$6:$BD$255,0))&amp;"","")</f>
        <v/>
      </c>
      <c r="B172" s="22" t="str">
        <f aca="false">IFERROR(INDEX(Requirements_Register!$C$6:$C$255,MATCH(ROWS($A$6:A172),Requirements_Register!$BD$6:$BD$255,0))&amp;"","")</f>
        <v/>
      </c>
      <c r="C172" s="22" t="str">
        <f aca="false">IFERROR(INDEX(Requirements_Register!$D$6:$D$255,MATCH(ROWS($A$6:A172),Requirements_Register!$BD$6:$BD$255,0))&amp;"","")</f>
        <v/>
      </c>
      <c r="D172" s="22" t="str">
        <f aca="false">IFERROR(INDEX(Requirements_Register!$E$6:$E$255,MATCH(ROWS($A$6:A172),Requirements_Register!$BD$6:$BD$255,0))&amp;"","")</f>
        <v/>
      </c>
      <c r="E172" s="22" t="str">
        <f aca="false">IFERROR(INDEX(Requirements_Register!$F$6:$F$255,MATCH(ROWS($A$6:A172),Requirements_Register!$BD$6:$BD$255,0))&amp;"","")</f>
        <v/>
      </c>
      <c r="F172" s="22" t="str">
        <f aca="false">IFERROR(INDEX(Requirements_Register!$G$6:$G$255,MATCH(ROWS($A$6:A172),Requirements_Register!$BD$6:$BD$255,0))&amp;"","")</f>
        <v/>
      </c>
      <c r="G172" s="22" t="str">
        <f aca="false">IFERROR(INDEX(Requirements_Register!$K$6:$K$255,MATCH(ROWS($A$6:A172),Requirements_Register!$BD$6:$BD$255,0))&amp;"","")</f>
        <v/>
      </c>
      <c r="H172" s="22" t="str">
        <f aca="false">IFERROR(INDEX(Requirements_Register!$L$6:$L$255,MATCH(ROWS($A$6:A172),Requirements_Register!$BD$6:$BD$255,0))&amp;"","")</f>
        <v/>
      </c>
      <c r="I172" s="22" t="str">
        <f aca="false">IFERROR(INDEX(Requirements_Register!$N$6:$N$255,MATCH(ROWS($A$6:A172),Requirements_Register!$BD$6:$BD$255,0))&amp;"","")</f>
        <v/>
      </c>
      <c r="J172" s="22" t="str">
        <f aca="false">IFERROR(INDEX(Requirements_Register!$O$6:$O$255,MATCH(ROWS($A$6:A172),Requirements_Register!$BD$6:$BD$255,0))&amp;"","")</f>
        <v/>
      </c>
      <c r="K172" s="22" t="str">
        <f aca="false">IFERROR(INDEX(Requirements_Register!$AC$6:$AC$255,MATCH(ROWS($A$6:A172),Requirements_Register!$BD$6:$BD$255,0)),"")</f>
        <v/>
      </c>
      <c r="L172" s="22" t="str">
        <f aca="false">IFERROR(INDEX(Requirements_Register!$AG$6:$AG$255,MATCH(ROWS($A$6:A172),Requirements_Register!$BD$6:$BD$255,0))&amp;"","")</f>
        <v/>
      </c>
      <c r="M172" s="22" t="str">
        <f aca="false">IFERROR(INDEX(Requirements_Register!$AU$6:$AU$255,MATCH(ROWS($A$6:A172),Requirements_Register!$BD$6:$BD$255,0))&amp;"","")</f>
        <v/>
      </c>
      <c r="N172" s="22" t="str">
        <f aca="false">IFERROR(INDEX(Requirements_Register!$AV$6:$AV$255,MATCH(ROWS($A$6:A172),Requirements_Register!$BD$6:$BD$255,0))&amp;"","")</f>
        <v/>
      </c>
      <c r="O172" s="22" t="str">
        <f aca="false">IFERROR(INDEX(Requirements_Register!$AW$6:$AW$255,MATCH(ROWS($A$6:A172),Requirements_Register!$BD$6:$BD$255,0))&amp;"","")</f>
        <v/>
      </c>
    </row>
    <row r="173" customFormat="false" ht="15" hidden="false" customHeight="false" outlineLevel="0" collapsed="false">
      <c r="A173" s="22" t="str">
        <f aca="false">IFERROR(INDEX(Requirements_Register!$A$6:$A$255,MATCH(ROWS($A$6:A173),Requirements_Register!$BD$6:$BD$255,0))&amp;"","")</f>
        <v/>
      </c>
      <c r="B173" s="22" t="str">
        <f aca="false">IFERROR(INDEX(Requirements_Register!$C$6:$C$255,MATCH(ROWS($A$6:A173),Requirements_Register!$BD$6:$BD$255,0))&amp;"","")</f>
        <v/>
      </c>
      <c r="C173" s="22" t="str">
        <f aca="false">IFERROR(INDEX(Requirements_Register!$D$6:$D$255,MATCH(ROWS($A$6:A173),Requirements_Register!$BD$6:$BD$255,0))&amp;"","")</f>
        <v/>
      </c>
      <c r="D173" s="22" t="str">
        <f aca="false">IFERROR(INDEX(Requirements_Register!$E$6:$E$255,MATCH(ROWS($A$6:A173),Requirements_Register!$BD$6:$BD$255,0))&amp;"","")</f>
        <v/>
      </c>
      <c r="E173" s="22" t="str">
        <f aca="false">IFERROR(INDEX(Requirements_Register!$F$6:$F$255,MATCH(ROWS($A$6:A173),Requirements_Register!$BD$6:$BD$255,0))&amp;"","")</f>
        <v/>
      </c>
      <c r="F173" s="22" t="str">
        <f aca="false">IFERROR(INDEX(Requirements_Register!$G$6:$G$255,MATCH(ROWS($A$6:A173),Requirements_Register!$BD$6:$BD$255,0))&amp;"","")</f>
        <v/>
      </c>
      <c r="G173" s="22" t="str">
        <f aca="false">IFERROR(INDEX(Requirements_Register!$K$6:$K$255,MATCH(ROWS($A$6:A173),Requirements_Register!$BD$6:$BD$255,0))&amp;"","")</f>
        <v/>
      </c>
      <c r="H173" s="22" t="str">
        <f aca="false">IFERROR(INDEX(Requirements_Register!$L$6:$L$255,MATCH(ROWS($A$6:A173),Requirements_Register!$BD$6:$BD$255,0))&amp;"","")</f>
        <v/>
      </c>
      <c r="I173" s="22" t="str">
        <f aca="false">IFERROR(INDEX(Requirements_Register!$N$6:$N$255,MATCH(ROWS($A$6:A173),Requirements_Register!$BD$6:$BD$255,0))&amp;"","")</f>
        <v/>
      </c>
      <c r="J173" s="22" t="str">
        <f aca="false">IFERROR(INDEX(Requirements_Register!$O$6:$O$255,MATCH(ROWS($A$6:A173),Requirements_Register!$BD$6:$BD$255,0))&amp;"","")</f>
        <v/>
      </c>
      <c r="K173" s="22" t="str">
        <f aca="false">IFERROR(INDEX(Requirements_Register!$AC$6:$AC$255,MATCH(ROWS($A$6:A173),Requirements_Register!$BD$6:$BD$255,0)),"")</f>
        <v/>
      </c>
      <c r="L173" s="22" t="str">
        <f aca="false">IFERROR(INDEX(Requirements_Register!$AG$6:$AG$255,MATCH(ROWS($A$6:A173),Requirements_Register!$BD$6:$BD$255,0))&amp;"","")</f>
        <v/>
      </c>
      <c r="M173" s="22" t="str">
        <f aca="false">IFERROR(INDEX(Requirements_Register!$AU$6:$AU$255,MATCH(ROWS($A$6:A173),Requirements_Register!$BD$6:$BD$255,0))&amp;"","")</f>
        <v/>
      </c>
      <c r="N173" s="22" t="str">
        <f aca="false">IFERROR(INDEX(Requirements_Register!$AV$6:$AV$255,MATCH(ROWS($A$6:A173),Requirements_Register!$BD$6:$BD$255,0))&amp;"","")</f>
        <v/>
      </c>
      <c r="O173" s="22" t="str">
        <f aca="false">IFERROR(INDEX(Requirements_Register!$AW$6:$AW$255,MATCH(ROWS($A$6:A173),Requirements_Register!$BD$6:$BD$255,0))&amp;"","")</f>
        <v/>
      </c>
    </row>
    <row r="174" customFormat="false" ht="15" hidden="false" customHeight="false" outlineLevel="0" collapsed="false">
      <c r="A174" s="22" t="str">
        <f aca="false">IFERROR(INDEX(Requirements_Register!$A$6:$A$255,MATCH(ROWS($A$6:A174),Requirements_Register!$BD$6:$BD$255,0))&amp;"","")</f>
        <v/>
      </c>
      <c r="B174" s="22" t="str">
        <f aca="false">IFERROR(INDEX(Requirements_Register!$C$6:$C$255,MATCH(ROWS($A$6:A174),Requirements_Register!$BD$6:$BD$255,0))&amp;"","")</f>
        <v/>
      </c>
      <c r="C174" s="22" t="str">
        <f aca="false">IFERROR(INDEX(Requirements_Register!$D$6:$D$255,MATCH(ROWS($A$6:A174),Requirements_Register!$BD$6:$BD$255,0))&amp;"","")</f>
        <v/>
      </c>
      <c r="D174" s="22" t="str">
        <f aca="false">IFERROR(INDEX(Requirements_Register!$E$6:$E$255,MATCH(ROWS($A$6:A174),Requirements_Register!$BD$6:$BD$255,0))&amp;"","")</f>
        <v/>
      </c>
      <c r="E174" s="22" t="str">
        <f aca="false">IFERROR(INDEX(Requirements_Register!$F$6:$F$255,MATCH(ROWS($A$6:A174),Requirements_Register!$BD$6:$BD$255,0))&amp;"","")</f>
        <v/>
      </c>
      <c r="F174" s="22" t="str">
        <f aca="false">IFERROR(INDEX(Requirements_Register!$G$6:$G$255,MATCH(ROWS($A$6:A174),Requirements_Register!$BD$6:$BD$255,0))&amp;"","")</f>
        <v/>
      </c>
      <c r="G174" s="22" t="str">
        <f aca="false">IFERROR(INDEX(Requirements_Register!$K$6:$K$255,MATCH(ROWS($A$6:A174),Requirements_Register!$BD$6:$BD$255,0))&amp;"","")</f>
        <v/>
      </c>
      <c r="H174" s="22" t="str">
        <f aca="false">IFERROR(INDEX(Requirements_Register!$L$6:$L$255,MATCH(ROWS($A$6:A174),Requirements_Register!$BD$6:$BD$255,0))&amp;"","")</f>
        <v/>
      </c>
      <c r="I174" s="22" t="str">
        <f aca="false">IFERROR(INDEX(Requirements_Register!$N$6:$N$255,MATCH(ROWS($A$6:A174),Requirements_Register!$BD$6:$BD$255,0))&amp;"","")</f>
        <v/>
      </c>
      <c r="J174" s="22" t="str">
        <f aca="false">IFERROR(INDEX(Requirements_Register!$O$6:$O$255,MATCH(ROWS($A$6:A174),Requirements_Register!$BD$6:$BD$255,0))&amp;"","")</f>
        <v/>
      </c>
      <c r="K174" s="22" t="str">
        <f aca="false">IFERROR(INDEX(Requirements_Register!$AC$6:$AC$255,MATCH(ROWS($A$6:A174),Requirements_Register!$BD$6:$BD$255,0)),"")</f>
        <v/>
      </c>
      <c r="L174" s="22" t="str">
        <f aca="false">IFERROR(INDEX(Requirements_Register!$AG$6:$AG$255,MATCH(ROWS($A$6:A174),Requirements_Register!$BD$6:$BD$255,0))&amp;"","")</f>
        <v/>
      </c>
      <c r="M174" s="22" t="str">
        <f aca="false">IFERROR(INDEX(Requirements_Register!$AU$6:$AU$255,MATCH(ROWS($A$6:A174),Requirements_Register!$BD$6:$BD$255,0))&amp;"","")</f>
        <v/>
      </c>
      <c r="N174" s="22" t="str">
        <f aca="false">IFERROR(INDEX(Requirements_Register!$AV$6:$AV$255,MATCH(ROWS($A$6:A174),Requirements_Register!$BD$6:$BD$255,0))&amp;"","")</f>
        <v/>
      </c>
      <c r="O174" s="22" t="str">
        <f aca="false">IFERROR(INDEX(Requirements_Register!$AW$6:$AW$255,MATCH(ROWS($A$6:A174),Requirements_Register!$BD$6:$BD$255,0))&amp;"","")</f>
        <v/>
      </c>
    </row>
    <row r="175" customFormat="false" ht="15" hidden="false" customHeight="false" outlineLevel="0" collapsed="false">
      <c r="A175" s="22" t="str">
        <f aca="false">IFERROR(INDEX(Requirements_Register!$A$6:$A$255,MATCH(ROWS($A$6:A175),Requirements_Register!$BD$6:$BD$255,0))&amp;"","")</f>
        <v/>
      </c>
      <c r="B175" s="22" t="str">
        <f aca="false">IFERROR(INDEX(Requirements_Register!$C$6:$C$255,MATCH(ROWS($A$6:A175),Requirements_Register!$BD$6:$BD$255,0))&amp;"","")</f>
        <v/>
      </c>
      <c r="C175" s="22" t="str">
        <f aca="false">IFERROR(INDEX(Requirements_Register!$D$6:$D$255,MATCH(ROWS($A$6:A175),Requirements_Register!$BD$6:$BD$255,0))&amp;"","")</f>
        <v/>
      </c>
      <c r="D175" s="22" t="str">
        <f aca="false">IFERROR(INDEX(Requirements_Register!$E$6:$E$255,MATCH(ROWS($A$6:A175),Requirements_Register!$BD$6:$BD$255,0))&amp;"","")</f>
        <v/>
      </c>
      <c r="E175" s="22" t="str">
        <f aca="false">IFERROR(INDEX(Requirements_Register!$F$6:$F$255,MATCH(ROWS($A$6:A175),Requirements_Register!$BD$6:$BD$255,0))&amp;"","")</f>
        <v/>
      </c>
      <c r="F175" s="22" t="str">
        <f aca="false">IFERROR(INDEX(Requirements_Register!$G$6:$G$255,MATCH(ROWS($A$6:A175),Requirements_Register!$BD$6:$BD$255,0))&amp;"","")</f>
        <v/>
      </c>
      <c r="G175" s="22" t="str">
        <f aca="false">IFERROR(INDEX(Requirements_Register!$K$6:$K$255,MATCH(ROWS($A$6:A175),Requirements_Register!$BD$6:$BD$255,0))&amp;"","")</f>
        <v/>
      </c>
      <c r="H175" s="22" t="str">
        <f aca="false">IFERROR(INDEX(Requirements_Register!$L$6:$L$255,MATCH(ROWS($A$6:A175),Requirements_Register!$BD$6:$BD$255,0))&amp;"","")</f>
        <v/>
      </c>
      <c r="I175" s="22" t="str">
        <f aca="false">IFERROR(INDEX(Requirements_Register!$N$6:$N$255,MATCH(ROWS($A$6:A175),Requirements_Register!$BD$6:$BD$255,0))&amp;"","")</f>
        <v/>
      </c>
      <c r="J175" s="22" t="str">
        <f aca="false">IFERROR(INDEX(Requirements_Register!$O$6:$O$255,MATCH(ROWS($A$6:A175),Requirements_Register!$BD$6:$BD$255,0))&amp;"","")</f>
        <v/>
      </c>
      <c r="K175" s="22" t="str">
        <f aca="false">IFERROR(INDEX(Requirements_Register!$AC$6:$AC$255,MATCH(ROWS($A$6:A175),Requirements_Register!$BD$6:$BD$255,0)),"")</f>
        <v/>
      </c>
      <c r="L175" s="22" t="str">
        <f aca="false">IFERROR(INDEX(Requirements_Register!$AG$6:$AG$255,MATCH(ROWS($A$6:A175),Requirements_Register!$BD$6:$BD$255,0))&amp;"","")</f>
        <v/>
      </c>
      <c r="M175" s="22" t="str">
        <f aca="false">IFERROR(INDEX(Requirements_Register!$AU$6:$AU$255,MATCH(ROWS($A$6:A175),Requirements_Register!$BD$6:$BD$255,0))&amp;"","")</f>
        <v/>
      </c>
      <c r="N175" s="22" t="str">
        <f aca="false">IFERROR(INDEX(Requirements_Register!$AV$6:$AV$255,MATCH(ROWS($A$6:A175),Requirements_Register!$BD$6:$BD$255,0))&amp;"","")</f>
        <v/>
      </c>
      <c r="O175" s="22" t="str">
        <f aca="false">IFERROR(INDEX(Requirements_Register!$AW$6:$AW$255,MATCH(ROWS($A$6:A175),Requirements_Register!$BD$6:$BD$255,0))&amp;"","")</f>
        <v/>
      </c>
    </row>
    <row r="176" customFormat="false" ht="15" hidden="false" customHeight="false" outlineLevel="0" collapsed="false">
      <c r="A176" s="22" t="str">
        <f aca="false">IFERROR(INDEX(Requirements_Register!$A$6:$A$255,MATCH(ROWS($A$6:A176),Requirements_Register!$BD$6:$BD$255,0))&amp;"","")</f>
        <v/>
      </c>
      <c r="B176" s="22" t="str">
        <f aca="false">IFERROR(INDEX(Requirements_Register!$C$6:$C$255,MATCH(ROWS($A$6:A176),Requirements_Register!$BD$6:$BD$255,0))&amp;"","")</f>
        <v/>
      </c>
      <c r="C176" s="22" t="str">
        <f aca="false">IFERROR(INDEX(Requirements_Register!$D$6:$D$255,MATCH(ROWS($A$6:A176),Requirements_Register!$BD$6:$BD$255,0))&amp;"","")</f>
        <v/>
      </c>
      <c r="D176" s="22" t="str">
        <f aca="false">IFERROR(INDEX(Requirements_Register!$E$6:$E$255,MATCH(ROWS($A$6:A176),Requirements_Register!$BD$6:$BD$255,0))&amp;"","")</f>
        <v/>
      </c>
      <c r="E176" s="22" t="str">
        <f aca="false">IFERROR(INDEX(Requirements_Register!$F$6:$F$255,MATCH(ROWS($A$6:A176),Requirements_Register!$BD$6:$BD$255,0))&amp;"","")</f>
        <v/>
      </c>
      <c r="F176" s="22" t="str">
        <f aca="false">IFERROR(INDEX(Requirements_Register!$G$6:$G$255,MATCH(ROWS($A$6:A176),Requirements_Register!$BD$6:$BD$255,0))&amp;"","")</f>
        <v/>
      </c>
      <c r="G176" s="22" t="str">
        <f aca="false">IFERROR(INDEX(Requirements_Register!$K$6:$K$255,MATCH(ROWS($A$6:A176),Requirements_Register!$BD$6:$BD$255,0))&amp;"","")</f>
        <v/>
      </c>
      <c r="H176" s="22" t="str">
        <f aca="false">IFERROR(INDEX(Requirements_Register!$L$6:$L$255,MATCH(ROWS($A$6:A176),Requirements_Register!$BD$6:$BD$255,0))&amp;"","")</f>
        <v/>
      </c>
      <c r="I176" s="22" t="str">
        <f aca="false">IFERROR(INDEX(Requirements_Register!$N$6:$N$255,MATCH(ROWS($A$6:A176),Requirements_Register!$BD$6:$BD$255,0))&amp;"","")</f>
        <v/>
      </c>
      <c r="J176" s="22" t="str">
        <f aca="false">IFERROR(INDEX(Requirements_Register!$O$6:$O$255,MATCH(ROWS($A$6:A176),Requirements_Register!$BD$6:$BD$255,0))&amp;"","")</f>
        <v/>
      </c>
      <c r="K176" s="22" t="str">
        <f aca="false">IFERROR(INDEX(Requirements_Register!$AC$6:$AC$255,MATCH(ROWS($A$6:A176),Requirements_Register!$BD$6:$BD$255,0)),"")</f>
        <v/>
      </c>
      <c r="L176" s="22" t="str">
        <f aca="false">IFERROR(INDEX(Requirements_Register!$AG$6:$AG$255,MATCH(ROWS($A$6:A176),Requirements_Register!$BD$6:$BD$255,0))&amp;"","")</f>
        <v/>
      </c>
      <c r="M176" s="22" t="str">
        <f aca="false">IFERROR(INDEX(Requirements_Register!$AU$6:$AU$255,MATCH(ROWS($A$6:A176),Requirements_Register!$BD$6:$BD$255,0))&amp;"","")</f>
        <v/>
      </c>
      <c r="N176" s="22" t="str">
        <f aca="false">IFERROR(INDEX(Requirements_Register!$AV$6:$AV$255,MATCH(ROWS($A$6:A176),Requirements_Register!$BD$6:$BD$255,0))&amp;"","")</f>
        <v/>
      </c>
      <c r="O176" s="22" t="str">
        <f aca="false">IFERROR(INDEX(Requirements_Register!$AW$6:$AW$255,MATCH(ROWS($A$6:A176),Requirements_Register!$BD$6:$BD$255,0))&amp;"","")</f>
        <v/>
      </c>
    </row>
    <row r="177" customFormat="false" ht="15" hidden="false" customHeight="false" outlineLevel="0" collapsed="false">
      <c r="A177" s="22" t="str">
        <f aca="false">IFERROR(INDEX(Requirements_Register!$A$6:$A$255,MATCH(ROWS($A$6:A177),Requirements_Register!$BD$6:$BD$255,0))&amp;"","")</f>
        <v/>
      </c>
      <c r="B177" s="22" t="str">
        <f aca="false">IFERROR(INDEX(Requirements_Register!$C$6:$C$255,MATCH(ROWS($A$6:A177),Requirements_Register!$BD$6:$BD$255,0))&amp;"","")</f>
        <v/>
      </c>
      <c r="C177" s="22" t="str">
        <f aca="false">IFERROR(INDEX(Requirements_Register!$D$6:$D$255,MATCH(ROWS($A$6:A177),Requirements_Register!$BD$6:$BD$255,0))&amp;"","")</f>
        <v/>
      </c>
      <c r="D177" s="22" t="str">
        <f aca="false">IFERROR(INDEX(Requirements_Register!$E$6:$E$255,MATCH(ROWS($A$6:A177),Requirements_Register!$BD$6:$BD$255,0))&amp;"","")</f>
        <v/>
      </c>
      <c r="E177" s="22" t="str">
        <f aca="false">IFERROR(INDEX(Requirements_Register!$F$6:$F$255,MATCH(ROWS($A$6:A177),Requirements_Register!$BD$6:$BD$255,0))&amp;"","")</f>
        <v/>
      </c>
      <c r="F177" s="22" t="str">
        <f aca="false">IFERROR(INDEX(Requirements_Register!$G$6:$G$255,MATCH(ROWS($A$6:A177),Requirements_Register!$BD$6:$BD$255,0))&amp;"","")</f>
        <v/>
      </c>
      <c r="G177" s="22" t="str">
        <f aca="false">IFERROR(INDEX(Requirements_Register!$K$6:$K$255,MATCH(ROWS($A$6:A177),Requirements_Register!$BD$6:$BD$255,0))&amp;"","")</f>
        <v/>
      </c>
      <c r="H177" s="22" t="str">
        <f aca="false">IFERROR(INDEX(Requirements_Register!$L$6:$L$255,MATCH(ROWS($A$6:A177),Requirements_Register!$BD$6:$BD$255,0))&amp;"","")</f>
        <v/>
      </c>
      <c r="I177" s="22" t="str">
        <f aca="false">IFERROR(INDEX(Requirements_Register!$N$6:$N$255,MATCH(ROWS($A$6:A177),Requirements_Register!$BD$6:$BD$255,0))&amp;"","")</f>
        <v/>
      </c>
      <c r="J177" s="22" t="str">
        <f aca="false">IFERROR(INDEX(Requirements_Register!$O$6:$O$255,MATCH(ROWS($A$6:A177),Requirements_Register!$BD$6:$BD$255,0))&amp;"","")</f>
        <v/>
      </c>
      <c r="K177" s="22" t="str">
        <f aca="false">IFERROR(INDEX(Requirements_Register!$AC$6:$AC$255,MATCH(ROWS($A$6:A177),Requirements_Register!$BD$6:$BD$255,0)),"")</f>
        <v/>
      </c>
      <c r="L177" s="22" t="str">
        <f aca="false">IFERROR(INDEX(Requirements_Register!$AG$6:$AG$255,MATCH(ROWS($A$6:A177),Requirements_Register!$BD$6:$BD$255,0))&amp;"","")</f>
        <v/>
      </c>
      <c r="M177" s="22" t="str">
        <f aca="false">IFERROR(INDEX(Requirements_Register!$AU$6:$AU$255,MATCH(ROWS($A$6:A177),Requirements_Register!$BD$6:$BD$255,0))&amp;"","")</f>
        <v/>
      </c>
      <c r="N177" s="22" t="str">
        <f aca="false">IFERROR(INDEX(Requirements_Register!$AV$6:$AV$255,MATCH(ROWS($A$6:A177),Requirements_Register!$BD$6:$BD$255,0))&amp;"","")</f>
        <v/>
      </c>
      <c r="O177" s="22" t="str">
        <f aca="false">IFERROR(INDEX(Requirements_Register!$AW$6:$AW$255,MATCH(ROWS($A$6:A177),Requirements_Register!$BD$6:$BD$255,0))&amp;"","")</f>
        <v/>
      </c>
    </row>
    <row r="178" customFormat="false" ht="15" hidden="false" customHeight="false" outlineLevel="0" collapsed="false">
      <c r="A178" s="22" t="str">
        <f aca="false">IFERROR(INDEX(Requirements_Register!$A$6:$A$255,MATCH(ROWS($A$6:A178),Requirements_Register!$BD$6:$BD$255,0))&amp;"","")</f>
        <v/>
      </c>
      <c r="B178" s="22" t="str">
        <f aca="false">IFERROR(INDEX(Requirements_Register!$C$6:$C$255,MATCH(ROWS($A$6:A178),Requirements_Register!$BD$6:$BD$255,0))&amp;"","")</f>
        <v/>
      </c>
      <c r="C178" s="22" t="str">
        <f aca="false">IFERROR(INDEX(Requirements_Register!$D$6:$D$255,MATCH(ROWS($A$6:A178),Requirements_Register!$BD$6:$BD$255,0))&amp;"","")</f>
        <v/>
      </c>
      <c r="D178" s="22" t="str">
        <f aca="false">IFERROR(INDEX(Requirements_Register!$E$6:$E$255,MATCH(ROWS($A$6:A178),Requirements_Register!$BD$6:$BD$255,0))&amp;"","")</f>
        <v/>
      </c>
      <c r="E178" s="22" t="str">
        <f aca="false">IFERROR(INDEX(Requirements_Register!$F$6:$F$255,MATCH(ROWS($A$6:A178),Requirements_Register!$BD$6:$BD$255,0))&amp;"","")</f>
        <v/>
      </c>
      <c r="F178" s="22" t="str">
        <f aca="false">IFERROR(INDEX(Requirements_Register!$G$6:$G$255,MATCH(ROWS($A$6:A178),Requirements_Register!$BD$6:$BD$255,0))&amp;"","")</f>
        <v/>
      </c>
      <c r="G178" s="22" t="str">
        <f aca="false">IFERROR(INDEX(Requirements_Register!$K$6:$K$255,MATCH(ROWS($A$6:A178),Requirements_Register!$BD$6:$BD$255,0))&amp;"","")</f>
        <v/>
      </c>
      <c r="H178" s="22" t="str">
        <f aca="false">IFERROR(INDEX(Requirements_Register!$L$6:$L$255,MATCH(ROWS($A$6:A178),Requirements_Register!$BD$6:$BD$255,0))&amp;"","")</f>
        <v/>
      </c>
      <c r="I178" s="22" t="str">
        <f aca="false">IFERROR(INDEX(Requirements_Register!$N$6:$N$255,MATCH(ROWS($A$6:A178),Requirements_Register!$BD$6:$BD$255,0))&amp;"","")</f>
        <v/>
      </c>
      <c r="J178" s="22" t="str">
        <f aca="false">IFERROR(INDEX(Requirements_Register!$O$6:$O$255,MATCH(ROWS($A$6:A178),Requirements_Register!$BD$6:$BD$255,0))&amp;"","")</f>
        <v/>
      </c>
      <c r="K178" s="22" t="str">
        <f aca="false">IFERROR(INDEX(Requirements_Register!$AC$6:$AC$255,MATCH(ROWS($A$6:A178),Requirements_Register!$BD$6:$BD$255,0)),"")</f>
        <v/>
      </c>
      <c r="L178" s="22" t="str">
        <f aca="false">IFERROR(INDEX(Requirements_Register!$AG$6:$AG$255,MATCH(ROWS($A$6:A178),Requirements_Register!$BD$6:$BD$255,0))&amp;"","")</f>
        <v/>
      </c>
      <c r="M178" s="22" t="str">
        <f aca="false">IFERROR(INDEX(Requirements_Register!$AU$6:$AU$255,MATCH(ROWS($A$6:A178),Requirements_Register!$BD$6:$BD$255,0))&amp;"","")</f>
        <v/>
      </c>
      <c r="N178" s="22" t="str">
        <f aca="false">IFERROR(INDEX(Requirements_Register!$AV$6:$AV$255,MATCH(ROWS($A$6:A178),Requirements_Register!$BD$6:$BD$255,0))&amp;"","")</f>
        <v/>
      </c>
      <c r="O178" s="22" t="str">
        <f aca="false">IFERROR(INDEX(Requirements_Register!$AW$6:$AW$255,MATCH(ROWS($A$6:A178),Requirements_Register!$BD$6:$BD$255,0))&amp;"","")</f>
        <v/>
      </c>
    </row>
    <row r="179" customFormat="false" ht="15" hidden="false" customHeight="false" outlineLevel="0" collapsed="false">
      <c r="A179" s="22" t="str">
        <f aca="false">IFERROR(INDEX(Requirements_Register!$A$6:$A$255,MATCH(ROWS($A$6:A179),Requirements_Register!$BD$6:$BD$255,0))&amp;"","")</f>
        <v/>
      </c>
      <c r="B179" s="22" t="str">
        <f aca="false">IFERROR(INDEX(Requirements_Register!$C$6:$C$255,MATCH(ROWS($A$6:A179),Requirements_Register!$BD$6:$BD$255,0))&amp;"","")</f>
        <v/>
      </c>
      <c r="C179" s="22" t="str">
        <f aca="false">IFERROR(INDEX(Requirements_Register!$D$6:$D$255,MATCH(ROWS($A$6:A179),Requirements_Register!$BD$6:$BD$255,0))&amp;"","")</f>
        <v/>
      </c>
      <c r="D179" s="22" t="str">
        <f aca="false">IFERROR(INDEX(Requirements_Register!$E$6:$E$255,MATCH(ROWS($A$6:A179),Requirements_Register!$BD$6:$BD$255,0))&amp;"","")</f>
        <v/>
      </c>
      <c r="E179" s="22" t="str">
        <f aca="false">IFERROR(INDEX(Requirements_Register!$F$6:$F$255,MATCH(ROWS($A$6:A179),Requirements_Register!$BD$6:$BD$255,0))&amp;"","")</f>
        <v/>
      </c>
      <c r="F179" s="22" t="str">
        <f aca="false">IFERROR(INDEX(Requirements_Register!$G$6:$G$255,MATCH(ROWS($A$6:A179),Requirements_Register!$BD$6:$BD$255,0))&amp;"","")</f>
        <v/>
      </c>
      <c r="G179" s="22" t="str">
        <f aca="false">IFERROR(INDEX(Requirements_Register!$K$6:$K$255,MATCH(ROWS($A$6:A179),Requirements_Register!$BD$6:$BD$255,0))&amp;"","")</f>
        <v/>
      </c>
      <c r="H179" s="22" t="str">
        <f aca="false">IFERROR(INDEX(Requirements_Register!$L$6:$L$255,MATCH(ROWS($A$6:A179),Requirements_Register!$BD$6:$BD$255,0))&amp;"","")</f>
        <v/>
      </c>
      <c r="I179" s="22" t="str">
        <f aca="false">IFERROR(INDEX(Requirements_Register!$N$6:$N$255,MATCH(ROWS($A$6:A179),Requirements_Register!$BD$6:$BD$255,0))&amp;"","")</f>
        <v/>
      </c>
      <c r="J179" s="22" t="str">
        <f aca="false">IFERROR(INDEX(Requirements_Register!$O$6:$O$255,MATCH(ROWS($A$6:A179),Requirements_Register!$BD$6:$BD$255,0))&amp;"","")</f>
        <v/>
      </c>
      <c r="K179" s="22" t="str">
        <f aca="false">IFERROR(INDEX(Requirements_Register!$AC$6:$AC$255,MATCH(ROWS($A$6:A179),Requirements_Register!$BD$6:$BD$255,0)),"")</f>
        <v/>
      </c>
      <c r="L179" s="22" t="str">
        <f aca="false">IFERROR(INDEX(Requirements_Register!$AG$6:$AG$255,MATCH(ROWS($A$6:A179),Requirements_Register!$BD$6:$BD$255,0))&amp;"","")</f>
        <v/>
      </c>
      <c r="M179" s="22" t="str">
        <f aca="false">IFERROR(INDEX(Requirements_Register!$AU$6:$AU$255,MATCH(ROWS($A$6:A179),Requirements_Register!$BD$6:$BD$255,0))&amp;"","")</f>
        <v/>
      </c>
      <c r="N179" s="22" t="str">
        <f aca="false">IFERROR(INDEX(Requirements_Register!$AV$6:$AV$255,MATCH(ROWS($A$6:A179),Requirements_Register!$BD$6:$BD$255,0))&amp;"","")</f>
        <v/>
      </c>
      <c r="O179" s="22" t="str">
        <f aca="false">IFERROR(INDEX(Requirements_Register!$AW$6:$AW$255,MATCH(ROWS($A$6:A179),Requirements_Register!$BD$6:$BD$255,0))&amp;"","")</f>
        <v/>
      </c>
    </row>
    <row r="180" customFormat="false" ht="15" hidden="false" customHeight="false" outlineLevel="0" collapsed="false">
      <c r="A180" s="22" t="str">
        <f aca="false">IFERROR(INDEX(Requirements_Register!$A$6:$A$255,MATCH(ROWS($A$6:A180),Requirements_Register!$BD$6:$BD$255,0))&amp;"","")</f>
        <v/>
      </c>
      <c r="B180" s="22" t="str">
        <f aca="false">IFERROR(INDEX(Requirements_Register!$C$6:$C$255,MATCH(ROWS($A$6:A180),Requirements_Register!$BD$6:$BD$255,0))&amp;"","")</f>
        <v/>
      </c>
      <c r="C180" s="22" t="str">
        <f aca="false">IFERROR(INDEX(Requirements_Register!$D$6:$D$255,MATCH(ROWS($A$6:A180),Requirements_Register!$BD$6:$BD$255,0))&amp;"","")</f>
        <v/>
      </c>
      <c r="D180" s="22" t="str">
        <f aca="false">IFERROR(INDEX(Requirements_Register!$E$6:$E$255,MATCH(ROWS($A$6:A180),Requirements_Register!$BD$6:$BD$255,0))&amp;"","")</f>
        <v/>
      </c>
      <c r="E180" s="22" t="str">
        <f aca="false">IFERROR(INDEX(Requirements_Register!$F$6:$F$255,MATCH(ROWS($A$6:A180),Requirements_Register!$BD$6:$BD$255,0))&amp;"","")</f>
        <v/>
      </c>
      <c r="F180" s="22" t="str">
        <f aca="false">IFERROR(INDEX(Requirements_Register!$G$6:$G$255,MATCH(ROWS($A$6:A180),Requirements_Register!$BD$6:$BD$255,0))&amp;"","")</f>
        <v/>
      </c>
      <c r="G180" s="22" t="str">
        <f aca="false">IFERROR(INDEX(Requirements_Register!$K$6:$K$255,MATCH(ROWS($A$6:A180),Requirements_Register!$BD$6:$BD$255,0))&amp;"","")</f>
        <v/>
      </c>
      <c r="H180" s="22" t="str">
        <f aca="false">IFERROR(INDEX(Requirements_Register!$L$6:$L$255,MATCH(ROWS($A$6:A180),Requirements_Register!$BD$6:$BD$255,0))&amp;"","")</f>
        <v/>
      </c>
      <c r="I180" s="22" t="str">
        <f aca="false">IFERROR(INDEX(Requirements_Register!$N$6:$N$255,MATCH(ROWS($A$6:A180),Requirements_Register!$BD$6:$BD$255,0))&amp;"","")</f>
        <v/>
      </c>
      <c r="J180" s="22" t="str">
        <f aca="false">IFERROR(INDEX(Requirements_Register!$O$6:$O$255,MATCH(ROWS($A$6:A180),Requirements_Register!$BD$6:$BD$255,0))&amp;"","")</f>
        <v/>
      </c>
      <c r="K180" s="22" t="str">
        <f aca="false">IFERROR(INDEX(Requirements_Register!$AC$6:$AC$255,MATCH(ROWS($A$6:A180),Requirements_Register!$BD$6:$BD$255,0)),"")</f>
        <v/>
      </c>
      <c r="L180" s="22" t="str">
        <f aca="false">IFERROR(INDEX(Requirements_Register!$AG$6:$AG$255,MATCH(ROWS($A$6:A180),Requirements_Register!$BD$6:$BD$255,0))&amp;"","")</f>
        <v/>
      </c>
      <c r="M180" s="22" t="str">
        <f aca="false">IFERROR(INDEX(Requirements_Register!$AU$6:$AU$255,MATCH(ROWS($A$6:A180),Requirements_Register!$BD$6:$BD$255,0))&amp;"","")</f>
        <v/>
      </c>
      <c r="N180" s="22" t="str">
        <f aca="false">IFERROR(INDEX(Requirements_Register!$AV$6:$AV$255,MATCH(ROWS($A$6:A180),Requirements_Register!$BD$6:$BD$255,0))&amp;"","")</f>
        <v/>
      </c>
      <c r="O180" s="22" t="str">
        <f aca="false">IFERROR(INDEX(Requirements_Register!$AW$6:$AW$255,MATCH(ROWS($A$6:A180),Requirements_Register!$BD$6:$BD$255,0))&amp;"","")</f>
        <v/>
      </c>
    </row>
    <row r="181" customFormat="false" ht="15" hidden="false" customHeight="false" outlineLevel="0" collapsed="false">
      <c r="A181" s="22" t="str">
        <f aca="false">IFERROR(INDEX(Requirements_Register!$A$6:$A$255,MATCH(ROWS($A$6:A181),Requirements_Register!$BD$6:$BD$255,0))&amp;"","")</f>
        <v/>
      </c>
      <c r="B181" s="22" t="str">
        <f aca="false">IFERROR(INDEX(Requirements_Register!$C$6:$C$255,MATCH(ROWS($A$6:A181),Requirements_Register!$BD$6:$BD$255,0))&amp;"","")</f>
        <v/>
      </c>
      <c r="C181" s="22" t="str">
        <f aca="false">IFERROR(INDEX(Requirements_Register!$D$6:$D$255,MATCH(ROWS($A$6:A181),Requirements_Register!$BD$6:$BD$255,0))&amp;"","")</f>
        <v/>
      </c>
      <c r="D181" s="22" t="str">
        <f aca="false">IFERROR(INDEX(Requirements_Register!$E$6:$E$255,MATCH(ROWS($A$6:A181),Requirements_Register!$BD$6:$BD$255,0))&amp;"","")</f>
        <v/>
      </c>
      <c r="E181" s="22" t="str">
        <f aca="false">IFERROR(INDEX(Requirements_Register!$F$6:$F$255,MATCH(ROWS($A$6:A181),Requirements_Register!$BD$6:$BD$255,0))&amp;"","")</f>
        <v/>
      </c>
      <c r="F181" s="22" t="str">
        <f aca="false">IFERROR(INDEX(Requirements_Register!$G$6:$G$255,MATCH(ROWS($A$6:A181),Requirements_Register!$BD$6:$BD$255,0))&amp;"","")</f>
        <v/>
      </c>
      <c r="G181" s="22" t="str">
        <f aca="false">IFERROR(INDEX(Requirements_Register!$K$6:$K$255,MATCH(ROWS($A$6:A181),Requirements_Register!$BD$6:$BD$255,0))&amp;"","")</f>
        <v/>
      </c>
      <c r="H181" s="22" t="str">
        <f aca="false">IFERROR(INDEX(Requirements_Register!$L$6:$L$255,MATCH(ROWS($A$6:A181),Requirements_Register!$BD$6:$BD$255,0))&amp;"","")</f>
        <v/>
      </c>
      <c r="I181" s="22" t="str">
        <f aca="false">IFERROR(INDEX(Requirements_Register!$N$6:$N$255,MATCH(ROWS($A$6:A181),Requirements_Register!$BD$6:$BD$255,0))&amp;"","")</f>
        <v/>
      </c>
      <c r="J181" s="22" t="str">
        <f aca="false">IFERROR(INDEX(Requirements_Register!$O$6:$O$255,MATCH(ROWS($A$6:A181),Requirements_Register!$BD$6:$BD$255,0))&amp;"","")</f>
        <v/>
      </c>
      <c r="K181" s="22" t="str">
        <f aca="false">IFERROR(INDEX(Requirements_Register!$AC$6:$AC$255,MATCH(ROWS($A$6:A181),Requirements_Register!$BD$6:$BD$255,0)),"")</f>
        <v/>
      </c>
      <c r="L181" s="22" t="str">
        <f aca="false">IFERROR(INDEX(Requirements_Register!$AG$6:$AG$255,MATCH(ROWS($A$6:A181),Requirements_Register!$BD$6:$BD$255,0))&amp;"","")</f>
        <v/>
      </c>
      <c r="M181" s="22" t="str">
        <f aca="false">IFERROR(INDEX(Requirements_Register!$AU$6:$AU$255,MATCH(ROWS($A$6:A181),Requirements_Register!$BD$6:$BD$255,0))&amp;"","")</f>
        <v/>
      </c>
      <c r="N181" s="22" t="str">
        <f aca="false">IFERROR(INDEX(Requirements_Register!$AV$6:$AV$255,MATCH(ROWS($A$6:A181),Requirements_Register!$BD$6:$BD$255,0))&amp;"","")</f>
        <v/>
      </c>
      <c r="O181" s="22" t="str">
        <f aca="false">IFERROR(INDEX(Requirements_Register!$AW$6:$AW$255,MATCH(ROWS($A$6:A181),Requirements_Register!$BD$6:$BD$255,0))&amp;"","")</f>
        <v/>
      </c>
    </row>
    <row r="182" customFormat="false" ht="15" hidden="false" customHeight="false" outlineLevel="0" collapsed="false">
      <c r="A182" s="22" t="str">
        <f aca="false">IFERROR(INDEX(Requirements_Register!$A$6:$A$255,MATCH(ROWS($A$6:A182),Requirements_Register!$BD$6:$BD$255,0))&amp;"","")</f>
        <v/>
      </c>
      <c r="B182" s="22" t="str">
        <f aca="false">IFERROR(INDEX(Requirements_Register!$C$6:$C$255,MATCH(ROWS($A$6:A182),Requirements_Register!$BD$6:$BD$255,0))&amp;"","")</f>
        <v/>
      </c>
      <c r="C182" s="22" t="str">
        <f aca="false">IFERROR(INDEX(Requirements_Register!$D$6:$D$255,MATCH(ROWS($A$6:A182),Requirements_Register!$BD$6:$BD$255,0))&amp;"","")</f>
        <v/>
      </c>
      <c r="D182" s="22" t="str">
        <f aca="false">IFERROR(INDEX(Requirements_Register!$E$6:$E$255,MATCH(ROWS($A$6:A182),Requirements_Register!$BD$6:$BD$255,0))&amp;"","")</f>
        <v/>
      </c>
      <c r="E182" s="22" t="str">
        <f aca="false">IFERROR(INDEX(Requirements_Register!$F$6:$F$255,MATCH(ROWS($A$6:A182),Requirements_Register!$BD$6:$BD$255,0))&amp;"","")</f>
        <v/>
      </c>
      <c r="F182" s="22" t="str">
        <f aca="false">IFERROR(INDEX(Requirements_Register!$G$6:$G$255,MATCH(ROWS($A$6:A182),Requirements_Register!$BD$6:$BD$255,0))&amp;"","")</f>
        <v/>
      </c>
      <c r="G182" s="22" t="str">
        <f aca="false">IFERROR(INDEX(Requirements_Register!$K$6:$K$255,MATCH(ROWS($A$6:A182),Requirements_Register!$BD$6:$BD$255,0))&amp;"","")</f>
        <v/>
      </c>
      <c r="H182" s="22" t="str">
        <f aca="false">IFERROR(INDEX(Requirements_Register!$L$6:$L$255,MATCH(ROWS($A$6:A182),Requirements_Register!$BD$6:$BD$255,0))&amp;"","")</f>
        <v/>
      </c>
      <c r="I182" s="22" t="str">
        <f aca="false">IFERROR(INDEX(Requirements_Register!$N$6:$N$255,MATCH(ROWS($A$6:A182),Requirements_Register!$BD$6:$BD$255,0))&amp;"","")</f>
        <v/>
      </c>
      <c r="J182" s="22" t="str">
        <f aca="false">IFERROR(INDEX(Requirements_Register!$O$6:$O$255,MATCH(ROWS($A$6:A182),Requirements_Register!$BD$6:$BD$255,0))&amp;"","")</f>
        <v/>
      </c>
      <c r="K182" s="22" t="str">
        <f aca="false">IFERROR(INDEX(Requirements_Register!$AC$6:$AC$255,MATCH(ROWS($A$6:A182),Requirements_Register!$BD$6:$BD$255,0)),"")</f>
        <v/>
      </c>
      <c r="L182" s="22" t="str">
        <f aca="false">IFERROR(INDEX(Requirements_Register!$AG$6:$AG$255,MATCH(ROWS($A$6:A182),Requirements_Register!$BD$6:$BD$255,0))&amp;"","")</f>
        <v/>
      </c>
      <c r="M182" s="22" t="str">
        <f aca="false">IFERROR(INDEX(Requirements_Register!$AU$6:$AU$255,MATCH(ROWS($A$6:A182),Requirements_Register!$BD$6:$BD$255,0))&amp;"","")</f>
        <v/>
      </c>
      <c r="N182" s="22" t="str">
        <f aca="false">IFERROR(INDEX(Requirements_Register!$AV$6:$AV$255,MATCH(ROWS($A$6:A182),Requirements_Register!$BD$6:$BD$255,0))&amp;"","")</f>
        <v/>
      </c>
      <c r="O182" s="22" t="str">
        <f aca="false">IFERROR(INDEX(Requirements_Register!$AW$6:$AW$255,MATCH(ROWS($A$6:A182),Requirements_Register!$BD$6:$BD$255,0))&amp;"","")</f>
        <v/>
      </c>
    </row>
    <row r="183" customFormat="false" ht="15" hidden="false" customHeight="false" outlineLevel="0" collapsed="false">
      <c r="A183" s="22" t="str">
        <f aca="false">IFERROR(INDEX(Requirements_Register!$A$6:$A$255,MATCH(ROWS($A$6:A183),Requirements_Register!$BD$6:$BD$255,0))&amp;"","")</f>
        <v/>
      </c>
      <c r="B183" s="22" t="str">
        <f aca="false">IFERROR(INDEX(Requirements_Register!$C$6:$C$255,MATCH(ROWS($A$6:A183),Requirements_Register!$BD$6:$BD$255,0))&amp;"","")</f>
        <v/>
      </c>
      <c r="C183" s="22" t="str">
        <f aca="false">IFERROR(INDEX(Requirements_Register!$D$6:$D$255,MATCH(ROWS($A$6:A183),Requirements_Register!$BD$6:$BD$255,0))&amp;"","")</f>
        <v/>
      </c>
      <c r="D183" s="22" t="str">
        <f aca="false">IFERROR(INDEX(Requirements_Register!$E$6:$E$255,MATCH(ROWS($A$6:A183),Requirements_Register!$BD$6:$BD$255,0))&amp;"","")</f>
        <v/>
      </c>
      <c r="E183" s="22" t="str">
        <f aca="false">IFERROR(INDEX(Requirements_Register!$F$6:$F$255,MATCH(ROWS($A$6:A183),Requirements_Register!$BD$6:$BD$255,0))&amp;"","")</f>
        <v/>
      </c>
      <c r="F183" s="22" t="str">
        <f aca="false">IFERROR(INDEX(Requirements_Register!$G$6:$G$255,MATCH(ROWS($A$6:A183),Requirements_Register!$BD$6:$BD$255,0))&amp;"","")</f>
        <v/>
      </c>
      <c r="G183" s="22" t="str">
        <f aca="false">IFERROR(INDEX(Requirements_Register!$K$6:$K$255,MATCH(ROWS($A$6:A183),Requirements_Register!$BD$6:$BD$255,0))&amp;"","")</f>
        <v/>
      </c>
      <c r="H183" s="22" t="str">
        <f aca="false">IFERROR(INDEX(Requirements_Register!$L$6:$L$255,MATCH(ROWS($A$6:A183),Requirements_Register!$BD$6:$BD$255,0))&amp;"","")</f>
        <v/>
      </c>
      <c r="I183" s="22" t="str">
        <f aca="false">IFERROR(INDEX(Requirements_Register!$N$6:$N$255,MATCH(ROWS($A$6:A183),Requirements_Register!$BD$6:$BD$255,0))&amp;"","")</f>
        <v/>
      </c>
      <c r="J183" s="22" t="str">
        <f aca="false">IFERROR(INDEX(Requirements_Register!$O$6:$O$255,MATCH(ROWS($A$6:A183),Requirements_Register!$BD$6:$BD$255,0))&amp;"","")</f>
        <v/>
      </c>
      <c r="K183" s="22" t="str">
        <f aca="false">IFERROR(INDEX(Requirements_Register!$AC$6:$AC$255,MATCH(ROWS($A$6:A183),Requirements_Register!$BD$6:$BD$255,0)),"")</f>
        <v/>
      </c>
      <c r="L183" s="22" t="str">
        <f aca="false">IFERROR(INDEX(Requirements_Register!$AG$6:$AG$255,MATCH(ROWS($A$6:A183),Requirements_Register!$BD$6:$BD$255,0))&amp;"","")</f>
        <v/>
      </c>
      <c r="M183" s="22" t="str">
        <f aca="false">IFERROR(INDEX(Requirements_Register!$AU$6:$AU$255,MATCH(ROWS($A$6:A183),Requirements_Register!$BD$6:$BD$255,0))&amp;"","")</f>
        <v/>
      </c>
      <c r="N183" s="22" t="str">
        <f aca="false">IFERROR(INDEX(Requirements_Register!$AV$6:$AV$255,MATCH(ROWS($A$6:A183),Requirements_Register!$BD$6:$BD$255,0))&amp;"","")</f>
        <v/>
      </c>
      <c r="O183" s="22" t="str">
        <f aca="false">IFERROR(INDEX(Requirements_Register!$AW$6:$AW$255,MATCH(ROWS($A$6:A183),Requirements_Register!$BD$6:$BD$255,0))&amp;"","")</f>
        <v/>
      </c>
    </row>
    <row r="184" customFormat="false" ht="15" hidden="false" customHeight="false" outlineLevel="0" collapsed="false">
      <c r="A184" s="22" t="str">
        <f aca="false">IFERROR(INDEX(Requirements_Register!$A$6:$A$255,MATCH(ROWS($A$6:A184),Requirements_Register!$BD$6:$BD$255,0))&amp;"","")</f>
        <v/>
      </c>
      <c r="B184" s="22" t="str">
        <f aca="false">IFERROR(INDEX(Requirements_Register!$C$6:$C$255,MATCH(ROWS($A$6:A184),Requirements_Register!$BD$6:$BD$255,0))&amp;"","")</f>
        <v/>
      </c>
      <c r="C184" s="22" t="str">
        <f aca="false">IFERROR(INDEX(Requirements_Register!$D$6:$D$255,MATCH(ROWS($A$6:A184),Requirements_Register!$BD$6:$BD$255,0))&amp;"","")</f>
        <v/>
      </c>
      <c r="D184" s="22" t="str">
        <f aca="false">IFERROR(INDEX(Requirements_Register!$E$6:$E$255,MATCH(ROWS($A$6:A184),Requirements_Register!$BD$6:$BD$255,0))&amp;"","")</f>
        <v/>
      </c>
      <c r="E184" s="22" t="str">
        <f aca="false">IFERROR(INDEX(Requirements_Register!$F$6:$F$255,MATCH(ROWS($A$6:A184),Requirements_Register!$BD$6:$BD$255,0))&amp;"","")</f>
        <v/>
      </c>
      <c r="F184" s="22" t="str">
        <f aca="false">IFERROR(INDEX(Requirements_Register!$G$6:$G$255,MATCH(ROWS($A$6:A184),Requirements_Register!$BD$6:$BD$255,0))&amp;"","")</f>
        <v/>
      </c>
      <c r="G184" s="22" t="str">
        <f aca="false">IFERROR(INDEX(Requirements_Register!$K$6:$K$255,MATCH(ROWS($A$6:A184),Requirements_Register!$BD$6:$BD$255,0))&amp;"","")</f>
        <v/>
      </c>
      <c r="H184" s="22" t="str">
        <f aca="false">IFERROR(INDEX(Requirements_Register!$L$6:$L$255,MATCH(ROWS($A$6:A184),Requirements_Register!$BD$6:$BD$255,0))&amp;"","")</f>
        <v/>
      </c>
      <c r="I184" s="22" t="str">
        <f aca="false">IFERROR(INDEX(Requirements_Register!$N$6:$N$255,MATCH(ROWS($A$6:A184),Requirements_Register!$BD$6:$BD$255,0))&amp;"","")</f>
        <v/>
      </c>
      <c r="J184" s="22" t="str">
        <f aca="false">IFERROR(INDEX(Requirements_Register!$O$6:$O$255,MATCH(ROWS($A$6:A184),Requirements_Register!$BD$6:$BD$255,0))&amp;"","")</f>
        <v/>
      </c>
      <c r="K184" s="22" t="str">
        <f aca="false">IFERROR(INDEX(Requirements_Register!$AC$6:$AC$255,MATCH(ROWS($A$6:A184),Requirements_Register!$BD$6:$BD$255,0)),"")</f>
        <v/>
      </c>
      <c r="L184" s="22" t="str">
        <f aca="false">IFERROR(INDEX(Requirements_Register!$AG$6:$AG$255,MATCH(ROWS($A$6:A184),Requirements_Register!$BD$6:$BD$255,0))&amp;"","")</f>
        <v/>
      </c>
      <c r="M184" s="22" t="str">
        <f aca="false">IFERROR(INDEX(Requirements_Register!$AU$6:$AU$255,MATCH(ROWS($A$6:A184),Requirements_Register!$BD$6:$BD$255,0))&amp;"","")</f>
        <v/>
      </c>
      <c r="N184" s="22" t="str">
        <f aca="false">IFERROR(INDEX(Requirements_Register!$AV$6:$AV$255,MATCH(ROWS($A$6:A184),Requirements_Register!$BD$6:$BD$255,0))&amp;"","")</f>
        <v/>
      </c>
      <c r="O184" s="22" t="str">
        <f aca="false">IFERROR(INDEX(Requirements_Register!$AW$6:$AW$255,MATCH(ROWS($A$6:A184),Requirements_Register!$BD$6:$BD$255,0))&amp;"","")</f>
        <v/>
      </c>
    </row>
    <row r="185" customFormat="false" ht="15" hidden="false" customHeight="false" outlineLevel="0" collapsed="false">
      <c r="A185" s="22" t="str">
        <f aca="false">IFERROR(INDEX(Requirements_Register!$A$6:$A$255,MATCH(ROWS($A$6:A185),Requirements_Register!$BD$6:$BD$255,0))&amp;"","")</f>
        <v/>
      </c>
      <c r="B185" s="22" t="str">
        <f aca="false">IFERROR(INDEX(Requirements_Register!$C$6:$C$255,MATCH(ROWS($A$6:A185),Requirements_Register!$BD$6:$BD$255,0))&amp;"","")</f>
        <v/>
      </c>
      <c r="C185" s="22" t="str">
        <f aca="false">IFERROR(INDEX(Requirements_Register!$D$6:$D$255,MATCH(ROWS($A$6:A185),Requirements_Register!$BD$6:$BD$255,0))&amp;"","")</f>
        <v/>
      </c>
      <c r="D185" s="22" t="str">
        <f aca="false">IFERROR(INDEX(Requirements_Register!$E$6:$E$255,MATCH(ROWS($A$6:A185),Requirements_Register!$BD$6:$BD$255,0))&amp;"","")</f>
        <v/>
      </c>
      <c r="E185" s="22" t="str">
        <f aca="false">IFERROR(INDEX(Requirements_Register!$F$6:$F$255,MATCH(ROWS($A$6:A185),Requirements_Register!$BD$6:$BD$255,0))&amp;"","")</f>
        <v/>
      </c>
      <c r="F185" s="22" t="str">
        <f aca="false">IFERROR(INDEX(Requirements_Register!$G$6:$G$255,MATCH(ROWS($A$6:A185),Requirements_Register!$BD$6:$BD$255,0))&amp;"","")</f>
        <v/>
      </c>
      <c r="G185" s="22" t="str">
        <f aca="false">IFERROR(INDEX(Requirements_Register!$K$6:$K$255,MATCH(ROWS($A$6:A185),Requirements_Register!$BD$6:$BD$255,0))&amp;"","")</f>
        <v/>
      </c>
      <c r="H185" s="22" t="str">
        <f aca="false">IFERROR(INDEX(Requirements_Register!$L$6:$L$255,MATCH(ROWS($A$6:A185),Requirements_Register!$BD$6:$BD$255,0))&amp;"","")</f>
        <v/>
      </c>
      <c r="I185" s="22" t="str">
        <f aca="false">IFERROR(INDEX(Requirements_Register!$N$6:$N$255,MATCH(ROWS($A$6:A185),Requirements_Register!$BD$6:$BD$255,0))&amp;"","")</f>
        <v/>
      </c>
      <c r="J185" s="22" t="str">
        <f aca="false">IFERROR(INDEX(Requirements_Register!$O$6:$O$255,MATCH(ROWS($A$6:A185),Requirements_Register!$BD$6:$BD$255,0))&amp;"","")</f>
        <v/>
      </c>
      <c r="K185" s="22" t="str">
        <f aca="false">IFERROR(INDEX(Requirements_Register!$AC$6:$AC$255,MATCH(ROWS($A$6:A185),Requirements_Register!$BD$6:$BD$255,0)),"")</f>
        <v/>
      </c>
      <c r="L185" s="22" t="str">
        <f aca="false">IFERROR(INDEX(Requirements_Register!$AG$6:$AG$255,MATCH(ROWS($A$6:A185),Requirements_Register!$BD$6:$BD$255,0))&amp;"","")</f>
        <v/>
      </c>
      <c r="M185" s="22" t="str">
        <f aca="false">IFERROR(INDEX(Requirements_Register!$AU$6:$AU$255,MATCH(ROWS($A$6:A185),Requirements_Register!$BD$6:$BD$255,0))&amp;"","")</f>
        <v/>
      </c>
      <c r="N185" s="22" t="str">
        <f aca="false">IFERROR(INDEX(Requirements_Register!$AV$6:$AV$255,MATCH(ROWS($A$6:A185),Requirements_Register!$BD$6:$BD$255,0))&amp;"","")</f>
        <v/>
      </c>
      <c r="O185" s="22" t="str">
        <f aca="false">IFERROR(INDEX(Requirements_Register!$AW$6:$AW$255,MATCH(ROWS($A$6:A185),Requirements_Register!$BD$6:$BD$255,0))&amp;"","")</f>
        <v/>
      </c>
    </row>
    <row r="186" customFormat="false" ht="15" hidden="false" customHeight="false" outlineLevel="0" collapsed="false">
      <c r="A186" s="22" t="str">
        <f aca="false">IFERROR(INDEX(Requirements_Register!$A$6:$A$255,MATCH(ROWS($A$6:A186),Requirements_Register!$BD$6:$BD$255,0))&amp;"","")</f>
        <v/>
      </c>
      <c r="B186" s="22" t="str">
        <f aca="false">IFERROR(INDEX(Requirements_Register!$C$6:$C$255,MATCH(ROWS($A$6:A186),Requirements_Register!$BD$6:$BD$255,0))&amp;"","")</f>
        <v/>
      </c>
      <c r="C186" s="22" t="str">
        <f aca="false">IFERROR(INDEX(Requirements_Register!$D$6:$D$255,MATCH(ROWS($A$6:A186),Requirements_Register!$BD$6:$BD$255,0))&amp;"","")</f>
        <v/>
      </c>
      <c r="D186" s="22" t="str">
        <f aca="false">IFERROR(INDEX(Requirements_Register!$E$6:$E$255,MATCH(ROWS($A$6:A186),Requirements_Register!$BD$6:$BD$255,0))&amp;"","")</f>
        <v/>
      </c>
      <c r="E186" s="22" t="str">
        <f aca="false">IFERROR(INDEX(Requirements_Register!$F$6:$F$255,MATCH(ROWS($A$6:A186),Requirements_Register!$BD$6:$BD$255,0))&amp;"","")</f>
        <v/>
      </c>
      <c r="F186" s="22" t="str">
        <f aca="false">IFERROR(INDEX(Requirements_Register!$G$6:$G$255,MATCH(ROWS($A$6:A186),Requirements_Register!$BD$6:$BD$255,0))&amp;"","")</f>
        <v/>
      </c>
      <c r="G186" s="22" t="str">
        <f aca="false">IFERROR(INDEX(Requirements_Register!$K$6:$K$255,MATCH(ROWS($A$6:A186),Requirements_Register!$BD$6:$BD$255,0))&amp;"","")</f>
        <v/>
      </c>
      <c r="H186" s="22" t="str">
        <f aca="false">IFERROR(INDEX(Requirements_Register!$L$6:$L$255,MATCH(ROWS($A$6:A186),Requirements_Register!$BD$6:$BD$255,0))&amp;"","")</f>
        <v/>
      </c>
      <c r="I186" s="22" t="str">
        <f aca="false">IFERROR(INDEX(Requirements_Register!$N$6:$N$255,MATCH(ROWS($A$6:A186),Requirements_Register!$BD$6:$BD$255,0))&amp;"","")</f>
        <v/>
      </c>
      <c r="J186" s="22" t="str">
        <f aca="false">IFERROR(INDEX(Requirements_Register!$O$6:$O$255,MATCH(ROWS($A$6:A186),Requirements_Register!$BD$6:$BD$255,0))&amp;"","")</f>
        <v/>
      </c>
      <c r="K186" s="22" t="str">
        <f aca="false">IFERROR(INDEX(Requirements_Register!$AC$6:$AC$255,MATCH(ROWS($A$6:A186),Requirements_Register!$BD$6:$BD$255,0)),"")</f>
        <v/>
      </c>
      <c r="L186" s="22" t="str">
        <f aca="false">IFERROR(INDEX(Requirements_Register!$AG$6:$AG$255,MATCH(ROWS($A$6:A186),Requirements_Register!$BD$6:$BD$255,0))&amp;"","")</f>
        <v/>
      </c>
      <c r="M186" s="22" t="str">
        <f aca="false">IFERROR(INDEX(Requirements_Register!$AU$6:$AU$255,MATCH(ROWS($A$6:A186),Requirements_Register!$BD$6:$BD$255,0))&amp;"","")</f>
        <v/>
      </c>
      <c r="N186" s="22" t="str">
        <f aca="false">IFERROR(INDEX(Requirements_Register!$AV$6:$AV$255,MATCH(ROWS($A$6:A186),Requirements_Register!$BD$6:$BD$255,0))&amp;"","")</f>
        <v/>
      </c>
      <c r="O186" s="22" t="str">
        <f aca="false">IFERROR(INDEX(Requirements_Register!$AW$6:$AW$255,MATCH(ROWS($A$6:A186),Requirements_Register!$BD$6:$BD$255,0))&amp;"","")</f>
        <v/>
      </c>
    </row>
    <row r="187" customFormat="false" ht="15" hidden="false" customHeight="false" outlineLevel="0" collapsed="false">
      <c r="A187" s="22" t="str">
        <f aca="false">IFERROR(INDEX(Requirements_Register!$A$6:$A$255,MATCH(ROWS($A$6:A187),Requirements_Register!$BD$6:$BD$255,0))&amp;"","")</f>
        <v/>
      </c>
      <c r="B187" s="22" t="str">
        <f aca="false">IFERROR(INDEX(Requirements_Register!$C$6:$C$255,MATCH(ROWS($A$6:A187),Requirements_Register!$BD$6:$BD$255,0))&amp;"","")</f>
        <v/>
      </c>
      <c r="C187" s="22" t="str">
        <f aca="false">IFERROR(INDEX(Requirements_Register!$D$6:$D$255,MATCH(ROWS($A$6:A187),Requirements_Register!$BD$6:$BD$255,0))&amp;"","")</f>
        <v/>
      </c>
      <c r="D187" s="22" t="str">
        <f aca="false">IFERROR(INDEX(Requirements_Register!$E$6:$E$255,MATCH(ROWS($A$6:A187),Requirements_Register!$BD$6:$BD$255,0))&amp;"","")</f>
        <v/>
      </c>
      <c r="E187" s="22" t="str">
        <f aca="false">IFERROR(INDEX(Requirements_Register!$F$6:$F$255,MATCH(ROWS($A$6:A187),Requirements_Register!$BD$6:$BD$255,0))&amp;"","")</f>
        <v/>
      </c>
      <c r="F187" s="22" t="str">
        <f aca="false">IFERROR(INDEX(Requirements_Register!$G$6:$G$255,MATCH(ROWS($A$6:A187),Requirements_Register!$BD$6:$BD$255,0))&amp;"","")</f>
        <v/>
      </c>
      <c r="G187" s="22" t="str">
        <f aca="false">IFERROR(INDEX(Requirements_Register!$K$6:$K$255,MATCH(ROWS($A$6:A187),Requirements_Register!$BD$6:$BD$255,0))&amp;"","")</f>
        <v/>
      </c>
      <c r="H187" s="22" t="str">
        <f aca="false">IFERROR(INDEX(Requirements_Register!$L$6:$L$255,MATCH(ROWS($A$6:A187),Requirements_Register!$BD$6:$BD$255,0))&amp;"","")</f>
        <v/>
      </c>
      <c r="I187" s="22" t="str">
        <f aca="false">IFERROR(INDEX(Requirements_Register!$N$6:$N$255,MATCH(ROWS($A$6:A187),Requirements_Register!$BD$6:$BD$255,0))&amp;"","")</f>
        <v/>
      </c>
      <c r="J187" s="22" t="str">
        <f aca="false">IFERROR(INDEX(Requirements_Register!$O$6:$O$255,MATCH(ROWS($A$6:A187),Requirements_Register!$BD$6:$BD$255,0))&amp;"","")</f>
        <v/>
      </c>
      <c r="K187" s="22" t="str">
        <f aca="false">IFERROR(INDEX(Requirements_Register!$AC$6:$AC$255,MATCH(ROWS($A$6:A187),Requirements_Register!$BD$6:$BD$255,0)),"")</f>
        <v/>
      </c>
      <c r="L187" s="22" t="str">
        <f aca="false">IFERROR(INDEX(Requirements_Register!$AG$6:$AG$255,MATCH(ROWS($A$6:A187),Requirements_Register!$BD$6:$BD$255,0))&amp;"","")</f>
        <v/>
      </c>
      <c r="M187" s="22" t="str">
        <f aca="false">IFERROR(INDEX(Requirements_Register!$AU$6:$AU$255,MATCH(ROWS($A$6:A187),Requirements_Register!$BD$6:$BD$255,0))&amp;"","")</f>
        <v/>
      </c>
      <c r="N187" s="22" t="str">
        <f aca="false">IFERROR(INDEX(Requirements_Register!$AV$6:$AV$255,MATCH(ROWS($A$6:A187),Requirements_Register!$BD$6:$BD$255,0))&amp;"","")</f>
        <v/>
      </c>
      <c r="O187" s="22" t="str">
        <f aca="false">IFERROR(INDEX(Requirements_Register!$AW$6:$AW$255,MATCH(ROWS($A$6:A187),Requirements_Register!$BD$6:$BD$255,0))&amp;"","")</f>
        <v/>
      </c>
    </row>
    <row r="188" customFormat="false" ht="15" hidden="false" customHeight="false" outlineLevel="0" collapsed="false">
      <c r="A188" s="22" t="str">
        <f aca="false">IFERROR(INDEX(Requirements_Register!$A$6:$A$255,MATCH(ROWS($A$6:A188),Requirements_Register!$BD$6:$BD$255,0))&amp;"","")</f>
        <v/>
      </c>
      <c r="B188" s="22" t="str">
        <f aca="false">IFERROR(INDEX(Requirements_Register!$C$6:$C$255,MATCH(ROWS($A$6:A188),Requirements_Register!$BD$6:$BD$255,0))&amp;"","")</f>
        <v/>
      </c>
      <c r="C188" s="22" t="str">
        <f aca="false">IFERROR(INDEX(Requirements_Register!$D$6:$D$255,MATCH(ROWS($A$6:A188),Requirements_Register!$BD$6:$BD$255,0))&amp;"","")</f>
        <v/>
      </c>
      <c r="D188" s="22" t="str">
        <f aca="false">IFERROR(INDEX(Requirements_Register!$E$6:$E$255,MATCH(ROWS($A$6:A188),Requirements_Register!$BD$6:$BD$255,0))&amp;"","")</f>
        <v/>
      </c>
      <c r="E188" s="22" t="str">
        <f aca="false">IFERROR(INDEX(Requirements_Register!$F$6:$F$255,MATCH(ROWS($A$6:A188),Requirements_Register!$BD$6:$BD$255,0))&amp;"","")</f>
        <v/>
      </c>
      <c r="F188" s="22" t="str">
        <f aca="false">IFERROR(INDEX(Requirements_Register!$G$6:$G$255,MATCH(ROWS($A$6:A188),Requirements_Register!$BD$6:$BD$255,0))&amp;"","")</f>
        <v/>
      </c>
      <c r="G188" s="22" t="str">
        <f aca="false">IFERROR(INDEX(Requirements_Register!$K$6:$K$255,MATCH(ROWS($A$6:A188),Requirements_Register!$BD$6:$BD$255,0))&amp;"","")</f>
        <v/>
      </c>
      <c r="H188" s="22" t="str">
        <f aca="false">IFERROR(INDEX(Requirements_Register!$L$6:$L$255,MATCH(ROWS($A$6:A188),Requirements_Register!$BD$6:$BD$255,0))&amp;"","")</f>
        <v/>
      </c>
      <c r="I188" s="22" t="str">
        <f aca="false">IFERROR(INDEX(Requirements_Register!$N$6:$N$255,MATCH(ROWS($A$6:A188),Requirements_Register!$BD$6:$BD$255,0))&amp;"","")</f>
        <v/>
      </c>
      <c r="J188" s="22" t="str">
        <f aca="false">IFERROR(INDEX(Requirements_Register!$O$6:$O$255,MATCH(ROWS($A$6:A188),Requirements_Register!$BD$6:$BD$255,0))&amp;"","")</f>
        <v/>
      </c>
      <c r="K188" s="22" t="str">
        <f aca="false">IFERROR(INDEX(Requirements_Register!$AC$6:$AC$255,MATCH(ROWS($A$6:A188),Requirements_Register!$BD$6:$BD$255,0)),"")</f>
        <v/>
      </c>
      <c r="L188" s="22" t="str">
        <f aca="false">IFERROR(INDEX(Requirements_Register!$AG$6:$AG$255,MATCH(ROWS($A$6:A188),Requirements_Register!$BD$6:$BD$255,0))&amp;"","")</f>
        <v/>
      </c>
      <c r="M188" s="22" t="str">
        <f aca="false">IFERROR(INDEX(Requirements_Register!$AU$6:$AU$255,MATCH(ROWS($A$6:A188),Requirements_Register!$BD$6:$BD$255,0))&amp;"","")</f>
        <v/>
      </c>
      <c r="N188" s="22" t="str">
        <f aca="false">IFERROR(INDEX(Requirements_Register!$AV$6:$AV$255,MATCH(ROWS($A$6:A188),Requirements_Register!$BD$6:$BD$255,0))&amp;"","")</f>
        <v/>
      </c>
      <c r="O188" s="22" t="str">
        <f aca="false">IFERROR(INDEX(Requirements_Register!$AW$6:$AW$255,MATCH(ROWS($A$6:A188),Requirements_Register!$BD$6:$BD$255,0))&amp;"","")</f>
        <v/>
      </c>
    </row>
    <row r="189" customFormat="false" ht="15" hidden="false" customHeight="false" outlineLevel="0" collapsed="false">
      <c r="A189" s="22" t="str">
        <f aca="false">IFERROR(INDEX(Requirements_Register!$A$6:$A$255,MATCH(ROWS($A$6:A189),Requirements_Register!$BD$6:$BD$255,0))&amp;"","")</f>
        <v/>
      </c>
      <c r="B189" s="22" t="str">
        <f aca="false">IFERROR(INDEX(Requirements_Register!$C$6:$C$255,MATCH(ROWS($A$6:A189),Requirements_Register!$BD$6:$BD$255,0))&amp;"","")</f>
        <v/>
      </c>
      <c r="C189" s="22" t="str">
        <f aca="false">IFERROR(INDEX(Requirements_Register!$D$6:$D$255,MATCH(ROWS($A$6:A189),Requirements_Register!$BD$6:$BD$255,0))&amp;"","")</f>
        <v/>
      </c>
      <c r="D189" s="22" t="str">
        <f aca="false">IFERROR(INDEX(Requirements_Register!$E$6:$E$255,MATCH(ROWS($A$6:A189),Requirements_Register!$BD$6:$BD$255,0))&amp;"","")</f>
        <v/>
      </c>
      <c r="E189" s="22" t="str">
        <f aca="false">IFERROR(INDEX(Requirements_Register!$F$6:$F$255,MATCH(ROWS($A$6:A189),Requirements_Register!$BD$6:$BD$255,0))&amp;"","")</f>
        <v/>
      </c>
      <c r="F189" s="22" t="str">
        <f aca="false">IFERROR(INDEX(Requirements_Register!$G$6:$G$255,MATCH(ROWS($A$6:A189),Requirements_Register!$BD$6:$BD$255,0))&amp;"","")</f>
        <v/>
      </c>
      <c r="G189" s="22" t="str">
        <f aca="false">IFERROR(INDEX(Requirements_Register!$K$6:$K$255,MATCH(ROWS($A$6:A189),Requirements_Register!$BD$6:$BD$255,0))&amp;"","")</f>
        <v/>
      </c>
      <c r="H189" s="22" t="str">
        <f aca="false">IFERROR(INDEX(Requirements_Register!$L$6:$L$255,MATCH(ROWS($A$6:A189),Requirements_Register!$BD$6:$BD$255,0))&amp;"","")</f>
        <v/>
      </c>
      <c r="I189" s="22" t="str">
        <f aca="false">IFERROR(INDEX(Requirements_Register!$N$6:$N$255,MATCH(ROWS($A$6:A189),Requirements_Register!$BD$6:$BD$255,0))&amp;"","")</f>
        <v/>
      </c>
      <c r="J189" s="22" t="str">
        <f aca="false">IFERROR(INDEX(Requirements_Register!$O$6:$O$255,MATCH(ROWS($A$6:A189),Requirements_Register!$BD$6:$BD$255,0))&amp;"","")</f>
        <v/>
      </c>
      <c r="K189" s="22" t="str">
        <f aca="false">IFERROR(INDEX(Requirements_Register!$AC$6:$AC$255,MATCH(ROWS($A$6:A189),Requirements_Register!$BD$6:$BD$255,0)),"")</f>
        <v/>
      </c>
      <c r="L189" s="22" t="str">
        <f aca="false">IFERROR(INDEX(Requirements_Register!$AG$6:$AG$255,MATCH(ROWS($A$6:A189),Requirements_Register!$BD$6:$BD$255,0))&amp;"","")</f>
        <v/>
      </c>
      <c r="M189" s="22" t="str">
        <f aca="false">IFERROR(INDEX(Requirements_Register!$AU$6:$AU$255,MATCH(ROWS($A$6:A189),Requirements_Register!$BD$6:$BD$255,0))&amp;"","")</f>
        <v/>
      </c>
      <c r="N189" s="22" t="str">
        <f aca="false">IFERROR(INDEX(Requirements_Register!$AV$6:$AV$255,MATCH(ROWS($A$6:A189),Requirements_Register!$BD$6:$BD$255,0))&amp;"","")</f>
        <v/>
      </c>
      <c r="O189" s="22" t="str">
        <f aca="false">IFERROR(INDEX(Requirements_Register!$AW$6:$AW$255,MATCH(ROWS($A$6:A189),Requirements_Register!$BD$6:$BD$255,0))&amp;"","")</f>
        <v/>
      </c>
    </row>
    <row r="190" customFormat="false" ht="15" hidden="false" customHeight="false" outlineLevel="0" collapsed="false">
      <c r="A190" s="22" t="str">
        <f aca="false">IFERROR(INDEX(Requirements_Register!$A$6:$A$255,MATCH(ROWS($A$6:A190),Requirements_Register!$BD$6:$BD$255,0))&amp;"","")</f>
        <v/>
      </c>
      <c r="B190" s="22" t="str">
        <f aca="false">IFERROR(INDEX(Requirements_Register!$C$6:$C$255,MATCH(ROWS($A$6:A190),Requirements_Register!$BD$6:$BD$255,0))&amp;"","")</f>
        <v/>
      </c>
      <c r="C190" s="22" t="str">
        <f aca="false">IFERROR(INDEX(Requirements_Register!$D$6:$D$255,MATCH(ROWS($A$6:A190),Requirements_Register!$BD$6:$BD$255,0))&amp;"","")</f>
        <v/>
      </c>
      <c r="D190" s="22" t="str">
        <f aca="false">IFERROR(INDEX(Requirements_Register!$E$6:$E$255,MATCH(ROWS($A$6:A190),Requirements_Register!$BD$6:$BD$255,0))&amp;"","")</f>
        <v/>
      </c>
      <c r="E190" s="22" t="str">
        <f aca="false">IFERROR(INDEX(Requirements_Register!$F$6:$F$255,MATCH(ROWS($A$6:A190),Requirements_Register!$BD$6:$BD$255,0))&amp;"","")</f>
        <v/>
      </c>
      <c r="F190" s="22" t="str">
        <f aca="false">IFERROR(INDEX(Requirements_Register!$G$6:$G$255,MATCH(ROWS($A$6:A190),Requirements_Register!$BD$6:$BD$255,0))&amp;"","")</f>
        <v/>
      </c>
      <c r="G190" s="22" t="str">
        <f aca="false">IFERROR(INDEX(Requirements_Register!$K$6:$K$255,MATCH(ROWS($A$6:A190),Requirements_Register!$BD$6:$BD$255,0))&amp;"","")</f>
        <v/>
      </c>
      <c r="H190" s="22" t="str">
        <f aca="false">IFERROR(INDEX(Requirements_Register!$L$6:$L$255,MATCH(ROWS($A$6:A190),Requirements_Register!$BD$6:$BD$255,0))&amp;"","")</f>
        <v/>
      </c>
      <c r="I190" s="22" t="str">
        <f aca="false">IFERROR(INDEX(Requirements_Register!$N$6:$N$255,MATCH(ROWS($A$6:A190),Requirements_Register!$BD$6:$BD$255,0))&amp;"","")</f>
        <v/>
      </c>
      <c r="J190" s="22" t="str">
        <f aca="false">IFERROR(INDEX(Requirements_Register!$O$6:$O$255,MATCH(ROWS($A$6:A190),Requirements_Register!$BD$6:$BD$255,0))&amp;"","")</f>
        <v/>
      </c>
      <c r="K190" s="22" t="str">
        <f aca="false">IFERROR(INDEX(Requirements_Register!$AC$6:$AC$255,MATCH(ROWS($A$6:A190),Requirements_Register!$BD$6:$BD$255,0)),"")</f>
        <v/>
      </c>
      <c r="L190" s="22" t="str">
        <f aca="false">IFERROR(INDEX(Requirements_Register!$AG$6:$AG$255,MATCH(ROWS($A$6:A190),Requirements_Register!$BD$6:$BD$255,0))&amp;"","")</f>
        <v/>
      </c>
      <c r="M190" s="22" t="str">
        <f aca="false">IFERROR(INDEX(Requirements_Register!$AU$6:$AU$255,MATCH(ROWS($A$6:A190),Requirements_Register!$BD$6:$BD$255,0))&amp;"","")</f>
        <v/>
      </c>
      <c r="N190" s="22" t="str">
        <f aca="false">IFERROR(INDEX(Requirements_Register!$AV$6:$AV$255,MATCH(ROWS($A$6:A190),Requirements_Register!$BD$6:$BD$255,0))&amp;"","")</f>
        <v/>
      </c>
      <c r="O190" s="22" t="str">
        <f aca="false">IFERROR(INDEX(Requirements_Register!$AW$6:$AW$255,MATCH(ROWS($A$6:A190),Requirements_Register!$BD$6:$BD$255,0))&amp;"","")</f>
        <v/>
      </c>
    </row>
    <row r="191" customFormat="false" ht="15" hidden="false" customHeight="false" outlineLevel="0" collapsed="false">
      <c r="A191" s="22" t="str">
        <f aca="false">IFERROR(INDEX(Requirements_Register!$A$6:$A$255,MATCH(ROWS($A$6:A191),Requirements_Register!$BD$6:$BD$255,0))&amp;"","")</f>
        <v/>
      </c>
      <c r="B191" s="22" t="str">
        <f aca="false">IFERROR(INDEX(Requirements_Register!$C$6:$C$255,MATCH(ROWS($A$6:A191),Requirements_Register!$BD$6:$BD$255,0))&amp;"","")</f>
        <v/>
      </c>
      <c r="C191" s="22" t="str">
        <f aca="false">IFERROR(INDEX(Requirements_Register!$D$6:$D$255,MATCH(ROWS($A$6:A191),Requirements_Register!$BD$6:$BD$255,0))&amp;"","")</f>
        <v/>
      </c>
      <c r="D191" s="22" t="str">
        <f aca="false">IFERROR(INDEX(Requirements_Register!$E$6:$E$255,MATCH(ROWS($A$6:A191),Requirements_Register!$BD$6:$BD$255,0))&amp;"","")</f>
        <v/>
      </c>
      <c r="E191" s="22" t="str">
        <f aca="false">IFERROR(INDEX(Requirements_Register!$F$6:$F$255,MATCH(ROWS($A$6:A191),Requirements_Register!$BD$6:$BD$255,0))&amp;"","")</f>
        <v/>
      </c>
      <c r="F191" s="22" t="str">
        <f aca="false">IFERROR(INDEX(Requirements_Register!$G$6:$G$255,MATCH(ROWS($A$6:A191),Requirements_Register!$BD$6:$BD$255,0))&amp;"","")</f>
        <v/>
      </c>
      <c r="G191" s="22" t="str">
        <f aca="false">IFERROR(INDEX(Requirements_Register!$K$6:$K$255,MATCH(ROWS($A$6:A191),Requirements_Register!$BD$6:$BD$255,0))&amp;"","")</f>
        <v/>
      </c>
      <c r="H191" s="22" t="str">
        <f aca="false">IFERROR(INDEX(Requirements_Register!$L$6:$L$255,MATCH(ROWS($A$6:A191),Requirements_Register!$BD$6:$BD$255,0))&amp;"","")</f>
        <v/>
      </c>
      <c r="I191" s="22" t="str">
        <f aca="false">IFERROR(INDEX(Requirements_Register!$N$6:$N$255,MATCH(ROWS($A$6:A191),Requirements_Register!$BD$6:$BD$255,0))&amp;"","")</f>
        <v/>
      </c>
      <c r="J191" s="22" t="str">
        <f aca="false">IFERROR(INDEX(Requirements_Register!$O$6:$O$255,MATCH(ROWS($A$6:A191),Requirements_Register!$BD$6:$BD$255,0))&amp;"","")</f>
        <v/>
      </c>
      <c r="K191" s="22" t="str">
        <f aca="false">IFERROR(INDEX(Requirements_Register!$AC$6:$AC$255,MATCH(ROWS($A$6:A191),Requirements_Register!$BD$6:$BD$255,0)),"")</f>
        <v/>
      </c>
      <c r="L191" s="22" t="str">
        <f aca="false">IFERROR(INDEX(Requirements_Register!$AG$6:$AG$255,MATCH(ROWS($A$6:A191),Requirements_Register!$BD$6:$BD$255,0))&amp;"","")</f>
        <v/>
      </c>
      <c r="M191" s="22" t="str">
        <f aca="false">IFERROR(INDEX(Requirements_Register!$AU$6:$AU$255,MATCH(ROWS($A$6:A191),Requirements_Register!$BD$6:$BD$255,0))&amp;"","")</f>
        <v/>
      </c>
      <c r="N191" s="22" t="str">
        <f aca="false">IFERROR(INDEX(Requirements_Register!$AV$6:$AV$255,MATCH(ROWS($A$6:A191),Requirements_Register!$BD$6:$BD$255,0))&amp;"","")</f>
        <v/>
      </c>
      <c r="O191" s="22" t="str">
        <f aca="false">IFERROR(INDEX(Requirements_Register!$AW$6:$AW$255,MATCH(ROWS($A$6:A191),Requirements_Register!$BD$6:$BD$255,0))&amp;"","")</f>
        <v/>
      </c>
    </row>
    <row r="192" customFormat="false" ht="15" hidden="false" customHeight="false" outlineLevel="0" collapsed="false">
      <c r="A192" s="22" t="str">
        <f aca="false">IFERROR(INDEX(Requirements_Register!$A$6:$A$255,MATCH(ROWS($A$6:A192),Requirements_Register!$BD$6:$BD$255,0))&amp;"","")</f>
        <v/>
      </c>
      <c r="B192" s="22" t="str">
        <f aca="false">IFERROR(INDEX(Requirements_Register!$C$6:$C$255,MATCH(ROWS($A$6:A192),Requirements_Register!$BD$6:$BD$255,0))&amp;"","")</f>
        <v/>
      </c>
      <c r="C192" s="22" t="str">
        <f aca="false">IFERROR(INDEX(Requirements_Register!$D$6:$D$255,MATCH(ROWS($A$6:A192),Requirements_Register!$BD$6:$BD$255,0))&amp;"","")</f>
        <v/>
      </c>
      <c r="D192" s="22" t="str">
        <f aca="false">IFERROR(INDEX(Requirements_Register!$E$6:$E$255,MATCH(ROWS($A$6:A192),Requirements_Register!$BD$6:$BD$255,0))&amp;"","")</f>
        <v/>
      </c>
      <c r="E192" s="22" t="str">
        <f aca="false">IFERROR(INDEX(Requirements_Register!$F$6:$F$255,MATCH(ROWS($A$6:A192),Requirements_Register!$BD$6:$BD$255,0))&amp;"","")</f>
        <v/>
      </c>
      <c r="F192" s="22" t="str">
        <f aca="false">IFERROR(INDEX(Requirements_Register!$G$6:$G$255,MATCH(ROWS($A$6:A192),Requirements_Register!$BD$6:$BD$255,0))&amp;"","")</f>
        <v/>
      </c>
      <c r="G192" s="22" t="str">
        <f aca="false">IFERROR(INDEX(Requirements_Register!$K$6:$K$255,MATCH(ROWS($A$6:A192),Requirements_Register!$BD$6:$BD$255,0))&amp;"","")</f>
        <v/>
      </c>
      <c r="H192" s="22" t="str">
        <f aca="false">IFERROR(INDEX(Requirements_Register!$L$6:$L$255,MATCH(ROWS($A$6:A192),Requirements_Register!$BD$6:$BD$255,0))&amp;"","")</f>
        <v/>
      </c>
      <c r="I192" s="22" t="str">
        <f aca="false">IFERROR(INDEX(Requirements_Register!$N$6:$N$255,MATCH(ROWS($A$6:A192),Requirements_Register!$BD$6:$BD$255,0))&amp;"","")</f>
        <v/>
      </c>
      <c r="J192" s="22" t="str">
        <f aca="false">IFERROR(INDEX(Requirements_Register!$O$6:$O$255,MATCH(ROWS($A$6:A192),Requirements_Register!$BD$6:$BD$255,0))&amp;"","")</f>
        <v/>
      </c>
      <c r="K192" s="22" t="str">
        <f aca="false">IFERROR(INDEX(Requirements_Register!$AC$6:$AC$255,MATCH(ROWS($A$6:A192),Requirements_Register!$BD$6:$BD$255,0)),"")</f>
        <v/>
      </c>
      <c r="L192" s="22" t="str">
        <f aca="false">IFERROR(INDEX(Requirements_Register!$AG$6:$AG$255,MATCH(ROWS($A$6:A192),Requirements_Register!$BD$6:$BD$255,0))&amp;"","")</f>
        <v/>
      </c>
      <c r="M192" s="22" t="str">
        <f aca="false">IFERROR(INDEX(Requirements_Register!$AU$6:$AU$255,MATCH(ROWS($A$6:A192),Requirements_Register!$BD$6:$BD$255,0))&amp;"","")</f>
        <v/>
      </c>
      <c r="N192" s="22" t="str">
        <f aca="false">IFERROR(INDEX(Requirements_Register!$AV$6:$AV$255,MATCH(ROWS($A$6:A192),Requirements_Register!$BD$6:$BD$255,0))&amp;"","")</f>
        <v/>
      </c>
      <c r="O192" s="22" t="str">
        <f aca="false">IFERROR(INDEX(Requirements_Register!$AW$6:$AW$255,MATCH(ROWS($A$6:A192),Requirements_Register!$BD$6:$BD$255,0))&amp;"","")</f>
        <v/>
      </c>
    </row>
    <row r="193" customFormat="false" ht="15" hidden="false" customHeight="false" outlineLevel="0" collapsed="false">
      <c r="A193" s="22" t="str">
        <f aca="false">IFERROR(INDEX(Requirements_Register!$A$6:$A$255,MATCH(ROWS($A$6:A193),Requirements_Register!$BD$6:$BD$255,0))&amp;"","")</f>
        <v/>
      </c>
      <c r="B193" s="22" t="str">
        <f aca="false">IFERROR(INDEX(Requirements_Register!$C$6:$C$255,MATCH(ROWS($A$6:A193),Requirements_Register!$BD$6:$BD$255,0))&amp;"","")</f>
        <v/>
      </c>
      <c r="C193" s="22" t="str">
        <f aca="false">IFERROR(INDEX(Requirements_Register!$D$6:$D$255,MATCH(ROWS($A$6:A193),Requirements_Register!$BD$6:$BD$255,0))&amp;"","")</f>
        <v/>
      </c>
      <c r="D193" s="22" t="str">
        <f aca="false">IFERROR(INDEX(Requirements_Register!$E$6:$E$255,MATCH(ROWS($A$6:A193),Requirements_Register!$BD$6:$BD$255,0))&amp;"","")</f>
        <v/>
      </c>
      <c r="E193" s="22" t="str">
        <f aca="false">IFERROR(INDEX(Requirements_Register!$F$6:$F$255,MATCH(ROWS($A$6:A193),Requirements_Register!$BD$6:$BD$255,0))&amp;"","")</f>
        <v/>
      </c>
      <c r="F193" s="22" t="str">
        <f aca="false">IFERROR(INDEX(Requirements_Register!$G$6:$G$255,MATCH(ROWS($A$6:A193),Requirements_Register!$BD$6:$BD$255,0))&amp;"","")</f>
        <v/>
      </c>
      <c r="G193" s="22" t="str">
        <f aca="false">IFERROR(INDEX(Requirements_Register!$K$6:$K$255,MATCH(ROWS($A$6:A193),Requirements_Register!$BD$6:$BD$255,0))&amp;"","")</f>
        <v/>
      </c>
      <c r="H193" s="22" t="str">
        <f aca="false">IFERROR(INDEX(Requirements_Register!$L$6:$L$255,MATCH(ROWS($A$6:A193),Requirements_Register!$BD$6:$BD$255,0))&amp;"","")</f>
        <v/>
      </c>
      <c r="I193" s="22" t="str">
        <f aca="false">IFERROR(INDEX(Requirements_Register!$N$6:$N$255,MATCH(ROWS($A$6:A193),Requirements_Register!$BD$6:$BD$255,0))&amp;"","")</f>
        <v/>
      </c>
      <c r="J193" s="22" t="str">
        <f aca="false">IFERROR(INDEX(Requirements_Register!$O$6:$O$255,MATCH(ROWS($A$6:A193),Requirements_Register!$BD$6:$BD$255,0))&amp;"","")</f>
        <v/>
      </c>
      <c r="K193" s="22" t="str">
        <f aca="false">IFERROR(INDEX(Requirements_Register!$AC$6:$AC$255,MATCH(ROWS($A$6:A193),Requirements_Register!$BD$6:$BD$255,0)),"")</f>
        <v/>
      </c>
      <c r="L193" s="22" t="str">
        <f aca="false">IFERROR(INDEX(Requirements_Register!$AG$6:$AG$255,MATCH(ROWS($A$6:A193),Requirements_Register!$BD$6:$BD$255,0))&amp;"","")</f>
        <v/>
      </c>
      <c r="M193" s="22" t="str">
        <f aca="false">IFERROR(INDEX(Requirements_Register!$AU$6:$AU$255,MATCH(ROWS($A$6:A193),Requirements_Register!$BD$6:$BD$255,0))&amp;"","")</f>
        <v/>
      </c>
      <c r="N193" s="22" t="str">
        <f aca="false">IFERROR(INDEX(Requirements_Register!$AV$6:$AV$255,MATCH(ROWS($A$6:A193),Requirements_Register!$BD$6:$BD$255,0))&amp;"","")</f>
        <v/>
      </c>
      <c r="O193" s="22" t="str">
        <f aca="false">IFERROR(INDEX(Requirements_Register!$AW$6:$AW$255,MATCH(ROWS($A$6:A193),Requirements_Register!$BD$6:$BD$255,0))&amp;"","")</f>
        <v/>
      </c>
    </row>
    <row r="194" customFormat="false" ht="15" hidden="false" customHeight="false" outlineLevel="0" collapsed="false">
      <c r="A194" s="22" t="str">
        <f aca="false">IFERROR(INDEX(Requirements_Register!$A$6:$A$255,MATCH(ROWS($A$6:A194),Requirements_Register!$BD$6:$BD$255,0))&amp;"","")</f>
        <v/>
      </c>
      <c r="B194" s="22" t="str">
        <f aca="false">IFERROR(INDEX(Requirements_Register!$C$6:$C$255,MATCH(ROWS($A$6:A194),Requirements_Register!$BD$6:$BD$255,0))&amp;"","")</f>
        <v/>
      </c>
      <c r="C194" s="22" t="str">
        <f aca="false">IFERROR(INDEX(Requirements_Register!$D$6:$D$255,MATCH(ROWS($A$6:A194),Requirements_Register!$BD$6:$BD$255,0))&amp;"","")</f>
        <v/>
      </c>
      <c r="D194" s="22" t="str">
        <f aca="false">IFERROR(INDEX(Requirements_Register!$E$6:$E$255,MATCH(ROWS($A$6:A194),Requirements_Register!$BD$6:$BD$255,0))&amp;"","")</f>
        <v/>
      </c>
      <c r="E194" s="22" t="str">
        <f aca="false">IFERROR(INDEX(Requirements_Register!$F$6:$F$255,MATCH(ROWS($A$6:A194),Requirements_Register!$BD$6:$BD$255,0))&amp;"","")</f>
        <v/>
      </c>
      <c r="F194" s="22" t="str">
        <f aca="false">IFERROR(INDEX(Requirements_Register!$G$6:$G$255,MATCH(ROWS($A$6:A194),Requirements_Register!$BD$6:$BD$255,0))&amp;"","")</f>
        <v/>
      </c>
      <c r="G194" s="22" t="str">
        <f aca="false">IFERROR(INDEX(Requirements_Register!$K$6:$K$255,MATCH(ROWS($A$6:A194),Requirements_Register!$BD$6:$BD$255,0))&amp;"","")</f>
        <v/>
      </c>
      <c r="H194" s="22" t="str">
        <f aca="false">IFERROR(INDEX(Requirements_Register!$L$6:$L$255,MATCH(ROWS($A$6:A194),Requirements_Register!$BD$6:$BD$255,0))&amp;"","")</f>
        <v/>
      </c>
      <c r="I194" s="22" t="str">
        <f aca="false">IFERROR(INDEX(Requirements_Register!$N$6:$N$255,MATCH(ROWS($A$6:A194),Requirements_Register!$BD$6:$BD$255,0))&amp;"","")</f>
        <v/>
      </c>
      <c r="J194" s="22" t="str">
        <f aca="false">IFERROR(INDEX(Requirements_Register!$O$6:$O$255,MATCH(ROWS($A$6:A194),Requirements_Register!$BD$6:$BD$255,0))&amp;"","")</f>
        <v/>
      </c>
      <c r="K194" s="22" t="str">
        <f aca="false">IFERROR(INDEX(Requirements_Register!$AC$6:$AC$255,MATCH(ROWS($A$6:A194),Requirements_Register!$BD$6:$BD$255,0)),"")</f>
        <v/>
      </c>
      <c r="L194" s="22" t="str">
        <f aca="false">IFERROR(INDEX(Requirements_Register!$AG$6:$AG$255,MATCH(ROWS($A$6:A194),Requirements_Register!$BD$6:$BD$255,0))&amp;"","")</f>
        <v/>
      </c>
      <c r="M194" s="22" t="str">
        <f aca="false">IFERROR(INDEX(Requirements_Register!$AU$6:$AU$255,MATCH(ROWS($A$6:A194),Requirements_Register!$BD$6:$BD$255,0))&amp;"","")</f>
        <v/>
      </c>
      <c r="N194" s="22" t="str">
        <f aca="false">IFERROR(INDEX(Requirements_Register!$AV$6:$AV$255,MATCH(ROWS($A$6:A194),Requirements_Register!$BD$6:$BD$255,0))&amp;"","")</f>
        <v/>
      </c>
      <c r="O194" s="22" t="str">
        <f aca="false">IFERROR(INDEX(Requirements_Register!$AW$6:$AW$255,MATCH(ROWS($A$6:A194),Requirements_Register!$BD$6:$BD$255,0))&amp;"","")</f>
        <v/>
      </c>
    </row>
    <row r="195" customFormat="false" ht="15" hidden="false" customHeight="false" outlineLevel="0" collapsed="false">
      <c r="A195" s="22" t="str">
        <f aca="false">IFERROR(INDEX(Requirements_Register!$A$6:$A$255,MATCH(ROWS($A$6:A195),Requirements_Register!$BD$6:$BD$255,0))&amp;"","")</f>
        <v/>
      </c>
      <c r="B195" s="22" t="str">
        <f aca="false">IFERROR(INDEX(Requirements_Register!$C$6:$C$255,MATCH(ROWS($A$6:A195),Requirements_Register!$BD$6:$BD$255,0))&amp;"","")</f>
        <v/>
      </c>
      <c r="C195" s="22" t="str">
        <f aca="false">IFERROR(INDEX(Requirements_Register!$D$6:$D$255,MATCH(ROWS($A$6:A195),Requirements_Register!$BD$6:$BD$255,0))&amp;"","")</f>
        <v/>
      </c>
      <c r="D195" s="22" t="str">
        <f aca="false">IFERROR(INDEX(Requirements_Register!$E$6:$E$255,MATCH(ROWS($A$6:A195),Requirements_Register!$BD$6:$BD$255,0))&amp;"","")</f>
        <v/>
      </c>
      <c r="E195" s="22" t="str">
        <f aca="false">IFERROR(INDEX(Requirements_Register!$F$6:$F$255,MATCH(ROWS($A$6:A195),Requirements_Register!$BD$6:$BD$255,0))&amp;"","")</f>
        <v/>
      </c>
      <c r="F195" s="22" t="str">
        <f aca="false">IFERROR(INDEX(Requirements_Register!$G$6:$G$255,MATCH(ROWS($A$6:A195),Requirements_Register!$BD$6:$BD$255,0))&amp;"","")</f>
        <v/>
      </c>
      <c r="G195" s="22" t="str">
        <f aca="false">IFERROR(INDEX(Requirements_Register!$K$6:$K$255,MATCH(ROWS($A$6:A195),Requirements_Register!$BD$6:$BD$255,0))&amp;"","")</f>
        <v/>
      </c>
      <c r="H195" s="22" t="str">
        <f aca="false">IFERROR(INDEX(Requirements_Register!$L$6:$L$255,MATCH(ROWS($A$6:A195),Requirements_Register!$BD$6:$BD$255,0))&amp;"","")</f>
        <v/>
      </c>
      <c r="I195" s="22" t="str">
        <f aca="false">IFERROR(INDEX(Requirements_Register!$N$6:$N$255,MATCH(ROWS($A$6:A195),Requirements_Register!$BD$6:$BD$255,0))&amp;"","")</f>
        <v/>
      </c>
      <c r="J195" s="22" t="str">
        <f aca="false">IFERROR(INDEX(Requirements_Register!$O$6:$O$255,MATCH(ROWS($A$6:A195),Requirements_Register!$BD$6:$BD$255,0))&amp;"","")</f>
        <v/>
      </c>
      <c r="K195" s="22" t="str">
        <f aca="false">IFERROR(INDEX(Requirements_Register!$AC$6:$AC$255,MATCH(ROWS($A$6:A195),Requirements_Register!$BD$6:$BD$255,0)),"")</f>
        <v/>
      </c>
      <c r="L195" s="22" t="str">
        <f aca="false">IFERROR(INDEX(Requirements_Register!$AG$6:$AG$255,MATCH(ROWS($A$6:A195),Requirements_Register!$BD$6:$BD$255,0))&amp;"","")</f>
        <v/>
      </c>
      <c r="M195" s="22" t="str">
        <f aca="false">IFERROR(INDEX(Requirements_Register!$AU$6:$AU$255,MATCH(ROWS($A$6:A195),Requirements_Register!$BD$6:$BD$255,0))&amp;"","")</f>
        <v/>
      </c>
      <c r="N195" s="22" t="str">
        <f aca="false">IFERROR(INDEX(Requirements_Register!$AV$6:$AV$255,MATCH(ROWS($A$6:A195),Requirements_Register!$BD$6:$BD$255,0))&amp;"","")</f>
        <v/>
      </c>
      <c r="O195" s="22" t="str">
        <f aca="false">IFERROR(INDEX(Requirements_Register!$AW$6:$AW$255,MATCH(ROWS($A$6:A195),Requirements_Register!$BD$6:$BD$255,0))&amp;"","")</f>
        <v/>
      </c>
    </row>
    <row r="196" customFormat="false" ht="15" hidden="false" customHeight="false" outlineLevel="0" collapsed="false">
      <c r="A196" s="22" t="str">
        <f aca="false">IFERROR(INDEX(Requirements_Register!$A$6:$A$255,MATCH(ROWS($A$6:A196),Requirements_Register!$BD$6:$BD$255,0))&amp;"","")</f>
        <v/>
      </c>
      <c r="B196" s="22" t="str">
        <f aca="false">IFERROR(INDEX(Requirements_Register!$C$6:$C$255,MATCH(ROWS($A$6:A196),Requirements_Register!$BD$6:$BD$255,0))&amp;"","")</f>
        <v/>
      </c>
      <c r="C196" s="22" t="str">
        <f aca="false">IFERROR(INDEX(Requirements_Register!$D$6:$D$255,MATCH(ROWS($A$6:A196),Requirements_Register!$BD$6:$BD$255,0))&amp;"","")</f>
        <v/>
      </c>
      <c r="D196" s="22" t="str">
        <f aca="false">IFERROR(INDEX(Requirements_Register!$E$6:$E$255,MATCH(ROWS($A$6:A196),Requirements_Register!$BD$6:$BD$255,0))&amp;"","")</f>
        <v/>
      </c>
      <c r="E196" s="22" t="str">
        <f aca="false">IFERROR(INDEX(Requirements_Register!$F$6:$F$255,MATCH(ROWS($A$6:A196),Requirements_Register!$BD$6:$BD$255,0))&amp;"","")</f>
        <v/>
      </c>
      <c r="F196" s="22" t="str">
        <f aca="false">IFERROR(INDEX(Requirements_Register!$G$6:$G$255,MATCH(ROWS($A$6:A196),Requirements_Register!$BD$6:$BD$255,0))&amp;"","")</f>
        <v/>
      </c>
      <c r="G196" s="22" t="str">
        <f aca="false">IFERROR(INDEX(Requirements_Register!$K$6:$K$255,MATCH(ROWS($A$6:A196),Requirements_Register!$BD$6:$BD$255,0))&amp;"","")</f>
        <v/>
      </c>
      <c r="H196" s="22" t="str">
        <f aca="false">IFERROR(INDEX(Requirements_Register!$L$6:$L$255,MATCH(ROWS($A$6:A196),Requirements_Register!$BD$6:$BD$255,0))&amp;"","")</f>
        <v/>
      </c>
      <c r="I196" s="22" t="str">
        <f aca="false">IFERROR(INDEX(Requirements_Register!$N$6:$N$255,MATCH(ROWS($A$6:A196),Requirements_Register!$BD$6:$BD$255,0))&amp;"","")</f>
        <v/>
      </c>
      <c r="J196" s="22" t="str">
        <f aca="false">IFERROR(INDEX(Requirements_Register!$O$6:$O$255,MATCH(ROWS($A$6:A196),Requirements_Register!$BD$6:$BD$255,0))&amp;"","")</f>
        <v/>
      </c>
      <c r="K196" s="22" t="str">
        <f aca="false">IFERROR(INDEX(Requirements_Register!$AC$6:$AC$255,MATCH(ROWS($A$6:A196),Requirements_Register!$BD$6:$BD$255,0)),"")</f>
        <v/>
      </c>
      <c r="L196" s="22" t="str">
        <f aca="false">IFERROR(INDEX(Requirements_Register!$AG$6:$AG$255,MATCH(ROWS($A$6:A196),Requirements_Register!$BD$6:$BD$255,0))&amp;"","")</f>
        <v/>
      </c>
      <c r="M196" s="22" t="str">
        <f aca="false">IFERROR(INDEX(Requirements_Register!$AU$6:$AU$255,MATCH(ROWS($A$6:A196),Requirements_Register!$BD$6:$BD$255,0))&amp;"","")</f>
        <v/>
      </c>
      <c r="N196" s="22" t="str">
        <f aca="false">IFERROR(INDEX(Requirements_Register!$AV$6:$AV$255,MATCH(ROWS($A$6:A196),Requirements_Register!$BD$6:$BD$255,0))&amp;"","")</f>
        <v/>
      </c>
      <c r="O196" s="22" t="str">
        <f aca="false">IFERROR(INDEX(Requirements_Register!$AW$6:$AW$255,MATCH(ROWS($A$6:A196),Requirements_Register!$BD$6:$BD$255,0))&amp;"","")</f>
        <v/>
      </c>
    </row>
    <row r="197" customFormat="false" ht="15" hidden="false" customHeight="false" outlineLevel="0" collapsed="false">
      <c r="A197" s="22" t="str">
        <f aca="false">IFERROR(INDEX(Requirements_Register!$A$6:$A$255,MATCH(ROWS($A$6:A197),Requirements_Register!$BD$6:$BD$255,0))&amp;"","")</f>
        <v/>
      </c>
      <c r="B197" s="22" t="str">
        <f aca="false">IFERROR(INDEX(Requirements_Register!$C$6:$C$255,MATCH(ROWS($A$6:A197),Requirements_Register!$BD$6:$BD$255,0))&amp;"","")</f>
        <v/>
      </c>
      <c r="C197" s="22" t="str">
        <f aca="false">IFERROR(INDEX(Requirements_Register!$D$6:$D$255,MATCH(ROWS($A$6:A197),Requirements_Register!$BD$6:$BD$255,0))&amp;"","")</f>
        <v/>
      </c>
      <c r="D197" s="22" t="str">
        <f aca="false">IFERROR(INDEX(Requirements_Register!$E$6:$E$255,MATCH(ROWS($A$6:A197),Requirements_Register!$BD$6:$BD$255,0))&amp;"","")</f>
        <v/>
      </c>
      <c r="E197" s="22" t="str">
        <f aca="false">IFERROR(INDEX(Requirements_Register!$F$6:$F$255,MATCH(ROWS($A$6:A197),Requirements_Register!$BD$6:$BD$255,0))&amp;"","")</f>
        <v/>
      </c>
      <c r="F197" s="22" t="str">
        <f aca="false">IFERROR(INDEX(Requirements_Register!$G$6:$G$255,MATCH(ROWS($A$6:A197),Requirements_Register!$BD$6:$BD$255,0))&amp;"","")</f>
        <v/>
      </c>
      <c r="G197" s="22" t="str">
        <f aca="false">IFERROR(INDEX(Requirements_Register!$K$6:$K$255,MATCH(ROWS($A$6:A197),Requirements_Register!$BD$6:$BD$255,0))&amp;"","")</f>
        <v/>
      </c>
      <c r="H197" s="22" t="str">
        <f aca="false">IFERROR(INDEX(Requirements_Register!$L$6:$L$255,MATCH(ROWS($A$6:A197),Requirements_Register!$BD$6:$BD$255,0))&amp;"","")</f>
        <v/>
      </c>
      <c r="I197" s="22" t="str">
        <f aca="false">IFERROR(INDEX(Requirements_Register!$N$6:$N$255,MATCH(ROWS($A$6:A197),Requirements_Register!$BD$6:$BD$255,0))&amp;"","")</f>
        <v/>
      </c>
      <c r="J197" s="22" t="str">
        <f aca="false">IFERROR(INDEX(Requirements_Register!$O$6:$O$255,MATCH(ROWS($A$6:A197),Requirements_Register!$BD$6:$BD$255,0))&amp;"","")</f>
        <v/>
      </c>
      <c r="K197" s="22" t="str">
        <f aca="false">IFERROR(INDEX(Requirements_Register!$AC$6:$AC$255,MATCH(ROWS($A$6:A197),Requirements_Register!$BD$6:$BD$255,0)),"")</f>
        <v/>
      </c>
      <c r="L197" s="22" t="str">
        <f aca="false">IFERROR(INDEX(Requirements_Register!$AG$6:$AG$255,MATCH(ROWS($A$6:A197),Requirements_Register!$BD$6:$BD$255,0))&amp;"","")</f>
        <v/>
      </c>
      <c r="M197" s="22" t="str">
        <f aca="false">IFERROR(INDEX(Requirements_Register!$AU$6:$AU$255,MATCH(ROWS($A$6:A197),Requirements_Register!$BD$6:$BD$255,0))&amp;"","")</f>
        <v/>
      </c>
      <c r="N197" s="22" t="str">
        <f aca="false">IFERROR(INDEX(Requirements_Register!$AV$6:$AV$255,MATCH(ROWS($A$6:A197),Requirements_Register!$BD$6:$BD$255,0))&amp;"","")</f>
        <v/>
      </c>
      <c r="O197" s="22" t="str">
        <f aca="false">IFERROR(INDEX(Requirements_Register!$AW$6:$AW$255,MATCH(ROWS($A$6:A197),Requirements_Register!$BD$6:$BD$255,0))&amp;"","")</f>
        <v/>
      </c>
    </row>
    <row r="198" customFormat="false" ht="15" hidden="false" customHeight="false" outlineLevel="0" collapsed="false">
      <c r="A198" s="22" t="str">
        <f aca="false">IFERROR(INDEX(Requirements_Register!$A$6:$A$255,MATCH(ROWS($A$6:A198),Requirements_Register!$BD$6:$BD$255,0))&amp;"","")</f>
        <v/>
      </c>
      <c r="B198" s="22" t="str">
        <f aca="false">IFERROR(INDEX(Requirements_Register!$C$6:$C$255,MATCH(ROWS($A$6:A198),Requirements_Register!$BD$6:$BD$255,0))&amp;"","")</f>
        <v/>
      </c>
      <c r="C198" s="22" t="str">
        <f aca="false">IFERROR(INDEX(Requirements_Register!$D$6:$D$255,MATCH(ROWS($A$6:A198),Requirements_Register!$BD$6:$BD$255,0))&amp;"","")</f>
        <v/>
      </c>
      <c r="D198" s="22" t="str">
        <f aca="false">IFERROR(INDEX(Requirements_Register!$E$6:$E$255,MATCH(ROWS($A$6:A198),Requirements_Register!$BD$6:$BD$255,0))&amp;"","")</f>
        <v/>
      </c>
      <c r="E198" s="22" t="str">
        <f aca="false">IFERROR(INDEX(Requirements_Register!$F$6:$F$255,MATCH(ROWS($A$6:A198),Requirements_Register!$BD$6:$BD$255,0))&amp;"","")</f>
        <v/>
      </c>
      <c r="F198" s="22" t="str">
        <f aca="false">IFERROR(INDEX(Requirements_Register!$G$6:$G$255,MATCH(ROWS($A$6:A198),Requirements_Register!$BD$6:$BD$255,0))&amp;"","")</f>
        <v/>
      </c>
      <c r="G198" s="22" t="str">
        <f aca="false">IFERROR(INDEX(Requirements_Register!$K$6:$K$255,MATCH(ROWS($A$6:A198),Requirements_Register!$BD$6:$BD$255,0))&amp;"","")</f>
        <v/>
      </c>
      <c r="H198" s="22" t="str">
        <f aca="false">IFERROR(INDEX(Requirements_Register!$L$6:$L$255,MATCH(ROWS($A$6:A198),Requirements_Register!$BD$6:$BD$255,0))&amp;"","")</f>
        <v/>
      </c>
      <c r="I198" s="22" t="str">
        <f aca="false">IFERROR(INDEX(Requirements_Register!$N$6:$N$255,MATCH(ROWS($A$6:A198),Requirements_Register!$BD$6:$BD$255,0))&amp;"","")</f>
        <v/>
      </c>
      <c r="J198" s="22" t="str">
        <f aca="false">IFERROR(INDEX(Requirements_Register!$O$6:$O$255,MATCH(ROWS($A$6:A198),Requirements_Register!$BD$6:$BD$255,0))&amp;"","")</f>
        <v/>
      </c>
      <c r="K198" s="22" t="str">
        <f aca="false">IFERROR(INDEX(Requirements_Register!$AC$6:$AC$255,MATCH(ROWS($A$6:A198),Requirements_Register!$BD$6:$BD$255,0)),"")</f>
        <v/>
      </c>
      <c r="L198" s="22" t="str">
        <f aca="false">IFERROR(INDEX(Requirements_Register!$AG$6:$AG$255,MATCH(ROWS($A$6:A198),Requirements_Register!$BD$6:$BD$255,0))&amp;"","")</f>
        <v/>
      </c>
      <c r="M198" s="22" t="str">
        <f aca="false">IFERROR(INDEX(Requirements_Register!$AU$6:$AU$255,MATCH(ROWS($A$6:A198),Requirements_Register!$BD$6:$BD$255,0))&amp;"","")</f>
        <v/>
      </c>
      <c r="N198" s="22" t="str">
        <f aca="false">IFERROR(INDEX(Requirements_Register!$AV$6:$AV$255,MATCH(ROWS($A$6:A198),Requirements_Register!$BD$6:$BD$255,0))&amp;"","")</f>
        <v/>
      </c>
      <c r="O198" s="22" t="str">
        <f aca="false">IFERROR(INDEX(Requirements_Register!$AW$6:$AW$255,MATCH(ROWS($A$6:A198),Requirements_Register!$BD$6:$BD$255,0))&amp;"","")</f>
        <v/>
      </c>
    </row>
    <row r="199" customFormat="false" ht="15" hidden="false" customHeight="false" outlineLevel="0" collapsed="false">
      <c r="A199" s="22" t="str">
        <f aca="false">IFERROR(INDEX(Requirements_Register!$A$6:$A$255,MATCH(ROWS($A$6:A199),Requirements_Register!$BD$6:$BD$255,0))&amp;"","")</f>
        <v/>
      </c>
      <c r="B199" s="22" t="str">
        <f aca="false">IFERROR(INDEX(Requirements_Register!$C$6:$C$255,MATCH(ROWS($A$6:A199),Requirements_Register!$BD$6:$BD$255,0))&amp;"","")</f>
        <v/>
      </c>
      <c r="C199" s="22" t="str">
        <f aca="false">IFERROR(INDEX(Requirements_Register!$D$6:$D$255,MATCH(ROWS($A$6:A199),Requirements_Register!$BD$6:$BD$255,0))&amp;"","")</f>
        <v/>
      </c>
      <c r="D199" s="22" t="str">
        <f aca="false">IFERROR(INDEX(Requirements_Register!$E$6:$E$255,MATCH(ROWS($A$6:A199),Requirements_Register!$BD$6:$BD$255,0))&amp;"","")</f>
        <v/>
      </c>
      <c r="E199" s="22" t="str">
        <f aca="false">IFERROR(INDEX(Requirements_Register!$F$6:$F$255,MATCH(ROWS($A$6:A199),Requirements_Register!$BD$6:$BD$255,0))&amp;"","")</f>
        <v/>
      </c>
      <c r="F199" s="22" t="str">
        <f aca="false">IFERROR(INDEX(Requirements_Register!$G$6:$G$255,MATCH(ROWS($A$6:A199),Requirements_Register!$BD$6:$BD$255,0))&amp;"","")</f>
        <v/>
      </c>
      <c r="G199" s="22" t="str">
        <f aca="false">IFERROR(INDEX(Requirements_Register!$K$6:$K$255,MATCH(ROWS($A$6:A199),Requirements_Register!$BD$6:$BD$255,0))&amp;"","")</f>
        <v/>
      </c>
      <c r="H199" s="22" t="str">
        <f aca="false">IFERROR(INDEX(Requirements_Register!$L$6:$L$255,MATCH(ROWS($A$6:A199),Requirements_Register!$BD$6:$BD$255,0))&amp;"","")</f>
        <v/>
      </c>
      <c r="I199" s="22" t="str">
        <f aca="false">IFERROR(INDEX(Requirements_Register!$N$6:$N$255,MATCH(ROWS($A$6:A199),Requirements_Register!$BD$6:$BD$255,0))&amp;"","")</f>
        <v/>
      </c>
      <c r="J199" s="22" t="str">
        <f aca="false">IFERROR(INDEX(Requirements_Register!$O$6:$O$255,MATCH(ROWS($A$6:A199),Requirements_Register!$BD$6:$BD$255,0))&amp;"","")</f>
        <v/>
      </c>
      <c r="K199" s="22" t="str">
        <f aca="false">IFERROR(INDEX(Requirements_Register!$AC$6:$AC$255,MATCH(ROWS($A$6:A199),Requirements_Register!$BD$6:$BD$255,0)),"")</f>
        <v/>
      </c>
      <c r="L199" s="22" t="str">
        <f aca="false">IFERROR(INDEX(Requirements_Register!$AG$6:$AG$255,MATCH(ROWS($A$6:A199),Requirements_Register!$BD$6:$BD$255,0))&amp;"","")</f>
        <v/>
      </c>
      <c r="M199" s="22" t="str">
        <f aca="false">IFERROR(INDEX(Requirements_Register!$AU$6:$AU$255,MATCH(ROWS($A$6:A199),Requirements_Register!$BD$6:$BD$255,0))&amp;"","")</f>
        <v/>
      </c>
      <c r="N199" s="22" t="str">
        <f aca="false">IFERROR(INDEX(Requirements_Register!$AV$6:$AV$255,MATCH(ROWS($A$6:A199),Requirements_Register!$BD$6:$BD$255,0))&amp;"","")</f>
        <v/>
      </c>
      <c r="O199" s="22" t="str">
        <f aca="false">IFERROR(INDEX(Requirements_Register!$AW$6:$AW$255,MATCH(ROWS($A$6:A199),Requirements_Register!$BD$6:$BD$255,0))&amp;"","")</f>
        <v/>
      </c>
    </row>
    <row r="200" customFormat="false" ht="15" hidden="false" customHeight="false" outlineLevel="0" collapsed="false">
      <c r="A200" s="22" t="str">
        <f aca="false">IFERROR(INDEX(Requirements_Register!$A$6:$A$255,MATCH(ROWS($A$6:A200),Requirements_Register!$BD$6:$BD$255,0))&amp;"","")</f>
        <v/>
      </c>
      <c r="B200" s="22" t="str">
        <f aca="false">IFERROR(INDEX(Requirements_Register!$C$6:$C$255,MATCH(ROWS($A$6:A200),Requirements_Register!$BD$6:$BD$255,0))&amp;"","")</f>
        <v/>
      </c>
      <c r="C200" s="22" t="str">
        <f aca="false">IFERROR(INDEX(Requirements_Register!$D$6:$D$255,MATCH(ROWS($A$6:A200),Requirements_Register!$BD$6:$BD$255,0))&amp;"","")</f>
        <v/>
      </c>
      <c r="D200" s="22" t="str">
        <f aca="false">IFERROR(INDEX(Requirements_Register!$E$6:$E$255,MATCH(ROWS($A$6:A200),Requirements_Register!$BD$6:$BD$255,0))&amp;"","")</f>
        <v/>
      </c>
      <c r="E200" s="22" t="str">
        <f aca="false">IFERROR(INDEX(Requirements_Register!$F$6:$F$255,MATCH(ROWS($A$6:A200),Requirements_Register!$BD$6:$BD$255,0))&amp;"","")</f>
        <v/>
      </c>
      <c r="F200" s="22" t="str">
        <f aca="false">IFERROR(INDEX(Requirements_Register!$G$6:$G$255,MATCH(ROWS($A$6:A200),Requirements_Register!$BD$6:$BD$255,0))&amp;"","")</f>
        <v/>
      </c>
      <c r="G200" s="22" t="str">
        <f aca="false">IFERROR(INDEX(Requirements_Register!$K$6:$K$255,MATCH(ROWS($A$6:A200),Requirements_Register!$BD$6:$BD$255,0))&amp;"","")</f>
        <v/>
      </c>
      <c r="H200" s="22" t="str">
        <f aca="false">IFERROR(INDEX(Requirements_Register!$L$6:$L$255,MATCH(ROWS($A$6:A200),Requirements_Register!$BD$6:$BD$255,0))&amp;"","")</f>
        <v/>
      </c>
      <c r="I200" s="22" t="str">
        <f aca="false">IFERROR(INDEX(Requirements_Register!$N$6:$N$255,MATCH(ROWS($A$6:A200),Requirements_Register!$BD$6:$BD$255,0))&amp;"","")</f>
        <v/>
      </c>
      <c r="J200" s="22" t="str">
        <f aca="false">IFERROR(INDEX(Requirements_Register!$O$6:$O$255,MATCH(ROWS($A$6:A200),Requirements_Register!$BD$6:$BD$255,0))&amp;"","")</f>
        <v/>
      </c>
      <c r="K200" s="22" t="str">
        <f aca="false">IFERROR(INDEX(Requirements_Register!$AC$6:$AC$255,MATCH(ROWS($A$6:A200),Requirements_Register!$BD$6:$BD$255,0)),"")</f>
        <v/>
      </c>
      <c r="L200" s="22" t="str">
        <f aca="false">IFERROR(INDEX(Requirements_Register!$AG$6:$AG$255,MATCH(ROWS($A$6:A200),Requirements_Register!$BD$6:$BD$255,0))&amp;"","")</f>
        <v/>
      </c>
      <c r="M200" s="22" t="str">
        <f aca="false">IFERROR(INDEX(Requirements_Register!$AU$6:$AU$255,MATCH(ROWS($A$6:A200),Requirements_Register!$BD$6:$BD$255,0))&amp;"","")</f>
        <v/>
      </c>
      <c r="N200" s="22" t="str">
        <f aca="false">IFERROR(INDEX(Requirements_Register!$AV$6:$AV$255,MATCH(ROWS($A$6:A200),Requirements_Register!$BD$6:$BD$255,0))&amp;"","")</f>
        <v/>
      </c>
      <c r="O200" s="22" t="str">
        <f aca="false">IFERROR(INDEX(Requirements_Register!$AW$6:$AW$255,MATCH(ROWS($A$6:A200),Requirements_Register!$BD$6:$BD$255,0))&amp;"","")</f>
        <v/>
      </c>
    </row>
    <row r="201" customFormat="false" ht="15" hidden="false" customHeight="false" outlineLevel="0" collapsed="false">
      <c r="A201" s="22" t="str">
        <f aca="false">IFERROR(INDEX(Requirements_Register!$A$6:$A$255,MATCH(ROWS($A$6:A201),Requirements_Register!$BD$6:$BD$255,0))&amp;"","")</f>
        <v/>
      </c>
      <c r="B201" s="22" t="str">
        <f aca="false">IFERROR(INDEX(Requirements_Register!$C$6:$C$255,MATCH(ROWS($A$6:A201),Requirements_Register!$BD$6:$BD$255,0))&amp;"","")</f>
        <v/>
      </c>
      <c r="C201" s="22" t="str">
        <f aca="false">IFERROR(INDEX(Requirements_Register!$D$6:$D$255,MATCH(ROWS($A$6:A201),Requirements_Register!$BD$6:$BD$255,0))&amp;"","")</f>
        <v/>
      </c>
      <c r="D201" s="22" t="str">
        <f aca="false">IFERROR(INDEX(Requirements_Register!$E$6:$E$255,MATCH(ROWS($A$6:A201),Requirements_Register!$BD$6:$BD$255,0))&amp;"","")</f>
        <v/>
      </c>
      <c r="E201" s="22" t="str">
        <f aca="false">IFERROR(INDEX(Requirements_Register!$F$6:$F$255,MATCH(ROWS($A$6:A201),Requirements_Register!$BD$6:$BD$255,0))&amp;"","")</f>
        <v/>
      </c>
      <c r="F201" s="22" t="str">
        <f aca="false">IFERROR(INDEX(Requirements_Register!$G$6:$G$255,MATCH(ROWS($A$6:A201),Requirements_Register!$BD$6:$BD$255,0))&amp;"","")</f>
        <v/>
      </c>
      <c r="G201" s="22" t="str">
        <f aca="false">IFERROR(INDEX(Requirements_Register!$K$6:$K$255,MATCH(ROWS($A$6:A201),Requirements_Register!$BD$6:$BD$255,0))&amp;"","")</f>
        <v/>
      </c>
      <c r="H201" s="22" t="str">
        <f aca="false">IFERROR(INDEX(Requirements_Register!$L$6:$L$255,MATCH(ROWS($A$6:A201),Requirements_Register!$BD$6:$BD$255,0))&amp;"","")</f>
        <v/>
      </c>
      <c r="I201" s="22" t="str">
        <f aca="false">IFERROR(INDEX(Requirements_Register!$N$6:$N$255,MATCH(ROWS($A$6:A201),Requirements_Register!$BD$6:$BD$255,0))&amp;"","")</f>
        <v/>
      </c>
      <c r="J201" s="22" t="str">
        <f aca="false">IFERROR(INDEX(Requirements_Register!$O$6:$O$255,MATCH(ROWS($A$6:A201),Requirements_Register!$BD$6:$BD$255,0))&amp;"","")</f>
        <v/>
      </c>
      <c r="K201" s="22" t="str">
        <f aca="false">IFERROR(INDEX(Requirements_Register!$AC$6:$AC$255,MATCH(ROWS($A$6:A201),Requirements_Register!$BD$6:$BD$255,0)),"")</f>
        <v/>
      </c>
      <c r="L201" s="22" t="str">
        <f aca="false">IFERROR(INDEX(Requirements_Register!$AG$6:$AG$255,MATCH(ROWS($A$6:A201),Requirements_Register!$BD$6:$BD$255,0))&amp;"","")</f>
        <v/>
      </c>
      <c r="M201" s="22" t="str">
        <f aca="false">IFERROR(INDEX(Requirements_Register!$AU$6:$AU$255,MATCH(ROWS($A$6:A201),Requirements_Register!$BD$6:$BD$255,0))&amp;"","")</f>
        <v/>
      </c>
      <c r="N201" s="22" t="str">
        <f aca="false">IFERROR(INDEX(Requirements_Register!$AV$6:$AV$255,MATCH(ROWS($A$6:A201),Requirements_Register!$BD$6:$BD$255,0))&amp;"","")</f>
        <v/>
      </c>
      <c r="O201" s="22" t="str">
        <f aca="false">IFERROR(INDEX(Requirements_Register!$AW$6:$AW$255,MATCH(ROWS($A$6:A201),Requirements_Register!$BD$6:$BD$255,0))&amp;"","")</f>
        <v/>
      </c>
    </row>
    <row r="202" customFormat="false" ht="15" hidden="false" customHeight="false" outlineLevel="0" collapsed="false">
      <c r="A202" s="22" t="str">
        <f aca="false">IFERROR(INDEX(Requirements_Register!$A$6:$A$255,MATCH(ROWS($A$6:A202),Requirements_Register!$BD$6:$BD$255,0))&amp;"","")</f>
        <v/>
      </c>
      <c r="B202" s="22" t="str">
        <f aca="false">IFERROR(INDEX(Requirements_Register!$C$6:$C$255,MATCH(ROWS($A$6:A202),Requirements_Register!$BD$6:$BD$255,0))&amp;"","")</f>
        <v/>
      </c>
      <c r="C202" s="22" t="str">
        <f aca="false">IFERROR(INDEX(Requirements_Register!$D$6:$D$255,MATCH(ROWS($A$6:A202),Requirements_Register!$BD$6:$BD$255,0))&amp;"","")</f>
        <v/>
      </c>
      <c r="D202" s="22" t="str">
        <f aca="false">IFERROR(INDEX(Requirements_Register!$E$6:$E$255,MATCH(ROWS($A$6:A202),Requirements_Register!$BD$6:$BD$255,0))&amp;"","")</f>
        <v/>
      </c>
      <c r="E202" s="22" t="str">
        <f aca="false">IFERROR(INDEX(Requirements_Register!$F$6:$F$255,MATCH(ROWS($A$6:A202),Requirements_Register!$BD$6:$BD$255,0))&amp;"","")</f>
        <v/>
      </c>
      <c r="F202" s="22" t="str">
        <f aca="false">IFERROR(INDEX(Requirements_Register!$G$6:$G$255,MATCH(ROWS($A$6:A202),Requirements_Register!$BD$6:$BD$255,0))&amp;"","")</f>
        <v/>
      </c>
      <c r="G202" s="22" t="str">
        <f aca="false">IFERROR(INDEX(Requirements_Register!$K$6:$K$255,MATCH(ROWS($A$6:A202),Requirements_Register!$BD$6:$BD$255,0))&amp;"","")</f>
        <v/>
      </c>
      <c r="H202" s="22" t="str">
        <f aca="false">IFERROR(INDEX(Requirements_Register!$L$6:$L$255,MATCH(ROWS($A$6:A202),Requirements_Register!$BD$6:$BD$255,0))&amp;"","")</f>
        <v/>
      </c>
      <c r="I202" s="22" t="str">
        <f aca="false">IFERROR(INDEX(Requirements_Register!$N$6:$N$255,MATCH(ROWS($A$6:A202),Requirements_Register!$BD$6:$BD$255,0))&amp;"","")</f>
        <v/>
      </c>
      <c r="J202" s="22" t="str">
        <f aca="false">IFERROR(INDEX(Requirements_Register!$O$6:$O$255,MATCH(ROWS($A$6:A202),Requirements_Register!$BD$6:$BD$255,0))&amp;"","")</f>
        <v/>
      </c>
      <c r="K202" s="22" t="str">
        <f aca="false">IFERROR(INDEX(Requirements_Register!$AC$6:$AC$255,MATCH(ROWS($A$6:A202),Requirements_Register!$BD$6:$BD$255,0)),"")</f>
        <v/>
      </c>
      <c r="L202" s="22" t="str">
        <f aca="false">IFERROR(INDEX(Requirements_Register!$AG$6:$AG$255,MATCH(ROWS($A$6:A202),Requirements_Register!$BD$6:$BD$255,0))&amp;"","")</f>
        <v/>
      </c>
      <c r="M202" s="22" t="str">
        <f aca="false">IFERROR(INDEX(Requirements_Register!$AU$6:$AU$255,MATCH(ROWS($A$6:A202),Requirements_Register!$BD$6:$BD$255,0))&amp;"","")</f>
        <v/>
      </c>
      <c r="N202" s="22" t="str">
        <f aca="false">IFERROR(INDEX(Requirements_Register!$AV$6:$AV$255,MATCH(ROWS($A$6:A202),Requirements_Register!$BD$6:$BD$255,0))&amp;"","")</f>
        <v/>
      </c>
      <c r="O202" s="22" t="str">
        <f aca="false">IFERROR(INDEX(Requirements_Register!$AW$6:$AW$255,MATCH(ROWS($A$6:A202),Requirements_Register!$BD$6:$BD$255,0))&amp;"","")</f>
        <v/>
      </c>
    </row>
    <row r="203" customFormat="false" ht="15" hidden="false" customHeight="false" outlineLevel="0" collapsed="false">
      <c r="A203" s="22" t="str">
        <f aca="false">IFERROR(INDEX(Requirements_Register!$A$6:$A$255,MATCH(ROWS($A$6:A203),Requirements_Register!$BD$6:$BD$255,0))&amp;"","")</f>
        <v/>
      </c>
      <c r="B203" s="22" t="str">
        <f aca="false">IFERROR(INDEX(Requirements_Register!$C$6:$C$255,MATCH(ROWS($A$6:A203),Requirements_Register!$BD$6:$BD$255,0))&amp;"","")</f>
        <v/>
      </c>
      <c r="C203" s="22" t="str">
        <f aca="false">IFERROR(INDEX(Requirements_Register!$D$6:$D$255,MATCH(ROWS($A$6:A203),Requirements_Register!$BD$6:$BD$255,0))&amp;"","")</f>
        <v/>
      </c>
      <c r="D203" s="22" t="str">
        <f aca="false">IFERROR(INDEX(Requirements_Register!$E$6:$E$255,MATCH(ROWS($A$6:A203),Requirements_Register!$BD$6:$BD$255,0))&amp;"","")</f>
        <v/>
      </c>
      <c r="E203" s="22" t="str">
        <f aca="false">IFERROR(INDEX(Requirements_Register!$F$6:$F$255,MATCH(ROWS($A$6:A203),Requirements_Register!$BD$6:$BD$255,0))&amp;"","")</f>
        <v/>
      </c>
      <c r="F203" s="22" t="str">
        <f aca="false">IFERROR(INDEX(Requirements_Register!$G$6:$G$255,MATCH(ROWS($A$6:A203),Requirements_Register!$BD$6:$BD$255,0))&amp;"","")</f>
        <v/>
      </c>
      <c r="G203" s="22" t="str">
        <f aca="false">IFERROR(INDEX(Requirements_Register!$K$6:$K$255,MATCH(ROWS($A$6:A203),Requirements_Register!$BD$6:$BD$255,0))&amp;"","")</f>
        <v/>
      </c>
      <c r="H203" s="22" t="str">
        <f aca="false">IFERROR(INDEX(Requirements_Register!$L$6:$L$255,MATCH(ROWS($A$6:A203),Requirements_Register!$BD$6:$BD$255,0))&amp;"","")</f>
        <v/>
      </c>
      <c r="I203" s="22" t="str">
        <f aca="false">IFERROR(INDEX(Requirements_Register!$N$6:$N$255,MATCH(ROWS($A$6:A203),Requirements_Register!$BD$6:$BD$255,0))&amp;"","")</f>
        <v/>
      </c>
      <c r="J203" s="22" t="str">
        <f aca="false">IFERROR(INDEX(Requirements_Register!$O$6:$O$255,MATCH(ROWS($A$6:A203),Requirements_Register!$BD$6:$BD$255,0))&amp;"","")</f>
        <v/>
      </c>
      <c r="K203" s="22" t="str">
        <f aca="false">IFERROR(INDEX(Requirements_Register!$AC$6:$AC$255,MATCH(ROWS($A$6:A203),Requirements_Register!$BD$6:$BD$255,0)),"")</f>
        <v/>
      </c>
      <c r="L203" s="22" t="str">
        <f aca="false">IFERROR(INDEX(Requirements_Register!$AG$6:$AG$255,MATCH(ROWS($A$6:A203),Requirements_Register!$BD$6:$BD$255,0))&amp;"","")</f>
        <v/>
      </c>
      <c r="M203" s="22" t="str">
        <f aca="false">IFERROR(INDEX(Requirements_Register!$AU$6:$AU$255,MATCH(ROWS($A$6:A203),Requirements_Register!$BD$6:$BD$255,0))&amp;"","")</f>
        <v/>
      </c>
      <c r="N203" s="22" t="str">
        <f aca="false">IFERROR(INDEX(Requirements_Register!$AV$6:$AV$255,MATCH(ROWS($A$6:A203),Requirements_Register!$BD$6:$BD$255,0))&amp;"","")</f>
        <v/>
      </c>
      <c r="O203" s="22" t="str">
        <f aca="false">IFERROR(INDEX(Requirements_Register!$AW$6:$AW$255,MATCH(ROWS($A$6:A203),Requirements_Register!$BD$6:$BD$255,0))&amp;"","")</f>
        <v/>
      </c>
    </row>
    <row r="204" customFormat="false" ht="15" hidden="false" customHeight="false" outlineLevel="0" collapsed="false">
      <c r="A204" s="22" t="str">
        <f aca="false">IFERROR(INDEX(Requirements_Register!$A$6:$A$255,MATCH(ROWS($A$6:A204),Requirements_Register!$BD$6:$BD$255,0))&amp;"","")</f>
        <v/>
      </c>
      <c r="B204" s="22" t="str">
        <f aca="false">IFERROR(INDEX(Requirements_Register!$C$6:$C$255,MATCH(ROWS($A$6:A204),Requirements_Register!$BD$6:$BD$255,0))&amp;"","")</f>
        <v/>
      </c>
      <c r="C204" s="22" t="str">
        <f aca="false">IFERROR(INDEX(Requirements_Register!$D$6:$D$255,MATCH(ROWS($A$6:A204),Requirements_Register!$BD$6:$BD$255,0))&amp;"","")</f>
        <v/>
      </c>
      <c r="D204" s="22" t="str">
        <f aca="false">IFERROR(INDEX(Requirements_Register!$E$6:$E$255,MATCH(ROWS($A$6:A204),Requirements_Register!$BD$6:$BD$255,0))&amp;"","")</f>
        <v/>
      </c>
      <c r="E204" s="22" t="str">
        <f aca="false">IFERROR(INDEX(Requirements_Register!$F$6:$F$255,MATCH(ROWS($A$6:A204),Requirements_Register!$BD$6:$BD$255,0))&amp;"","")</f>
        <v/>
      </c>
      <c r="F204" s="22" t="str">
        <f aca="false">IFERROR(INDEX(Requirements_Register!$G$6:$G$255,MATCH(ROWS($A$6:A204),Requirements_Register!$BD$6:$BD$255,0))&amp;"","")</f>
        <v/>
      </c>
      <c r="G204" s="22" t="str">
        <f aca="false">IFERROR(INDEX(Requirements_Register!$K$6:$K$255,MATCH(ROWS($A$6:A204),Requirements_Register!$BD$6:$BD$255,0))&amp;"","")</f>
        <v/>
      </c>
      <c r="H204" s="22" t="str">
        <f aca="false">IFERROR(INDEX(Requirements_Register!$L$6:$L$255,MATCH(ROWS($A$6:A204),Requirements_Register!$BD$6:$BD$255,0))&amp;"","")</f>
        <v/>
      </c>
      <c r="I204" s="22" t="str">
        <f aca="false">IFERROR(INDEX(Requirements_Register!$N$6:$N$255,MATCH(ROWS($A$6:A204),Requirements_Register!$BD$6:$BD$255,0))&amp;"","")</f>
        <v/>
      </c>
      <c r="J204" s="22" t="str">
        <f aca="false">IFERROR(INDEX(Requirements_Register!$O$6:$O$255,MATCH(ROWS($A$6:A204),Requirements_Register!$BD$6:$BD$255,0))&amp;"","")</f>
        <v/>
      </c>
      <c r="K204" s="22" t="str">
        <f aca="false">IFERROR(INDEX(Requirements_Register!$AC$6:$AC$255,MATCH(ROWS($A$6:A204),Requirements_Register!$BD$6:$BD$255,0)),"")</f>
        <v/>
      </c>
      <c r="L204" s="22" t="str">
        <f aca="false">IFERROR(INDEX(Requirements_Register!$AG$6:$AG$255,MATCH(ROWS($A$6:A204),Requirements_Register!$BD$6:$BD$255,0))&amp;"","")</f>
        <v/>
      </c>
      <c r="M204" s="22" t="str">
        <f aca="false">IFERROR(INDEX(Requirements_Register!$AU$6:$AU$255,MATCH(ROWS($A$6:A204),Requirements_Register!$BD$6:$BD$255,0))&amp;"","")</f>
        <v/>
      </c>
      <c r="N204" s="22" t="str">
        <f aca="false">IFERROR(INDEX(Requirements_Register!$AV$6:$AV$255,MATCH(ROWS($A$6:A204),Requirements_Register!$BD$6:$BD$255,0))&amp;"","")</f>
        <v/>
      </c>
      <c r="O204" s="22" t="str">
        <f aca="false">IFERROR(INDEX(Requirements_Register!$AW$6:$AW$255,MATCH(ROWS($A$6:A204),Requirements_Register!$BD$6:$BD$255,0))&amp;"","")</f>
        <v/>
      </c>
    </row>
    <row r="205" customFormat="false" ht="15" hidden="false" customHeight="false" outlineLevel="0" collapsed="false">
      <c r="A205" s="22" t="str">
        <f aca="false">IFERROR(INDEX(Requirements_Register!$A$6:$A$255,MATCH(ROWS($A$6:A205),Requirements_Register!$BD$6:$BD$255,0))&amp;"","")</f>
        <v/>
      </c>
      <c r="B205" s="22" t="str">
        <f aca="false">IFERROR(INDEX(Requirements_Register!$C$6:$C$255,MATCH(ROWS($A$6:A205),Requirements_Register!$BD$6:$BD$255,0))&amp;"","")</f>
        <v/>
      </c>
      <c r="C205" s="22" t="str">
        <f aca="false">IFERROR(INDEX(Requirements_Register!$D$6:$D$255,MATCH(ROWS($A$6:A205),Requirements_Register!$BD$6:$BD$255,0))&amp;"","")</f>
        <v/>
      </c>
      <c r="D205" s="22" t="str">
        <f aca="false">IFERROR(INDEX(Requirements_Register!$E$6:$E$255,MATCH(ROWS($A$6:A205),Requirements_Register!$BD$6:$BD$255,0))&amp;"","")</f>
        <v/>
      </c>
      <c r="E205" s="22" t="str">
        <f aca="false">IFERROR(INDEX(Requirements_Register!$F$6:$F$255,MATCH(ROWS($A$6:A205),Requirements_Register!$BD$6:$BD$255,0))&amp;"","")</f>
        <v/>
      </c>
      <c r="F205" s="22" t="str">
        <f aca="false">IFERROR(INDEX(Requirements_Register!$G$6:$G$255,MATCH(ROWS($A$6:A205),Requirements_Register!$BD$6:$BD$255,0))&amp;"","")</f>
        <v/>
      </c>
      <c r="G205" s="22" t="str">
        <f aca="false">IFERROR(INDEX(Requirements_Register!$K$6:$K$255,MATCH(ROWS($A$6:A205),Requirements_Register!$BD$6:$BD$255,0))&amp;"","")</f>
        <v/>
      </c>
      <c r="H205" s="22" t="str">
        <f aca="false">IFERROR(INDEX(Requirements_Register!$L$6:$L$255,MATCH(ROWS($A$6:A205),Requirements_Register!$BD$6:$BD$255,0))&amp;"","")</f>
        <v/>
      </c>
      <c r="I205" s="22" t="str">
        <f aca="false">IFERROR(INDEX(Requirements_Register!$N$6:$N$255,MATCH(ROWS($A$6:A205),Requirements_Register!$BD$6:$BD$255,0))&amp;"","")</f>
        <v/>
      </c>
      <c r="J205" s="22" t="str">
        <f aca="false">IFERROR(INDEX(Requirements_Register!$O$6:$O$255,MATCH(ROWS($A$6:A205),Requirements_Register!$BD$6:$BD$255,0))&amp;"","")</f>
        <v/>
      </c>
      <c r="K205" s="22" t="str">
        <f aca="false">IFERROR(INDEX(Requirements_Register!$AC$6:$AC$255,MATCH(ROWS($A$6:A205),Requirements_Register!$BD$6:$BD$255,0)),"")</f>
        <v/>
      </c>
      <c r="L205" s="22" t="str">
        <f aca="false">IFERROR(INDEX(Requirements_Register!$AG$6:$AG$255,MATCH(ROWS($A$6:A205),Requirements_Register!$BD$6:$BD$255,0))&amp;"","")</f>
        <v/>
      </c>
      <c r="M205" s="22" t="str">
        <f aca="false">IFERROR(INDEX(Requirements_Register!$AU$6:$AU$255,MATCH(ROWS($A$6:A205),Requirements_Register!$BD$6:$BD$255,0))&amp;"","")</f>
        <v/>
      </c>
      <c r="N205" s="22" t="str">
        <f aca="false">IFERROR(INDEX(Requirements_Register!$AV$6:$AV$255,MATCH(ROWS($A$6:A205),Requirements_Register!$BD$6:$BD$255,0))&amp;"","")</f>
        <v/>
      </c>
      <c r="O205" s="22" t="str">
        <f aca="false">IFERROR(INDEX(Requirements_Register!$AW$6:$AW$255,MATCH(ROWS($A$6:A205),Requirements_Register!$BD$6:$BD$255,0))&amp;"","")</f>
        <v/>
      </c>
    </row>
    <row r="206" customFormat="false" ht="15" hidden="false" customHeight="false" outlineLevel="0" collapsed="false">
      <c r="A206" s="22" t="str">
        <f aca="false">IFERROR(INDEX(Requirements_Register!$A$6:$A$255,MATCH(ROWS($A$6:A206),Requirements_Register!$BD$6:$BD$255,0))&amp;"","")</f>
        <v/>
      </c>
      <c r="B206" s="22" t="str">
        <f aca="false">IFERROR(INDEX(Requirements_Register!$C$6:$C$255,MATCH(ROWS($A$6:A206),Requirements_Register!$BD$6:$BD$255,0))&amp;"","")</f>
        <v/>
      </c>
      <c r="C206" s="22" t="str">
        <f aca="false">IFERROR(INDEX(Requirements_Register!$D$6:$D$255,MATCH(ROWS($A$6:A206),Requirements_Register!$BD$6:$BD$255,0))&amp;"","")</f>
        <v/>
      </c>
      <c r="D206" s="22" t="str">
        <f aca="false">IFERROR(INDEX(Requirements_Register!$E$6:$E$255,MATCH(ROWS($A$6:A206),Requirements_Register!$BD$6:$BD$255,0))&amp;"","")</f>
        <v/>
      </c>
      <c r="E206" s="22" t="str">
        <f aca="false">IFERROR(INDEX(Requirements_Register!$F$6:$F$255,MATCH(ROWS($A$6:A206),Requirements_Register!$BD$6:$BD$255,0))&amp;"","")</f>
        <v/>
      </c>
      <c r="F206" s="22" t="str">
        <f aca="false">IFERROR(INDEX(Requirements_Register!$G$6:$G$255,MATCH(ROWS($A$6:A206),Requirements_Register!$BD$6:$BD$255,0))&amp;"","")</f>
        <v/>
      </c>
      <c r="G206" s="22" t="str">
        <f aca="false">IFERROR(INDEX(Requirements_Register!$K$6:$K$255,MATCH(ROWS($A$6:A206),Requirements_Register!$BD$6:$BD$255,0))&amp;"","")</f>
        <v/>
      </c>
      <c r="H206" s="22" t="str">
        <f aca="false">IFERROR(INDEX(Requirements_Register!$L$6:$L$255,MATCH(ROWS($A$6:A206),Requirements_Register!$BD$6:$BD$255,0))&amp;"","")</f>
        <v/>
      </c>
      <c r="I206" s="22" t="str">
        <f aca="false">IFERROR(INDEX(Requirements_Register!$N$6:$N$255,MATCH(ROWS($A$6:A206),Requirements_Register!$BD$6:$BD$255,0))&amp;"","")</f>
        <v/>
      </c>
      <c r="J206" s="22" t="str">
        <f aca="false">IFERROR(INDEX(Requirements_Register!$O$6:$O$255,MATCH(ROWS($A$6:A206),Requirements_Register!$BD$6:$BD$255,0))&amp;"","")</f>
        <v/>
      </c>
      <c r="K206" s="22" t="str">
        <f aca="false">IFERROR(INDEX(Requirements_Register!$AC$6:$AC$255,MATCH(ROWS($A$6:A206),Requirements_Register!$BD$6:$BD$255,0)),"")</f>
        <v/>
      </c>
      <c r="L206" s="22" t="str">
        <f aca="false">IFERROR(INDEX(Requirements_Register!$AG$6:$AG$255,MATCH(ROWS($A$6:A206),Requirements_Register!$BD$6:$BD$255,0))&amp;"","")</f>
        <v/>
      </c>
      <c r="M206" s="22" t="str">
        <f aca="false">IFERROR(INDEX(Requirements_Register!$AU$6:$AU$255,MATCH(ROWS($A$6:A206),Requirements_Register!$BD$6:$BD$255,0))&amp;"","")</f>
        <v/>
      </c>
      <c r="N206" s="22" t="str">
        <f aca="false">IFERROR(INDEX(Requirements_Register!$AV$6:$AV$255,MATCH(ROWS($A$6:A206),Requirements_Register!$BD$6:$BD$255,0))&amp;"","")</f>
        <v/>
      </c>
      <c r="O206" s="22" t="str">
        <f aca="false">IFERROR(INDEX(Requirements_Register!$AW$6:$AW$255,MATCH(ROWS($A$6:A206),Requirements_Register!$BD$6:$BD$255,0))&amp;"","")</f>
        <v/>
      </c>
    </row>
    <row r="207" customFormat="false" ht="15" hidden="false" customHeight="false" outlineLevel="0" collapsed="false">
      <c r="A207" s="22" t="str">
        <f aca="false">IFERROR(INDEX(Requirements_Register!$A$6:$A$255,MATCH(ROWS($A$6:A207),Requirements_Register!$BD$6:$BD$255,0))&amp;"","")</f>
        <v/>
      </c>
      <c r="B207" s="22" t="str">
        <f aca="false">IFERROR(INDEX(Requirements_Register!$C$6:$C$255,MATCH(ROWS($A$6:A207),Requirements_Register!$BD$6:$BD$255,0))&amp;"","")</f>
        <v/>
      </c>
      <c r="C207" s="22" t="str">
        <f aca="false">IFERROR(INDEX(Requirements_Register!$D$6:$D$255,MATCH(ROWS($A$6:A207),Requirements_Register!$BD$6:$BD$255,0))&amp;"","")</f>
        <v/>
      </c>
      <c r="D207" s="22" t="str">
        <f aca="false">IFERROR(INDEX(Requirements_Register!$E$6:$E$255,MATCH(ROWS($A$6:A207),Requirements_Register!$BD$6:$BD$255,0))&amp;"","")</f>
        <v/>
      </c>
      <c r="E207" s="22" t="str">
        <f aca="false">IFERROR(INDEX(Requirements_Register!$F$6:$F$255,MATCH(ROWS($A$6:A207),Requirements_Register!$BD$6:$BD$255,0))&amp;"","")</f>
        <v/>
      </c>
      <c r="F207" s="22" t="str">
        <f aca="false">IFERROR(INDEX(Requirements_Register!$G$6:$G$255,MATCH(ROWS($A$6:A207),Requirements_Register!$BD$6:$BD$255,0))&amp;"","")</f>
        <v/>
      </c>
      <c r="G207" s="22" t="str">
        <f aca="false">IFERROR(INDEX(Requirements_Register!$K$6:$K$255,MATCH(ROWS($A$6:A207),Requirements_Register!$BD$6:$BD$255,0))&amp;"","")</f>
        <v/>
      </c>
      <c r="H207" s="22" t="str">
        <f aca="false">IFERROR(INDEX(Requirements_Register!$L$6:$L$255,MATCH(ROWS($A$6:A207),Requirements_Register!$BD$6:$BD$255,0))&amp;"","")</f>
        <v/>
      </c>
      <c r="I207" s="22" t="str">
        <f aca="false">IFERROR(INDEX(Requirements_Register!$N$6:$N$255,MATCH(ROWS($A$6:A207),Requirements_Register!$BD$6:$BD$255,0))&amp;"","")</f>
        <v/>
      </c>
      <c r="J207" s="22" t="str">
        <f aca="false">IFERROR(INDEX(Requirements_Register!$O$6:$O$255,MATCH(ROWS($A$6:A207),Requirements_Register!$BD$6:$BD$255,0))&amp;"","")</f>
        <v/>
      </c>
      <c r="K207" s="22" t="str">
        <f aca="false">IFERROR(INDEX(Requirements_Register!$AC$6:$AC$255,MATCH(ROWS($A$6:A207),Requirements_Register!$BD$6:$BD$255,0)),"")</f>
        <v/>
      </c>
      <c r="L207" s="22" t="str">
        <f aca="false">IFERROR(INDEX(Requirements_Register!$AG$6:$AG$255,MATCH(ROWS($A$6:A207),Requirements_Register!$BD$6:$BD$255,0))&amp;"","")</f>
        <v/>
      </c>
      <c r="M207" s="22" t="str">
        <f aca="false">IFERROR(INDEX(Requirements_Register!$AU$6:$AU$255,MATCH(ROWS($A$6:A207),Requirements_Register!$BD$6:$BD$255,0))&amp;"","")</f>
        <v/>
      </c>
      <c r="N207" s="22" t="str">
        <f aca="false">IFERROR(INDEX(Requirements_Register!$AV$6:$AV$255,MATCH(ROWS($A$6:A207),Requirements_Register!$BD$6:$BD$255,0))&amp;"","")</f>
        <v/>
      </c>
      <c r="O207" s="22" t="str">
        <f aca="false">IFERROR(INDEX(Requirements_Register!$AW$6:$AW$255,MATCH(ROWS($A$6:A207),Requirements_Register!$BD$6:$BD$255,0))&amp;"","")</f>
        <v/>
      </c>
    </row>
    <row r="208" customFormat="false" ht="15" hidden="false" customHeight="false" outlineLevel="0" collapsed="false">
      <c r="A208" s="22" t="str">
        <f aca="false">IFERROR(INDEX(Requirements_Register!$A$6:$A$255,MATCH(ROWS($A$6:A208),Requirements_Register!$BD$6:$BD$255,0))&amp;"","")</f>
        <v/>
      </c>
      <c r="B208" s="22" t="str">
        <f aca="false">IFERROR(INDEX(Requirements_Register!$C$6:$C$255,MATCH(ROWS($A$6:A208),Requirements_Register!$BD$6:$BD$255,0))&amp;"","")</f>
        <v/>
      </c>
      <c r="C208" s="22" t="str">
        <f aca="false">IFERROR(INDEX(Requirements_Register!$D$6:$D$255,MATCH(ROWS($A$6:A208),Requirements_Register!$BD$6:$BD$255,0))&amp;"","")</f>
        <v/>
      </c>
      <c r="D208" s="22" t="str">
        <f aca="false">IFERROR(INDEX(Requirements_Register!$E$6:$E$255,MATCH(ROWS($A$6:A208),Requirements_Register!$BD$6:$BD$255,0))&amp;"","")</f>
        <v/>
      </c>
      <c r="E208" s="22" t="str">
        <f aca="false">IFERROR(INDEX(Requirements_Register!$F$6:$F$255,MATCH(ROWS($A$6:A208),Requirements_Register!$BD$6:$BD$255,0))&amp;"","")</f>
        <v/>
      </c>
      <c r="F208" s="22" t="str">
        <f aca="false">IFERROR(INDEX(Requirements_Register!$G$6:$G$255,MATCH(ROWS($A$6:A208),Requirements_Register!$BD$6:$BD$255,0))&amp;"","")</f>
        <v/>
      </c>
      <c r="G208" s="22" t="str">
        <f aca="false">IFERROR(INDEX(Requirements_Register!$K$6:$K$255,MATCH(ROWS($A$6:A208),Requirements_Register!$BD$6:$BD$255,0))&amp;"","")</f>
        <v/>
      </c>
      <c r="H208" s="22" t="str">
        <f aca="false">IFERROR(INDEX(Requirements_Register!$L$6:$L$255,MATCH(ROWS($A$6:A208),Requirements_Register!$BD$6:$BD$255,0))&amp;"","")</f>
        <v/>
      </c>
      <c r="I208" s="22" t="str">
        <f aca="false">IFERROR(INDEX(Requirements_Register!$N$6:$N$255,MATCH(ROWS($A$6:A208),Requirements_Register!$BD$6:$BD$255,0))&amp;"","")</f>
        <v/>
      </c>
      <c r="J208" s="22" t="str">
        <f aca="false">IFERROR(INDEX(Requirements_Register!$O$6:$O$255,MATCH(ROWS($A$6:A208),Requirements_Register!$BD$6:$BD$255,0))&amp;"","")</f>
        <v/>
      </c>
      <c r="K208" s="22" t="str">
        <f aca="false">IFERROR(INDEX(Requirements_Register!$AC$6:$AC$255,MATCH(ROWS($A$6:A208),Requirements_Register!$BD$6:$BD$255,0)),"")</f>
        <v/>
      </c>
      <c r="L208" s="22" t="str">
        <f aca="false">IFERROR(INDEX(Requirements_Register!$AG$6:$AG$255,MATCH(ROWS($A$6:A208),Requirements_Register!$BD$6:$BD$255,0))&amp;"","")</f>
        <v/>
      </c>
      <c r="M208" s="22" t="str">
        <f aca="false">IFERROR(INDEX(Requirements_Register!$AU$6:$AU$255,MATCH(ROWS($A$6:A208),Requirements_Register!$BD$6:$BD$255,0))&amp;"","")</f>
        <v/>
      </c>
      <c r="N208" s="22" t="str">
        <f aca="false">IFERROR(INDEX(Requirements_Register!$AV$6:$AV$255,MATCH(ROWS($A$6:A208),Requirements_Register!$BD$6:$BD$255,0))&amp;"","")</f>
        <v/>
      </c>
      <c r="O208" s="22" t="str">
        <f aca="false">IFERROR(INDEX(Requirements_Register!$AW$6:$AW$255,MATCH(ROWS($A$6:A208),Requirements_Register!$BD$6:$BD$255,0))&amp;"","")</f>
        <v/>
      </c>
    </row>
    <row r="209" customFormat="false" ht="15" hidden="false" customHeight="false" outlineLevel="0" collapsed="false">
      <c r="A209" s="22" t="str">
        <f aca="false">IFERROR(INDEX(Requirements_Register!$A$6:$A$255,MATCH(ROWS($A$6:A209),Requirements_Register!$BD$6:$BD$255,0))&amp;"","")</f>
        <v/>
      </c>
      <c r="B209" s="22" t="str">
        <f aca="false">IFERROR(INDEX(Requirements_Register!$C$6:$C$255,MATCH(ROWS($A$6:A209),Requirements_Register!$BD$6:$BD$255,0))&amp;"","")</f>
        <v/>
      </c>
      <c r="C209" s="22" t="str">
        <f aca="false">IFERROR(INDEX(Requirements_Register!$D$6:$D$255,MATCH(ROWS($A$6:A209),Requirements_Register!$BD$6:$BD$255,0))&amp;"","")</f>
        <v/>
      </c>
      <c r="D209" s="22" t="str">
        <f aca="false">IFERROR(INDEX(Requirements_Register!$E$6:$E$255,MATCH(ROWS($A$6:A209),Requirements_Register!$BD$6:$BD$255,0))&amp;"","")</f>
        <v/>
      </c>
      <c r="E209" s="22" t="str">
        <f aca="false">IFERROR(INDEX(Requirements_Register!$F$6:$F$255,MATCH(ROWS($A$6:A209),Requirements_Register!$BD$6:$BD$255,0))&amp;"","")</f>
        <v/>
      </c>
      <c r="F209" s="22" t="str">
        <f aca="false">IFERROR(INDEX(Requirements_Register!$G$6:$G$255,MATCH(ROWS($A$6:A209),Requirements_Register!$BD$6:$BD$255,0))&amp;"","")</f>
        <v/>
      </c>
      <c r="G209" s="22" t="str">
        <f aca="false">IFERROR(INDEX(Requirements_Register!$K$6:$K$255,MATCH(ROWS($A$6:A209),Requirements_Register!$BD$6:$BD$255,0))&amp;"","")</f>
        <v/>
      </c>
      <c r="H209" s="22" t="str">
        <f aca="false">IFERROR(INDEX(Requirements_Register!$L$6:$L$255,MATCH(ROWS($A$6:A209),Requirements_Register!$BD$6:$BD$255,0))&amp;"","")</f>
        <v/>
      </c>
      <c r="I209" s="22" t="str">
        <f aca="false">IFERROR(INDEX(Requirements_Register!$N$6:$N$255,MATCH(ROWS($A$6:A209),Requirements_Register!$BD$6:$BD$255,0))&amp;"","")</f>
        <v/>
      </c>
      <c r="J209" s="22" t="str">
        <f aca="false">IFERROR(INDEX(Requirements_Register!$O$6:$O$255,MATCH(ROWS($A$6:A209),Requirements_Register!$BD$6:$BD$255,0))&amp;"","")</f>
        <v/>
      </c>
      <c r="K209" s="22" t="str">
        <f aca="false">IFERROR(INDEX(Requirements_Register!$AC$6:$AC$255,MATCH(ROWS($A$6:A209),Requirements_Register!$BD$6:$BD$255,0)),"")</f>
        <v/>
      </c>
      <c r="L209" s="22" t="str">
        <f aca="false">IFERROR(INDEX(Requirements_Register!$AG$6:$AG$255,MATCH(ROWS($A$6:A209),Requirements_Register!$BD$6:$BD$255,0))&amp;"","")</f>
        <v/>
      </c>
      <c r="M209" s="22" t="str">
        <f aca="false">IFERROR(INDEX(Requirements_Register!$AU$6:$AU$255,MATCH(ROWS($A$6:A209),Requirements_Register!$BD$6:$BD$255,0))&amp;"","")</f>
        <v/>
      </c>
      <c r="N209" s="22" t="str">
        <f aca="false">IFERROR(INDEX(Requirements_Register!$AV$6:$AV$255,MATCH(ROWS($A$6:A209),Requirements_Register!$BD$6:$BD$255,0))&amp;"","")</f>
        <v/>
      </c>
      <c r="O209" s="22" t="str">
        <f aca="false">IFERROR(INDEX(Requirements_Register!$AW$6:$AW$255,MATCH(ROWS($A$6:A209),Requirements_Register!$BD$6:$BD$255,0))&amp;"","")</f>
        <v/>
      </c>
    </row>
    <row r="210" customFormat="false" ht="15" hidden="false" customHeight="false" outlineLevel="0" collapsed="false">
      <c r="A210" s="22" t="str">
        <f aca="false">IFERROR(INDEX(Requirements_Register!$A$6:$A$255,MATCH(ROWS($A$6:A210),Requirements_Register!$BD$6:$BD$255,0))&amp;"","")</f>
        <v/>
      </c>
      <c r="B210" s="22" t="str">
        <f aca="false">IFERROR(INDEX(Requirements_Register!$C$6:$C$255,MATCH(ROWS($A$6:A210),Requirements_Register!$BD$6:$BD$255,0))&amp;"","")</f>
        <v/>
      </c>
      <c r="C210" s="22" t="str">
        <f aca="false">IFERROR(INDEX(Requirements_Register!$D$6:$D$255,MATCH(ROWS($A$6:A210),Requirements_Register!$BD$6:$BD$255,0))&amp;"","")</f>
        <v/>
      </c>
      <c r="D210" s="22" t="str">
        <f aca="false">IFERROR(INDEX(Requirements_Register!$E$6:$E$255,MATCH(ROWS($A$6:A210),Requirements_Register!$BD$6:$BD$255,0))&amp;"","")</f>
        <v/>
      </c>
      <c r="E210" s="22" t="str">
        <f aca="false">IFERROR(INDEX(Requirements_Register!$F$6:$F$255,MATCH(ROWS($A$6:A210),Requirements_Register!$BD$6:$BD$255,0))&amp;"","")</f>
        <v/>
      </c>
      <c r="F210" s="22" t="str">
        <f aca="false">IFERROR(INDEX(Requirements_Register!$G$6:$G$255,MATCH(ROWS($A$6:A210),Requirements_Register!$BD$6:$BD$255,0))&amp;"","")</f>
        <v/>
      </c>
      <c r="G210" s="22" t="str">
        <f aca="false">IFERROR(INDEX(Requirements_Register!$K$6:$K$255,MATCH(ROWS($A$6:A210),Requirements_Register!$BD$6:$BD$255,0))&amp;"","")</f>
        <v/>
      </c>
      <c r="H210" s="22" t="str">
        <f aca="false">IFERROR(INDEX(Requirements_Register!$L$6:$L$255,MATCH(ROWS($A$6:A210),Requirements_Register!$BD$6:$BD$255,0))&amp;"","")</f>
        <v/>
      </c>
      <c r="I210" s="22" t="str">
        <f aca="false">IFERROR(INDEX(Requirements_Register!$N$6:$N$255,MATCH(ROWS($A$6:A210),Requirements_Register!$BD$6:$BD$255,0))&amp;"","")</f>
        <v/>
      </c>
      <c r="J210" s="22" t="str">
        <f aca="false">IFERROR(INDEX(Requirements_Register!$O$6:$O$255,MATCH(ROWS($A$6:A210),Requirements_Register!$BD$6:$BD$255,0))&amp;"","")</f>
        <v/>
      </c>
      <c r="K210" s="22" t="str">
        <f aca="false">IFERROR(INDEX(Requirements_Register!$AC$6:$AC$255,MATCH(ROWS($A$6:A210),Requirements_Register!$BD$6:$BD$255,0)),"")</f>
        <v/>
      </c>
      <c r="L210" s="22" t="str">
        <f aca="false">IFERROR(INDEX(Requirements_Register!$AG$6:$AG$255,MATCH(ROWS($A$6:A210),Requirements_Register!$BD$6:$BD$255,0))&amp;"","")</f>
        <v/>
      </c>
      <c r="M210" s="22" t="str">
        <f aca="false">IFERROR(INDEX(Requirements_Register!$AU$6:$AU$255,MATCH(ROWS($A$6:A210),Requirements_Register!$BD$6:$BD$255,0))&amp;"","")</f>
        <v/>
      </c>
      <c r="N210" s="22" t="str">
        <f aca="false">IFERROR(INDEX(Requirements_Register!$AV$6:$AV$255,MATCH(ROWS($A$6:A210),Requirements_Register!$BD$6:$BD$255,0))&amp;"","")</f>
        <v/>
      </c>
      <c r="O210" s="22" t="str">
        <f aca="false">IFERROR(INDEX(Requirements_Register!$AW$6:$AW$255,MATCH(ROWS($A$6:A210),Requirements_Register!$BD$6:$BD$255,0))&amp;"","")</f>
        <v/>
      </c>
    </row>
    <row r="211" customFormat="false" ht="15" hidden="false" customHeight="false" outlineLevel="0" collapsed="false">
      <c r="A211" s="22" t="str">
        <f aca="false">IFERROR(INDEX(Requirements_Register!$A$6:$A$255,MATCH(ROWS($A$6:A211),Requirements_Register!$BD$6:$BD$255,0))&amp;"","")</f>
        <v/>
      </c>
      <c r="B211" s="22" t="str">
        <f aca="false">IFERROR(INDEX(Requirements_Register!$C$6:$C$255,MATCH(ROWS($A$6:A211),Requirements_Register!$BD$6:$BD$255,0))&amp;"","")</f>
        <v/>
      </c>
      <c r="C211" s="22" t="str">
        <f aca="false">IFERROR(INDEX(Requirements_Register!$D$6:$D$255,MATCH(ROWS($A$6:A211),Requirements_Register!$BD$6:$BD$255,0))&amp;"","")</f>
        <v/>
      </c>
      <c r="D211" s="22" t="str">
        <f aca="false">IFERROR(INDEX(Requirements_Register!$E$6:$E$255,MATCH(ROWS($A$6:A211),Requirements_Register!$BD$6:$BD$255,0))&amp;"","")</f>
        <v/>
      </c>
      <c r="E211" s="22" t="str">
        <f aca="false">IFERROR(INDEX(Requirements_Register!$F$6:$F$255,MATCH(ROWS($A$6:A211),Requirements_Register!$BD$6:$BD$255,0))&amp;"","")</f>
        <v/>
      </c>
      <c r="F211" s="22" t="str">
        <f aca="false">IFERROR(INDEX(Requirements_Register!$G$6:$G$255,MATCH(ROWS($A$6:A211),Requirements_Register!$BD$6:$BD$255,0))&amp;"","")</f>
        <v/>
      </c>
      <c r="G211" s="22" t="str">
        <f aca="false">IFERROR(INDEX(Requirements_Register!$K$6:$K$255,MATCH(ROWS($A$6:A211),Requirements_Register!$BD$6:$BD$255,0))&amp;"","")</f>
        <v/>
      </c>
      <c r="H211" s="22" t="str">
        <f aca="false">IFERROR(INDEX(Requirements_Register!$L$6:$L$255,MATCH(ROWS($A$6:A211),Requirements_Register!$BD$6:$BD$255,0))&amp;"","")</f>
        <v/>
      </c>
      <c r="I211" s="22" t="str">
        <f aca="false">IFERROR(INDEX(Requirements_Register!$N$6:$N$255,MATCH(ROWS($A$6:A211),Requirements_Register!$BD$6:$BD$255,0))&amp;"","")</f>
        <v/>
      </c>
      <c r="J211" s="22" t="str">
        <f aca="false">IFERROR(INDEX(Requirements_Register!$O$6:$O$255,MATCH(ROWS($A$6:A211),Requirements_Register!$BD$6:$BD$255,0))&amp;"","")</f>
        <v/>
      </c>
      <c r="K211" s="22" t="str">
        <f aca="false">IFERROR(INDEX(Requirements_Register!$AC$6:$AC$255,MATCH(ROWS($A$6:A211),Requirements_Register!$BD$6:$BD$255,0)),"")</f>
        <v/>
      </c>
      <c r="L211" s="22" t="str">
        <f aca="false">IFERROR(INDEX(Requirements_Register!$AG$6:$AG$255,MATCH(ROWS($A$6:A211),Requirements_Register!$BD$6:$BD$255,0))&amp;"","")</f>
        <v/>
      </c>
      <c r="M211" s="22" t="str">
        <f aca="false">IFERROR(INDEX(Requirements_Register!$AU$6:$AU$255,MATCH(ROWS($A$6:A211),Requirements_Register!$BD$6:$BD$255,0))&amp;"","")</f>
        <v/>
      </c>
      <c r="N211" s="22" t="str">
        <f aca="false">IFERROR(INDEX(Requirements_Register!$AV$6:$AV$255,MATCH(ROWS($A$6:A211),Requirements_Register!$BD$6:$BD$255,0))&amp;"","")</f>
        <v/>
      </c>
      <c r="O211" s="22" t="str">
        <f aca="false">IFERROR(INDEX(Requirements_Register!$AW$6:$AW$255,MATCH(ROWS($A$6:A211),Requirements_Register!$BD$6:$BD$255,0))&amp;"","")</f>
        <v/>
      </c>
    </row>
    <row r="212" customFormat="false" ht="15" hidden="false" customHeight="false" outlineLevel="0" collapsed="false">
      <c r="A212" s="22" t="str">
        <f aca="false">IFERROR(INDEX(Requirements_Register!$A$6:$A$255,MATCH(ROWS($A$6:A212),Requirements_Register!$BD$6:$BD$255,0))&amp;"","")</f>
        <v/>
      </c>
      <c r="B212" s="22" t="str">
        <f aca="false">IFERROR(INDEX(Requirements_Register!$C$6:$C$255,MATCH(ROWS($A$6:A212),Requirements_Register!$BD$6:$BD$255,0))&amp;"","")</f>
        <v/>
      </c>
      <c r="C212" s="22" t="str">
        <f aca="false">IFERROR(INDEX(Requirements_Register!$D$6:$D$255,MATCH(ROWS($A$6:A212),Requirements_Register!$BD$6:$BD$255,0))&amp;"","")</f>
        <v/>
      </c>
      <c r="D212" s="22" t="str">
        <f aca="false">IFERROR(INDEX(Requirements_Register!$E$6:$E$255,MATCH(ROWS($A$6:A212),Requirements_Register!$BD$6:$BD$255,0))&amp;"","")</f>
        <v/>
      </c>
      <c r="E212" s="22" t="str">
        <f aca="false">IFERROR(INDEX(Requirements_Register!$F$6:$F$255,MATCH(ROWS($A$6:A212),Requirements_Register!$BD$6:$BD$255,0))&amp;"","")</f>
        <v/>
      </c>
      <c r="F212" s="22" t="str">
        <f aca="false">IFERROR(INDEX(Requirements_Register!$G$6:$G$255,MATCH(ROWS($A$6:A212),Requirements_Register!$BD$6:$BD$255,0))&amp;"","")</f>
        <v/>
      </c>
      <c r="G212" s="22" t="str">
        <f aca="false">IFERROR(INDEX(Requirements_Register!$K$6:$K$255,MATCH(ROWS($A$6:A212),Requirements_Register!$BD$6:$BD$255,0))&amp;"","")</f>
        <v/>
      </c>
      <c r="H212" s="22" t="str">
        <f aca="false">IFERROR(INDEX(Requirements_Register!$L$6:$L$255,MATCH(ROWS($A$6:A212),Requirements_Register!$BD$6:$BD$255,0))&amp;"","")</f>
        <v/>
      </c>
      <c r="I212" s="22" t="str">
        <f aca="false">IFERROR(INDEX(Requirements_Register!$N$6:$N$255,MATCH(ROWS($A$6:A212),Requirements_Register!$BD$6:$BD$255,0))&amp;"","")</f>
        <v/>
      </c>
      <c r="J212" s="22" t="str">
        <f aca="false">IFERROR(INDEX(Requirements_Register!$O$6:$O$255,MATCH(ROWS($A$6:A212),Requirements_Register!$BD$6:$BD$255,0))&amp;"","")</f>
        <v/>
      </c>
      <c r="K212" s="22" t="str">
        <f aca="false">IFERROR(INDEX(Requirements_Register!$AC$6:$AC$255,MATCH(ROWS($A$6:A212),Requirements_Register!$BD$6:$BD$255,0)),"")</f>
        <v/>
      </c>
      <c r="L212" s="22" t="str">
        <f aca="false">IFERROR(INDEX(Requirements_Register!$AG$6:$AG$255,MATCH(ROWS($A$6:A212),Requirements_Register!$BD$6:$BD$255,0))&amp;"","")</f>
        <v/>
      </c>
      <c r="M212" s="22" t="str">
        <f aca="false">IFERROR(INDEX(Requirements_Register!$AU$6:$AU$255,MATCH(ROWS($A$6:A212),Requirements_Register!$BD$6:$BD$255,0))&amp;"","")</f>
        <v/>
      </c>
      <c r="N212" s="22" t="str">
        <f aca="false">IFERROR(INDEX(Requirements_Register!$AV$6:$AV$255,MATCH(ROWS($A$6:A212),Requirements_Register!$BD$6:$BD$255,0))&amp;"","")</f>
        <v/>
      </c>
      <c r="O212" s="22" t="str">
        <f aca="false">IFERROR(INDEX(Requirements_Register!$AW$6:$AW$255,MATCH(ROWS($A$6:A212),Requirements_Register!$BD$6:$BD$255,0))&amp;"","")</f>
        <v/>
      </c>
    </row>
    <row r="213" customFormat="false" ht="15" hidden="false" customHeight="false" outlineLevel="0" collapsed="false">
      <c r="A213" s="22" t="str">
        <f aca="false">IFERROR(INDEX(Requirements_Register!$A$6:$A$255,MATCH(ROWS($A$6:A213),Requirements_Register!$BD$6:$BD$255,0))&amp;"","")</f>
        <v/>
      </c>
      <c r="B213" s="22" t="str">
        <f aca="false">IFERROR(INDEX(Requirements_Register!$C$6:$C$255,MATCH(ROWS($A$6:A213),Requirements_Register!$BD$6:$BD$255,0))&amp;"","")</f>
        <v/>
      </c>
      <c r="C213" s="22" t="str">
        <f aca="false">IFERROR(INDEX(Requirements_Register!$D$6:$D$255,MATCH(ROWS($A$6:A213),Requirements_Register!$BD$6:$BD$255,0))&amp;"","")</f>
        <v/>
      </c>
      <c r="D213" s="22" t="str">
        <f aca="false">IFERROR(INDEX(Requirements_Register!$E$6:$E$255,MATCH(ROWS($A$6:A213),Requirements_Register!$BD$6:$BD$255,0))&amp;"","")</f>
        <v/>
      </c>
      <c r="E213" s="22" t="str">
        <f aca="false">IFERROR(INDEX(Requirements_Register!$F$6:$F$255,MATCH(ROWS($A$6:A213),Requirements_Register!$BD$6:$BD$255,0))&amp;"","")</f>
        <v/>
      </c>
      <c r="F213" s="22" t="str">
        <f aca="false">IFERROR(INDEX(Requirements_Register!$G$6:$G$255,MATCH(ROWS($A$6:A213),Requirements_Register!$BD$6:$BD$255,0))&amp;"","")</f>
        <v/>
      </c>
      <c r="G213" s="22" t="str">
        <f aca="false">IFERROR(INDEX(Requirements_Register!$K$6:$K$255,MATCH(ROWS($A$6:A213),Requirements_Register!$BD$6:$BD$255,0))&amp;"","")</f>
        <v/>
      </c>
      <c r="H213" s="22" t="str">
        <f aca="false">IFERROR(INDEX(Requirements_Register!$L$6:$L$255,MATCH(ROWS($A$6:A213),Requirements_Register!$BD$6:$BD$255,0))&amp;"","")</f>
        <v/>
      </c>
      <c r="I213" s="22" t="str">
        <f aca="false">IFERROR(INDEX(Requirements_Register!$N$6:$N$255,MATCH(ROWS($A$6:A213),Requirements_Register!$BD$6:$BD$255,0))&amp;"","")</f>
        <v/>
      </c>
      <c r="J213" s="22" t="str">
        <f aca="false">IFERROR(INDEX(Requirements_Register!$O$6:$O$255,MATCH(ROWS($A$6:A213),Requirements_Register!$BD$6:$BD$255,0))&amp;"","")</f>
        <v/>
      </c>
      <c r="K213" s="22" t="str">
        <f aca="false">IFERROR(INDEX(Requirements_Register!$AC$6:$AC$255,MATCH(ROWS($A$6:A213),Requirements_Register!$BD$6:$BD$255,0)),"")</f>
        <v/>
      </c>
      <c r="L213" s="22" t="str">
        <f aca="false">IFERROR(INDEX(Requirements_Register!$AG$6:$AG$255,MATCH(ROWS($A$6:A213),Requirements_Register!$BD$6:$BD$255,0))&amp;"","")</f>
        <v/>
      </c>
      <c r="M213" s="22" t="str">
        <f aca="false">IFERROR(INDEX(Requirements_Register!$AU$6:$AU$255,MATCH(ROWS($A$6:A213),Requirements_Register!$BD$6:$BD$255,0))&amp;"","")</f>
        <v/>
      </c>
      <c r="N213" s="22" t="str">
        <f aca="false">IFERROR(INDEX(Requirements_Register!$AV$6:$AV$255,MATCH(ROWS($A$6:A213),Requirements_Register!$BD$6:$BD$255,0))&amp;"","")</f>
        <v/>
      </c>
      <c r="O213" s="22" t="str">
        <f aca="false">IFERROR(INDEX(Requirements_Register!$AW$6:$AW$255,MATCH(ROWS($A$6:A213),Requirements_Register!$BD$6:$BD$255,0))&amp;"","")</f>
        <v/>
      </c>
    </row>
    <row r="214" customFormat="false" ht="15" hidden="false" customHeight="false" outlineLevel="0" collapsed="false">
      <c r="A214" s="22" t="str">
        <f aca="false">IFERROR(INDEX(Requirements_Register!$A$6:$A$255,MATCH(ROWS($A$6:A214),Requirements_Register!$BD$6:$BD$255,0))&amp;"","")</f>
        <v/>
      </c>
      <c r="B214" s="22" t="str">
        <f aca="false">IFERROR(INDEX(Requirements_Register!$C$6:$C$255,MATCH(ROWS($A$6:A214),Requirements_Register!$BD$6:$BD$255,0))&amp;"","")</f>
        <v/>
      </c>
      <c r="C214" s="22" t="str">
        <f aca="false">IFERROR(INDEX(Requirements_Register!$D$6:$D$255,MATCH(ROWS($A$6:A214),Requirements_Register!$BD$6:$BD$255,0))&amp;"","")</f>
        <v/>
      </c>
      <c r="D214" s="22" t="str">
        <f aca="false">IFERROR(INDEX(Requirements_Register!$E$6:$E$255,MATCH(ROWS($A$6:A214),Requirements_Register!$BD$6:$BD$255,0))&amp;"","")</f>
        <v/>
      </c>
      <c r="E214" s="22" t="str">
        <f aca="false">IFERROR(INDEX(Requirements_Register!$F$6:$F$255,MATCH(ROWS($A$6:A214),Requirements_Register!$BD$6:$BD$255,0))&amp;"","")</f>
        <v/>
      </c>
      <c r="F214" s="22" t="str">
        <f aca="false">IFERROR(INDEX(Requirements_Register!$G$6:$G$255,MATCH(ROWS($A$6:A214),Requirements_Register!$BD$6:$BD$255,0))&amp;"","")</f>
        <v/>
      </c>
      <c r="G214" s="22" t="str">
        <f aca="false">IFERROR(INDEX(Requirements_Register!$K$6:$K$255,MATCH(ROWS($A$6:A214),Requirements_Register!$BD$6:$BD$255,0))&amp;"","")</f>
        <v/>
      </c>
      <c r="H214" s="22" t="str">
        <f aca="false">IFERROR(INDEX(Requirements_Register!$L$6:$L$255,MATCH(ROWS($A$6:A214),Requirements_Register!$BD$6:$BD$255,0))&amp;"","")</f>
        <v/>
      </c>
      <c r="I214" s="22" t="str">
        <f aca="false">IFERROR(INDEX(Requirements_Register!$N$6:$N$255,MATCH(ROWS($A$6:A214),Requirements_Register!$BD$6:$BD$255,0))&amp;"","")</f>
        <v/>
      </c>
      <c r="J214" s="22" t="str">
        <f aca="false">IFERROR(INDEX(Requirements_Register!$O$6:$O$255,MATCH(ROWS($A$6:A214),Requirements_Register!$BD$6:$BD$255,0))&amp;"","")</f>
        <v/>
      </c>
      <c r="K214" s="22" t="str">
        <f aca="false">IFERROR(INDEX(Requirements_Register!$AC$6:$AC$255,MATCH(ROWS($A$6:A214),Requirements_Register!$BD$6:$BD$255,0)),"")</f>
        <v/>
      </c>
      <c r="L214" s="22" t="str">
        <f aca="false">IFERROR(INDEX(Requirements_Register!$AG$6:$AG$255,MATCH(ROWS($A$6:A214),Requirements_Register!$BD$6:$BD$255,0))&amp;"","")</f>
        <v/>
      </c>
      <c r="M214" s="22" t="str">
        <f aca="false">IFERROR(INDEX(Requirements_Register!$AU$6:$AU$255,MATCH(ROWS($A$6:A214),Requirements_Register!$BD$6:$BD$255,0))&amp;"","")</f>
        <v/>
      </c>
      <c r="N214" s="22" t="str">
        <f aca="false">IFERROR(INDEX(Requirements_Register!$AV$6:$AV$255,MATCH(ROWS($A$6:A214),Requirements_Register!$BD$6:$BD$255,0))&amp;"","")</f>
        <v/>
      </c>
      <c r="O214" s="22" t="str">
        <f aca="false">IFERROR(INDEX(Requirements_Register!$AW$6:$AW$255,MATCH(ROWS($A$6:A214),Requirements_Register!$BD$6:$BD$255,0))&amp;"","")</f>
        <v/>
      </c>
    </row>
    <row r="215" customFormat="false" ht="15" hidden="false" customHeight="false" outlineLevel="0" collapsed="false">
      <c r="A215" s="22" t="str">
        <f aca="false">IFERROR(INDEX(Requirements_Register!$A$6:$A$255,MATCH(ROWS($A$6:A215),Requirements_Register!$BD$6:$BD$255,0))&amp;"","")</f>
        <v/>
      </c>
      <c r="B215" s="22" t="str">
        <f aca="false">IFERROR(INDEX(Requirements_Register!$C$6:$C$255,MATCH(ROWS($A$6:A215),Requirements_Register!$BD$6:$BD$255,0))&amp;"","")</f>
        <v/>
      </c>
      <c r="C215" s="22" t="str">
        <f aca="false">IFERROR(INDEX(Requirements_Register!$D$6:$D$255,MATCH(ROWS($A$6:A215),Requirements_Register!$BD$6:$BD$255,0))&amp;"","")</f>
        <v/>
      </c>
      <c r="D215" s="22" t="str">
        <f aca="false">IFERROR(INDEX(Requirements_Register!$E$6:$E$255,MATCH(ROWS($A$6:A215),Requirements_Register!$BD$6:$BD$255,0))&amp;"","")</f>
        <v/>
      </c>
      <c r="E215" s="22" t="str">
        <f aca="false">IFERROR(INDEX(Requirements_Register!$F$6:$F$255,MATCH(ROWS($A$6:A215),Requirements_Register!$BD$6:$BD$255,0))&amp;"","")</f>
        <v/>
      </c>
      <c r="F215" s="22" t="str">
        <f aca="false">IFERROR(INDEX(Requirements_Register!$G$6:$G$255,MATCH(ROWS($A$6:A215),Requirements_Register!$BD$6:$BD$255,0))&amp;"","")</f>
        <v/>
      </c>
      <c r="G215" s="22" t="str">
        <f aca="false">IFERROR(INDEX(Requirements_Register!$K$6:$K$255,MATCH(ROWS($A$6:A215),Requirements_Register!$BD$6:$BD$255,0))&amp;"","")</f>
        <v/>
      </c>
      <c r="H215" s="22" t="str">
        <f aca="false">IFERROR(INDEX(Requirements_Register!$L$6:$L$255,MATCH(ROWS($A$6:A215),Requirements_Register!$BD$6:$BD$255,0))&amp;"","")</f>
        <v/>
      </c>
      <c r="I215" s="22" t="str">
        <f aca="false">IFERROR(INDEX(Requirements_Register!$N$6:$N$255,MATCH(ROWS($A$6:A215),Requirements_Register!$BD$6:$BD$255,0))&amp;"","")</f>
        <v/>
      </c>
      <c r="J215" s="22" t="str">
        <f aca="false">IFERROR(INDEX(Requirements_Register!$O$6:$O$255,MATCH(ROWS($A$6:A215),Requirements_Register!$BD$6:$BD$255,0))&amp;"","")</f>
        <v/>
      </c>
      <c r="K215" s="22" t="str">
        <f aca="false">IFERROR(INDEX(Requirements_Register!$AC$6:$AC$255,MATCH(ROWS($A$6:A215),Requirements_Register!$BD$6:$BD$255,0)),"")</f>
        <v/>
      </c>
      <c r="L215" s="22" t="str">
        <f aca="false">IFERROR(INDEX(Requirements_Register!$AG$6:$AG$255,MATCH(ROWS($A$6:A215),Requirements_Register!$BD$6:$BD$255,0))&amp;"","")</f>
        <v/>
      </c>
      <c r="M215" s="22" t="str">
        <f aca="false">IFERROR(INDEX(Requirements_Register!$AU$6:$AU$255,MATCH(ROWS($A$6:A215),Requirements_Register!$BD$6:$BD$255,0))&amp;"","")</f>
        <v/>
      </c>
      <c r="N215" s="22" t="str">
        <f aca="false">IFERROR(INDEX(Requirements_Register!$AV$6:$AV$255,MATCH(ROWS($A$6:A215),Requirements_Register!$BD$6:$BD$255,0))&amp;"","")</f>
        <v/>
      </c>
      <c r="O215" s="22" t="str">
        <f aca="false">IFERROR(INDEX(Requirements_Register!$AW$6:$AW$255,MATCH(ROWS($A$6:A215),Requirements_Register!$BD$6:$BD$255,0))&amp;"","")</f>
        <v/>
      </c>
    </row>
    <row r="216" customFormat="false" ht="15" hidden="false" customHeight="false" outlineLevel="0" collapsed="false">
      <c r="A216" s="22" t="str">
        <f aca="false">IFERROR(INDEX(Requirements_Register!$A$6:$A$255,MATCH(ROWS($A$6:A216),Requirements_Register!$BD$6:$BD$255,0))&amp;"","")</f>
        <v/>
      </c>
      <c r="B216" s="22" t="str">
        <f aca="false">IFERROR(INDEX(Requirements_Register!$C$6:$C$255,MATCH(ROWS($A$6:A216),Requirements_Register!$BD$6:$BD$255,0))&amp;"","")</f>
        <v/>
      </c>
      <c r="C216" s="22" t="str">
        <f aca="false">IFERROR(INDEX(Requirements_Register!$D$6:$D$255,MATCH(ROWS($A$6:A216),Requirements_Register!$BD$6:$BD$255,0))&amp;"","")</f>
        <v/>
      </c>
      <c r="D216" s="22" t="str">
        <f aca="false">IFERROR(INDEX(Requirements_Register!$E$6:$E$255,MATCH(ROWS($A$6:A216),Requirements_Register!$BD$6:$BD$255,0))&amp;"","")</f>
        <v/>
      </c>
      <c r="E216" s="22" t="str">
        <f aca="false">IFERROR(INDEX(Requirements_Register!$F$6:$F$255,MATCH(ROWS($A$6:A216),Requirements_Register!$BD$6:$BD$255,0))&amp;"","")</f>
        <v/>
      </c>
      <c r="F216" s="22" t="str">
        <f aca="false">IFERROR(INDEX(Requirements_Register!$G$6:$G$255,MATCH(ROWS($A$6:A216),Requirements_Register!$BD$6:$BD$255,0))&amp;"","")</f>
        <v/>
      </c>
      <c r="G216" s="22" t="str">
        <f aca="false">IFERROR(INDEX(Requirements_Register!$K$6:$K$255,MATCH(ROWS($A$6:A216),Requirements_Register!$BD$6:$BD$255,0))&amp;"","")</f>
        <v/>
      </c>
      <c r="H216" s="22" t="str">
        <f aca="false">IFERROR(INDEX(Requirements_Register!$L$6:$L$255,MATCH(ROWS($A$6:A216),Requirements_Register!$BD$6:$BD$255,0))&amp;"","")</f>
        <v/>
      </c>
      <c r="I216" s="22" t="str">
        <f aca="false">IFERROR(INDEX(Requirements_Register!$N$6:$N$255,MATCH(ROWS($A$6:A216),Requirements_Register!$BD$6:$BD$255,0))&amp;"","")</f>
        <v/>
      </c>
      <c r="J216" s="22" t="str">
        <f aca="false">IFERROR(INDEX(Requirements_Register!$O$6:$O$255,MATCH(ROWS($A$6:A216),Requirements_Register!$BD$6:$BD$255,0))&amp;"","")</f>
        <v/>
      </c>
      <c r="K216" s="22" t="str">
        <f aca="false">IFERROR(INDEX(Requirements_Register!$AC$6:$AC$255,MATCH(ROWS($A$6:A216),Requirements_Register!$BD$6:$BD$255,0)),"")</f>
        <v/>
      </c>
      <c r="L216" s="22" t="str">
        <f aca="false">IFERROR(INDEX(Requirements_Register!$AG$6:$AG$255,MATCH(ROWS($A$6:A216),Requirements_Register!$BD$6:$BD$255,0))&amp;"","")</f>
        <v/>
      </c>
      <c r="M216" s="22" t="str">
        <f aca="false">IFERROR(INDEX(Requirements_Register!$AU$6:$AU$255,MATCH(ROWS($A$6:A216),Requirements_Register!$BD$6:$BD$255,0))&amp;"","")</f>
        <v/>
      </c>
      <c r="N216" s="22" t="str">
        <f aca="false">IFERROR(INDEX(Requirements_Register!$AV$6:$AV$255,MATCH(ROWS($A$6:A216),Requirements_Register!$BD$6:$BD$255,0))&amp;"","")</f>
        <v/>
      </c>
      <c r="O216" s="22" t="str">
        <f aca="false">IFERROR(INDEX(Requirements_Register!$AW$6:$AW$255,MATCH(ROWS($A$6:A216),Requirements_Register!$BD$6:$BD$255,0))&amp;"","")</f>
        <v/>
      </c>
    </row>
    <row r="217" customFormat="false" ht="15" hidden="false" customHeight="false" outlineLevel="0" collapsed="false">
      <c r="A217" s="22" t="str">
        <f aca="false">IFERROR(INDEX(Requirements_Register!$A$6:$A$255,MATCH(ROWS($A$6:A217),Requirements_Register!$BD$6:$BD$255,0))&amp;"","")</f>
        <v/>
      </c>
      <c r="B217" s="22" t="str">
        <f aca="false">IFERROR(INDEX(Requirements_Register!$C$6:$C$255,MATCH(ROWS($A$6:A217),Requirements_Register!$BD$6:$BD$255,0))&amp;"","")</f>
        <v/>
      </c>
      <c r="C217" s="22" t="str">
        <f aca="false">IFERROR(INDEX(Requirements_Register!$D$6:$D$255,MATCH(ROWS($A$6:A217),Requirements_Register!$BD$6:$BD$255,0))&amp;"","")</f>
        <v/>
      </c>
      <c r="D217" s="22" t="str">
        <f aca="false">IFERROR(INDEX(Requirements_Register!$E$6:$E$255,MATCH(ROWS($A$6:A217),Requirements_Register!$BD$6:$BD$255,0))&amp;"","")</f>
        <v/>
      </c>
      <c r="E217" s="22" t="str">
        <f aca="false">IFERROR(INDEX(Requirements_Register!$F$6:$F$255,MATCH(ROWS($A$6:A217),Requirements_Register!$BD$6:$BD$255,0))&amp;"","")</f>
        <v/>
      </c>
      <c r="F217" s="22" t="str">
        <f aca="false">IFERROR(INDEX(Requirements_Register!$G$6:$G$255,MATCH(ROWS($A$6:A217),Requirements_Register!$BD$6:$BD$255,0))&amp;"","")</f>
        <v/>
      </c>
      <c r="G217" s="22" t="str">
        <f aca="false">IFERROR(INDEX(Requirements_Register!$K$6:$K$255,MATCH(ROWS($A$6:A217),Requirements_Register!$BD$6:$BD$255,0))&amp;"","")</f>
        <v/>
      </c>
      <c r="H217" s="22" t="str">
        <f aca="false">IFERROR(INDEX(Requirements_Register!$L$6:$L$255,MATCH(ROWS($A$6:A217),Requirements_Register!$BD$6:$BD$255,0))&amp;"","")</f>
        <v/>
      </c>
      <c r="I217" s="22" t="str">
        <f aca="false">IFERROR(INDEX(Requirements_Register!$N$6:$N$255,MATCH(ROWS($A$6:A217),Requirements_Register!$BD$6:$BD$255,0))&amp;"","")</f>
        <v/>
      </c>
      <c r="J217" s="22" t="str">
        <f aca="false">IFERROR(INDEX(Requirements_Register!$O$6:$O$255,MATCH(ROWS($A$6:A217),Requirements_Register!$BD$6:$BD$255,0))&amp;"","")</f>
        <v/>
      </c>
      <c r="K217" s="22" t="str">
        <f aca="false">IFERROR(INDEX(Requirements_Register!$AC$6:$AC$255,MATCH(ROWS($A$6:A217),Requirements_Register!$BD$6:$BD$255,0)),"")</f>
        <v/>
      </c>
      <c r="L217" s="22" t="str">
        <f aca="false">IFERROR(INDEX(Requirements_Register!$AG$6:$AG$255,MATCH(ROWS($A$6:A217),Requirements_Register!$BD$6:$BD$255,0))&amp;"","")</f>
        <v/>
      </c>
      <c r="M217" s="22" t="str">
        <f aca="false">IFERROR(INDEX(Requirements_Register!$AU$6:$AU$255,MATCH(ROWS($A$6:A217),Requirements_Register!$BD$6:$BD$255,0))&amp;"","")</f>
        <v/>
      </c>
      <c r="N217" s="22" t="str">
        <f aca="false">IFERROR(INDEX(Requirements_Register!$AV$6:$AV$255,MATCH(ROWS($A$6:A217),Requirements_Register!$BD$6:$BD$255,0))&amp;"","")</f>
        <v/>
      </c>
      <c r="O217" s="22" t="str">
        <f aca="false">IFERROR(INDEX(Requirements_Register!$AW$6:$AW$255,MATCH(ROWS($A$6:A217),Requirements_Register!$BD$6:$BD$255,0))&amp;"","")</f>
        <v/>
      </c>
    </row>
    <row r="218" customFormat="false" ht="15" hidden="false" customHeight="false" outlineLevel="0" collapsed="false">
      <c r="A218" s="22" t="str">
        <f aca="false">IFERROR(INDEX(Requirements_Register!$A$6:$A$255,MATCH(ROWS($A$6:A218),Requirements_Register!$BD$6:$BD$255,0))&amp;"","")</f>
        <v/>
      </c>
      <c r="B218" s="22" t="str">
        <f aca="false">IFERROR(INDEX(Requirements_Register!$C$6:$C$255,MATCH(ROWS($A$6:A218),Requirements_Register!$BD$6:$BD$255,0))&amp;"","")</f>
        <v/>
      </c>
      <c r="C218" s="22" t="str">
        <f aca="false">IFERROR(INDEX(Requirements_Register!$D$6:$D$255,MATCH(ROWS($A$6:A218),Requirements_Register!$BD$6:$BD$255,0))&amp;"","")</f>
        <v/>
      </c>
      <c r="D218" s="22" t="str">
        <f aca="false">IFERROR(INDEX(Requirements_Register!$E$6:$E$255,MATCH(ROWS($A$6:A218),Requirements_Register!$BD$6:$BD$255,0))&amp;"","")</f>
        <v/>
      </c>
      <c r="E218" s="22" t="str">
        <f aca="false">IFERROR(INDEX(Requirements_Register!$F$6:$F$255,MATCH(ROWS($A$6:A218),Requirements_Register!$BD$6:$BD$255,0))&amp;"","")</f>
        <v/>
      </c>
      <c r="F218" s="22" t="str">
        <f aca="false">IFERROR(INDEX(Requirements_Register!$G$6:$G$255,MATCH(ROWS($A$6:A218),Requirements_Register!$BD$6:$BD$255,0))&amp;"","")</f>
        <v/>
      </c>
      <c r="G218" s="22" t="str">
        <f aca="false">IFERROR(INDEX(Requirements_Register!$K$6:$K$255,MATCH(ROWS($A$6:A218),Requirements_Register!$BD$6:$BD$255,0))&amp;"","")</f>
        <v/>
      </c>
      <c r="H218" s="22" t="str">
        <f aca="false">IFERROR(INDEX(Requirements_Register!$L$6:$L$255,MATCH(ROWS($A$6:A218),Requirements_Register!$BD$6:$BD$255,0))&amp;"","")</f>
        <v/>
      </c>
      <c r="I218" s="22" t="str">
        <f aca="false">IFERROR(INDEX(Requirements_Register!$N$6:$N$255,MATCH(ROWS($A$6:A218),Requirements_Register!$BD$6:$BD$255,0))&amp;"","")</f>
        <v/>
      </c>
      <c r="J218" s="22" t="str">
        <f aca="false">IFERROR(INDEX(Requirements_Register!$O$6:$O$255,MATCH(ROWS($A$6:A218),Requirements_Register!$BD$6:$BD$255,0))&amp;"","")</f>
        <v/>
      </c>
      <c r="K218" s="22" t="str">
        <f aca="false">IFERROR(INDEX(Requirements_Register!$AC$6:$AC$255,MATCH(ROWS($A$6:A218),Requirements_Register!$BD$6:$BD$255,0)),"")</f>
        <v/>
      </c>
      <c r="L218" s="22" t="str">
        <f aca="false">IFERROR(INDEX(Requirements_Register!$AG$6:$AG$255,MATCH(ROWS($A$6:A218),Requirements_Register!$BD$6:$BD$255,0))&amp;"","")</f>
        <v/>
      </c>
      <c r="M218" s="22" t="str">
        <f aca="false">IFERROR(INDEX(Requirements_Register!$AU$6:$AU$255,MATCH(ROWS($A$6:A218),Requirements_Register!$BD$6:$BD$255,0))&amp;"","")</f>
        <v/>
      </c>
      <c r="N218" s="22" t="str">
        <f aca="false">IFERROR(INDEX(Requirements_Register!$AV$6:$AV$255,MATCH(ROWS($A$6:A218),Requirements_Register!$BD$6:$BD$255,0))&amp;"","")</f>
        <v/>
      </c>
      <c r="O218" s="22" t="str">
        <f aca="false">IFERROR(INDEX(Requirements_Register!$AW$6:$AW$255,MATCH(ROWS($A$6:A218),Requirements_Register!$BD$6:$BD$255,0))&amp;"","")</f>
        <v/>
      </c>
    </row>
    <row r="219" customFormat="false" ht="15" hidden="false" customHeight="false" outlineLevel="0" collapsed="false">
      <c r="A219" s="22" t="str">
        <f aca="false">IFERROR(INDEX(Requirements_Register!$A$6:$A$255,MATCH(ROWS($A$6:A219),Requirements_Register!$BD$6:$BD$255,0))&amp;"","")</f>
        <v/>
      </c>
      <c r="B219" s="22" t="str">
        <f aca="false">IFERROR(INDEX(Requirements_Register!$C$6:$C$255,MATCH(ROWS($A$6:A219),Requirements_Register!$BD$6:$BD$255,0))&amp;"","")</f>
        <v/>
      </c>
      <c r="C219" s="22" t="str">
        <f aca="false">IFERROR(INDEX(Requirements_Register!$D$6:$D$255,MATCH(ROWS($A$6:A219),Requirements_Register!$BD$6:$BD$255,0))&amp;"","")</f>
        <v/>
      </c>
      <c r="D219" s="22" t="str">
        <f aca="false">IFERROR(INDEX(Requirements_Register!$E$6:$E$255,MATCH(ROWS($A$6:A219),Requirements_Register!$BD$6:$BD$255,0))&amp;"","")</f>
        <v/>
      </c>
      <c r="E219" s="22" t="str">
        <f aca="false">IFERROR(INDEX(Requirements_Register!$F$6:$F$255,MATCH(ROWS($A$6:A219),Requirements_Register!$BD$6:$BD$255,0))&amp;"","")</f>
        <v/>
      </c>
      <c r="F219" s="22" t="str">
        <f aca="false">IFERROR(INDEX(Requirements_Register!$G$6:$G$255,MATCH(ROWS($A$6:A219),Requirements_Register!$BD$6:$BD$255,0))&amp;"","")</f>
        <v/>
      </c>
      <c r="G219" s="22" t="str">
        <f aca="false">IFERROR(INDEX(Requirements_Register!$K$6:$K$255,MATCH(ROWS($A$6:A219),Requirements_Register!$BD$6:$BD$255,0))&amp;"","")</f>
        <v/>
      </c>
      <c r="H219" s="22" t="str">
        <f aca="false">IFERROR(INDEX(Requirements_Register!$L$6:$L$255,MATCH(ROWS($A$6:A219),Requirements_Register!$BD$6:$BD$255,0))&amp;"","")</f>
        <v/>
      </c>
      <c r="I219" s="22" t="str">
        <f aca="false">IFERROR(INDEX(Requirements_Register!$N$6:$N$255,MATCH(ROWS($A$6:A219),Requirements_Register!$BD$6:$BD$255,0))&amp;"","")</f>
        <v/>
      </c>
      <c r="J219" s="22" t="str">
        <f aca="false">IFERROR(INDEX(Requirements_Register!$O$6:$O$255,MATCH(ROWS($A$6:A219),Requirements_Register!$BD$6:$BD$255,0))&amp;"","")</f>
        <v/>
      </c>
      <c r="K219" s="22" t="str">
        <f aca="false">IFERROR(INDEX(Requirements_Register!$AC$6:$AC$255,MATCH(ROWS($A$6:A219),Requirements_Register!$BD$6:$BD$255,0)),"")</f>
        <v/>
      </c>
      <c r="L219" s="22" t="str">
        <f aca="false">IFERROR(INDEX(Requirements_Register!$AG$6:$AG$255,MATCH(ROWS($A$6:A219),Requirements_Register!$BD$6:$BD$255,0))&amp;"","")</f>
        <v/>
      </c>
      <c r="M219" s="22" t="str">
        <f aca="false">IFERROR(INDEX(Requirements_Register!$AU$6:$AU$255,MATCH(ROWS($A$6:A219),Requirements_Register!$BD$6:$BD$255,0))&amp;"","")</f>
        <v/>
      </c>
      <c r="N219" s="22" t="str">
        <f aca="false">IFERROR(INDEX(Requirements_Register!$AV$6:$AV$255,MATCH(ROWS($A$6:A219),Requirements_Register!$BD$6:$BD$255,0))&amp;"","")</f>
        <v/>
      </c>
      <c r="O219" s="22" t="str">
        <f aca="false">IFERROR(INDEX(Requirements_Register!$AW$6:$AW$255,MATCH(ROWS($A$6:A219),Requirements_Register!$BD$6:$BD$255,0))&amp;"","")</f>
        <v/>
      </c>
    </row>
    <row r="220" customFormat="false" ht="15" hidden="false" customHeight="false" outlineLevel="0" collapsed="false">
      <c r="A220" s="22" t="str">
        <f aca="false">IFERROR(INDEX(Requirements_Register!$A$6:$A$255,MATCH(ROWS($A$6:A220),Requirements_Register!$BD$6:$BD$255,0))&amp;"","")</f>
        <v/>
      </c>
      <c r="B220" s="22" t="str">
        <f aca="false">IFERROR(INDEX(Requirements_Register!$C$6:$C$255,MATCH(ROWS($A$6:A220),Requirements_Register!$BD$6:$BD$255,0))&amp;"","")</f>
        <v/>
      </c>
      <c r="C220" s="22" t="str">
        <f aca="false">IFERROR(INDEX(Requirements_Register!$D$6:$D$255,MATCH(ROWS($A$6:A220),Requirements_Register!$BD$6:$BD$255,0))&amp;"","")</f>
        <v/>
      </c>
      <c r="D220" s="22" t="str">
        <f aca="false">IFERROR(INDEX(Requirements_Register!$E$6:$E$255,MATCH(ROWS($A$6:A220),Requirements_Register!$BD$6:$BD$255,0))&amp;"","")</f>
        <v/>
      </c>
      <c r="E220" s="22" t="str">
        <f aca="false">IFERROR(INDEX(Requirements_Register!$F$6:$F$255,MATCH(ROWS($A$6:A220),Requirements_Register!$BD$6:$BD$255,0))&amp;"","")</f>
        <v/>
      </c>
      <c r="F220" s="22" t="str">
        <f aca="false">IFERROR(INDEX(Requirements_Register!$G$6:$G$255,MATCH(ROWS($A$6:A220),Requirements_Register!$BD$6:$BD$255,0))&amp;"","")</f>
        <v/>
      </c>
      <c r="G220" s="22" t="str">
        <f aca="false">IFERROR(INDEX(Requirements_Register!$K$6:$K$255,MATCH(ROWS($A$6:A220),Requirements_Register!$BD$6:$BD$255,0))&amp;"","")</f>
        <v/>
      </c>
      <c r="H220" s="22" t="str">
        <f aca="false">IFERROR(INDEX(Requirements_Register!$L$6:$L$255,MATCH(ROWS($A$6:A220),Requirements_Register!$BD$6:$BD$255,0))&amp;"","")</f>
        <v/>
      </c>
      <c r="I220" s="22" t="str">
        <f aca="false">IFERROR(INDEX(Requirements_Register!$N$6:$N$255,MATCH(ROWS($A$6:A220),Requirements_Register!$BD$6:$BD$255,0))&amp;"","")</f>
        <v/>
      </c>
      <c r="J220" s="22" t="str">
        <f aca="false">IFERROR(INDEX(Requirements_Register!$O$6:$O$255,MATCH(ROWS($A$6:A220),Requirements_Register!$BD$6:$BD$255,0))&amp;"","")</f>
        <v/>
      </c>
      <c r="K220" s="22" t="str">
        <f aca="false">IFERROR(INDEX(Requirements_Register!$AC$6:$AC$255,MATCH(ROWS($A$6:A220),Requirements_Register!$BD$6:$BD$255,0)),"")</f>
        <v/>
      </c>
      <c r="L220" s="22" t="str">
        <f aca="false">IFERROR(INDEX(Requirements_Register!$AG$6:$AG$255,MATCH(ROWS($A$6:A220),Requirements_Register!$BD$6:$BD$255,0))&amp;"","")</f>
        <v/>
      </c>
      <c r="M220" s="22" t="str">
        <f aca="false">IFERROR(INDEX(Requirements_Register!$AU$6:$AU$255,MATCH(ROWS($A$6:A220),Requirements_Register!$BD$6:$BD$255,0))&amp;"","")</f>
        <v/>
      </c>
      <c r="N220" s="22" t="str">
        <f aca="false">IFERROR(INDEX(Requirements_Register!$AV$6:$AV$255,MATCH(ROWS($A$6:A220),Requirements_Register!$BD$6:$BD$255,0))&amp;"","")</f>
        <v/>
      </c>
      <c r="O220" s="22" t="str">
        <f aca="false">IFERROR(INDEX(Requirements_Register!$AW$6:$AW$255,MATCH(ROWS($A$6:A220),Requirements_Register!$BD$6:$BD$255,0))&amp;"","")</f>
        <v/>
      </c>
    </row>
    <row r="221" customFormat="false" ht="15" hidden="false" customHeight="false" outlineLevel="0" collapsed="false">
      <c r="A221" s="22" t="str">
        <f aca="false">IFERROR(INDEX(Requirements_Register!$A$6:$A$255,MATCH(ROWS($A$6:A221),Requirements_Register!$BD$6:$BD$255,0))&amp;"","")</f>
        <v/>
      </c>
      <c r="B221" s="22" t="str">
        <f aca="false">IFERROR(INDEX(Requirements_Register!$C$6:$C$255,MATCH(ROWS($A$6:A221),Requirements_Register!$BD$6:$BD$255,0))&amp;"","")</f>
        <v/>
      </c>
      <c r="C221" s="22" t="str">
        <f aca="false">IFERROR(INDEX(Requirements_Register!$D$6:$D$255,MATCH(ROWS($A$6:A221),Requirements_Register!$BD$6:$BD$255,0))&amp;"","")</f>
        <v/>
      </c>
      <c r="D221" s="22" t="str">
        <f aca="false">IFERROR(INDEX(Requirements_Register!$E$6:$E$255,MATCH(ROWS($A$6:A221),Requirements_Register!$BD$6:$BD$255,0))&amp;"","")</f>
        <v/>
      </c>
      <c r="E221" s="22" t="str">
        <f aca="false">IFERROR(INDEX(Requirements_Register!$F$6:$F$255,MATCH(ROWS($A$6:A221),Requirements_Register!$BD$6:$BD$255,0))&amp;"","")</f>
        <v/>
      </c>
      <c r="F221" s="22" t="str">
        <f aca="false">IFERROR(INDEX(Requirements_Register!$G$6:$G$255,MATCH(ROWS($A$6:A221),Requirements_Register!$BD$6:$BD$255,0))&amp;"","")</f>
        <v/>
      </c>
      <c r="G221" s="22" t="str">
        <f aca="false">IFERROR(INDEX(Requirements_Register!$K$6:$K$255,MATCH(ROWS($A$6:A221),Requirements_Register!$BD$6:$BD$255,0))&amp;"","")</f>
        <v/>
      </c>
      <c r="H221" s="22" t="str">
        <f aca="false">IFERROR(INDEX(Requirements_Register!$L$6:$L$255,MATCH(ROWS($A$6:A221),Requirements_Register!$BD$6:$BD$255,0))&amp;"","")</f>
        <v/>
      </c>
      <c r="I221" s="22" t="str">
        <f aca="false">IFERROR(INDEX(Requirements_Register!$N$6:$N$255,MATCH(ROWS($A$6:A221),Requirements_Register!$BD$6:$BD$255,0))&amp;"","")</f>
        <v/>
      </c>
      <c r="J221" s="22" t="str">
        <f aca="false">IFERROR(INDEX(Requirements_Register!$O$6:$O$255,MATCH(ROWS($A$6:A221),Requirements_Register!$BD$6:$BD$255,0))&amp;"","")</f>
        <v/>
      </c>
      <c r="K221" s="22" t="str">
        <f aca="false">IFERROR(INDEX(Requirements_Register!$AC$6:$AC$255,MATCH(ROWS($A$6:A221),Requirements_Register!$BD$6:$BD$255,0)),"")</f>
        <v/>
      </c>
      <c r="L221" s="22" t="str">
        <f aca="false">IFERROR(INDEX(Requirements_Register!$AG$6:$AG$255,MATCH(ROWS($A$6:A221),Requirements_Register!$BD$6:$BD$255,0))&amp;"","")</f>
        <v/>
      </c>
      <c r="M221" s="22" t="str">
        <f aca="false">IFERROR(INDEX(Requirements_Register!$AU$6:$AU$255,MATCH(ROWS($A$6:A221),Requirements_Register!$BD$6:$BD$255,0))&amp;"","")</f>
        <v/>
      </c>
      <c r="N221" s="22" t="str">
        <f aca="false">IFERROR(INDEX(Requirements_Register!$AV$6:$AV$255,MATCH(ROWS($A$6:A221),Requirements_Register!$BD$6:$BD$255,0))&amp;"","")</f>
        <v/>
      </c>
      <c r="O221" s="22" t="str">
        <f aca="false">IFERROR(INDEX(Requirements_Register!$AW$6:$AW$255,MATCH(ROWS($A$6:A221),Requirements_Register!$BD$6:$BD$255,0))&amp;"","")</f>
        <v/>
      </c>
    </row>
    <row r="222" customFormat="false" ht="15" hidden="false" customHeight="false" outlineLevel="0" collapsed="false">
      <c r="A222" s="22" t="str">
        <f aca="false">IFERROR(INDEX(Requirements_Register!$A$6:$A$255,MATCH(ROWS($A$6:A222),Requirements_Register!$BD$6:$BD$255,0))&amp;"","")</f>
        <v/>
      </c>
      <c r="B222" s="22" t="str">
        <f aca="false">IFERROR(INDEX(Requirements_Register!$C$6:$C$255,MATCH(ROWS($A$6:A222),Requirements_Register!$BD$6:$BD$255,0))&amp;"","")</f>
        <v/>
      </c>
      <c r="C222" s="22" t="str">
        <f aca="false">IFERROR(INDEX(Requirements_Register!$D$6:$D$255,MATCH(ROWS($A$6:A222),Requirements_Register!$BD$6:$BD$255,0))&amp;"","")</f>
        <v/>
      </c>
      <c r="D222" s="22" t="str">
        <f aca="false">IFERROR(INDEX(Requirements_Register!$E$6:$E$255,MATCH(ROWS($A$6:A222),Requirements_Register!$BD$6:$BD$255,0))&amp;"","")</f>
        <v/>
      </c>
      <c r="E222" s="22" t="str">
        <f aca="false">IFERROR(INDEX(Requirements_Register!$F$6:$F$255,MATCH(ROWS($A$6:A222),Requirements_Register!$BD$6:$BD$255,0))&amp;"","")</f>
        <v/>
      </c>
      <c r="F222" s="22" t="str">
        <f aca="false">IFERROR(INDEX(Requirements_Register!$G$6:$G$255,MATCH(ROWS($A$6:A222),Requirements_Register!$BD$6:$BD$255,0))&amp;"","")</f>
        <v/>
      </c>
      <c r="G222" s="22" t="str">
        <f aca="false">IFERROR(INDEX(Requirements_Register!$K$6:$K$255,MATCH(ROWS($A$6:A222),Requirements_Register!$BD$6:$BD$255,0))&amp;"","")</f>
        <v/>
      </c>
      <c r="H222" s="22" t="str">
        <f aca="false">IFERROR(INDEX(Requirements_Register!$L$6:$L$255,MATCH(ROWS($A$6:A222),Requirements_Register!$BD$6:$BD$255,0))&amp;"","")</f>
        <v/>
      </c>
      <c r="I222" s="22" t="str">
        <f aca="false">IFERROR(INDEX(Requirements_Register!$N$6:$N$255,MATCH(ROWS($A$6:A222),Requirements_Register!$BD$6:$BD$255,0))&amp;"","")</f>
        <v/>
      </c>
      <c r="J222" s="22" t="str">
        <f aca="false">IFERROR(INDEX(Requirements_Register!$O$6:$O$255,MATCH(ROWS($A$6:A222),Requirements_Register!$BD$6:$BD$255,0))&amp;"","")</f>
        <v/>
      </c>
      <c r="K222" s="22" t="str">
        <f aca="false">IFERROR(INDEX(Requirements_Register!$AC$6:$AC$255,MATCH(ROWS($A$6:A222),Requirements_Register!$BD$6:$BD$255,0)),"")</f>
        <v/>
      </c>
      <c r="L222" s="22" t="str">
        <f aca="false">IFERROR(INDEX(Requirements_Register!$AG$6:$AG$255,MATCH(ROWS($A$6:A222),Requirements_Register!$BD$6:$BD$255,0))&amp;"","")</f>
        <v/>
      </c>
      <c r="M222" s="22" t="str">
        <f aca="false">IFERROR(INDEX(Requirements_Register!$AU$6:$AU$255,MATCH(ROWS($A$6:A222),Requirements_Register!$BD$6:$BD$255,0))&amp;"","")</f>
        <v/>
      </c>
      <c r="N222" s="22" t="str">
        <f aca="false">IFERROR(INDEX(Requirements_Register!$AV$6:$AV$255,MATCH(ROWS($A$6:A222),Requirements_Register!$BD$6:$BD$255,0))&amp;"","")</f>
        <v/>
      </c>
      <c r="O222" s="22" t="str">
        <f aca="false">IFERROR(INDEX(Requirements_Register!$AW$6:$AW$255,MATCH(ROWS($A$6:A222),Requirements_Register!$BD$6:$BD$255,0))&amp;"","")</f>
        <v/>
      </c>
    </row>
    <row r="223" customFormat="false" ht="15" hidden="false" customHeight="false" outlineLevel="0" collapsed="false">
      <c r="A223" s="22" t="str">
        <f aca="false">IFERROR(INDEX(Requirements_Register!$A$6:$A$255,MATCH(ROWS($A$6:A223),Requirements_Register!$BD$6:$BD$255,0))&amp;"","")</f>
        <v/>
      </c>
      <c r="B223" s="22" t="str">
        <f aca="false">IFERROR(INDEX(Requirements_Register!$C$6:$C$255,MATCH(ROWS($A$6:A223),Requirements_Register!$BD$6:$BD$255,0))&amp;"","")</f>
        <v/>
      </c>
      <c r="C223" s="22" t="str">
        <f aca="false">IFERROR(INDEX(Requirements_Register!$D$6:$D$255,MATCH(ROWS($A$6:A223),Requirements_Register!$BD$6:$BD$255,0))&amp;"","")</f>
        <v/>
      </c>
      <c r="D223" s="22" t="str">
        <f aca="false">IFERROR(INDEX(Requirements_Register!$E$6:$E$255,MATCH(ROWS($A$6:A223),Requirements_Register!$BD$6:$BD$255,0))&amp;"","")</f>
        <v/>
      </c>
      <c r="E223" s="22" t="str">
        <f aca="false">IFERROR(INDEX(Requirements_Register!$F$6:$F$255,MATCH(ROWS($A$6:A223),Requirements_Register!$BD$6:$BD$255,0))&amp;"","")</f>
        <v/>
      </c>
      <c r="F223" s="22" t="str">
        <f aca="false">IFERROR(INDEX(Requirements_Register!$G$6:$G$255,MATCH(ROWS($A$6:A223),Requirements_Register!$BD$6:$BD$255,0))&amp;"","")</f>
        <v/>
      </c>
      <c r="G223" s="22" t="str">
        <f aca="false">IFERROR(INDEX(Requirements_Register!$K$6:$K$255,MATCH(ROWS($A$6:A223),Requirements_Register!$BD$6:$BD$255,0))&amp;"","")</f>
        <v/>
      </c>
      <c r="H223" s="22" t="str">
        <f aca="false">IFERROR(INDEX(Requirements_Register!$L$6:$L$255,MATCH(ROWS($A$6:A223),Requirements_Register!$BD$6:$BD$255,0))&amp;"","")</f>
        <v/>
      </c>
      <c r="I223" s="22" t="str">
        <f aca="false">IFERROR(INDEX(Requirements_Register!$N$6:$N$255,MATCH(ROWS($A$6:A223),Requirements_Register!$BD$6:$BD$255,0))&amp;"","")</f>
        <v/>
      </c>
      <c r="J223" s="22" t="str">
        <f aca="false">IFERROR(INDEX(Requirements_Register!$O$6:$O$255,MATCH(ROWS($A$6:A223),Requirements_Register!$BD$6:$BD$255,0))&amp;"","")</f>
        <v/>
      </c>
      <c r="K223" s="22" t="str">
        <f aca="false">IFERROR(INDEX(Requirements_Register!$AC$6:$AC$255,MATCH(ROWS($A$6:A223),Requirements_Register!$BD$6:$BD$255,0)),"")</f>
        <v/>
      </c>
      <c r="L223" s="22" t="str">
        <f aca="false">IFERROR(INDEX(Requirements_Register!$AG$6:$AG$255,MATCH(ROWS($A$6:A223),Requirements_Register!$BD$6:$BD$255,0))&amp;"","")</f>
        <v/>
      </c>
      <c r="M223" s="22" t="str">
        <f aca="false">IFERROR(INDEX(Requirements_Register!$AU$6:$AU$255,MATCH(ROWS($A$6:A223),Requirements_Register!$BD$6:$BD$255,0))&amp;"","")</f>
        <v/>
      </c>
      <c r="N223" s="22" t="str">
        <f aca="false">IFERROR(INDEX(Requirements_Register!$AV$6:$AV$255,MATCH(ROWS($A$6:A223),Requirements_Register!$BD$6:$BD$255,0))&amp;"","")</f>
        <v/>
      </c>
      <c r="O223" s="22" t="str">
        <f aca="false">IFERROR(INDEX(Requirements_Register!$AW$6:$AW$255,MATCH(ROWS($A$6:A223),Requirements_Register!$BD$6:$BD$255,0))&amp;"","")</f>
        <v/>
      </c>
    </row>
    <row r="224" customFormat="false" ht="15" hidden="false" customHeight="false" outlineLevel="0" collapsed="false">
      <c r="A224" s="22" t="str">
        <f aca="false">IFERROR(INDEX(Requirements_Register!$A$6:$A$255,MATCH(ROWS($A$6:A224),Requirements_Register!$BD$6:$BD$255,0))&amp;"","")</f>
        <v/>
      </c>
      <c r="B224" s="22" t="str">
        <f aca="false">IFERROR(INDEX(Requirements_Register!$C$6:$C$255,MATCH(ROWS($A$6:A224),Requirements_Register!$BD$6:$BD$255,0))&amp;"","")</f>
        <v/>
      </c>
      <c r="C224" s="22" t="str">
        <f aca="false">IFERROR(INDEX(Requirements_Register!$D$6:$D$255,MATCH(ROWS($A$6:A224),Requirements_Register!$BD$6:$BD$255,0))&amp;"","")</f>
        <v/>
      </c>
      <c r="D224" s="22" t="str">
        <f aca="false">IFERROR(INDEX(Requirements_Register!$E$6:$E$255,MATCH(ROWS($A$6:A224),Requirements_Register!$BD$6:$BD$255,0))&amp;"","")</f>
        <v/>
      </c>
      <c r="E224" s="22" t="str">
        <f aca="false">IFERROR(INDEX(Requirements_Register!$F$6:$F$255,MATCH(ROWS($A$6:A224),Requirements_Register!$BD$6:$BD$255,0))&amp;"","")</f>
        <v/>
      </c>
      <c r="F224" s="22" t="str">
        <f aca="false">IFERROR(INDEX(Requirements_Register!$G$6:$G$255,MATCH(ROWS($A$6:A224),Requirements_Register!$BD$6:$BD$255,0))&amp;"","")</f>
        <v/>
      </c>
      <c r="G224" s="22" t="str">
        <f aca="false">IFERROR(INDEX(Requirements_Register!$K$6:$K$255,MATCH(ROWS($A$6:A224),Requirements_Register!$BD$6:$BD$255,0))&amp;"","")</f>
        <v/>
      </c>
      <c r="H224" s="22" t="str">
        <f aca="false">IFERROR(INDEX(Requirements_Register!$L$6:$L$255,MATCH(ROWS($A$6:A224),Requirements_Register!$BD$6:$BD$255,0))&amp;"","")</f>
        <v/>
      </c>
      <c r="I224" s="22" t="str">
        <f aca="false">IFERROR(INDEX(Requirements_Register!$N$6:$N$255,MATCH(ROWS($A$6:A224),Requirements_Register!$BD$6:$BD$255,0))&amp;"","")</f>
        <v/>
      </c>
      <c r="J224" s="22" t="str">
        <f aca="false">IFERROR(INDEX(Requirements_Register!$O$6:$O$255,MATCH(ROWS($A$6:A224),Requirements_Register!$BD$6:$BD$255,0))&amp;"","")</f>
        <v/>
      </c>
      <c r="K224" s="22" t="str">
        <f aca="false">IFERROR(INDEX(Requirements_Register!$AC$6:$AC$255,MATCH(ROWS($A$6:A224),Requirements_Register!$BD$6:$BD$255,0)),"")</f>
        <v/>
      </c>
      <c r="L224" s="22" t="str">
        <f aca="false">IFERROR(INDEX(Requirements_Register!$AG$6:$AG$255,MATCH(ROWS($A$6:A224),Requirements_Register!$BD$6:$BD$255,0))&amp;"","")</f>
        <v/>
      </c>
      <c r="M224" s="22" t="str">
        <f aca="false">IFERROR(INDEX(Requirements_Register!$AU$6:$AU$255,MATCH(ROWS($A$6:A224),Requirements_Register!$BD$6:$BD$255,0))&amp;"","")</f>
        <v/>
      </c>
      <c r="N224" s="22" t="str">
        <f aca="false">IFERROR(INDEX(Requirements_Register!$AV$6:$AV$255,MATCH(ROWS($A$6:A224),Requirements_Register!$BD$6:$BD$255,0))&amp;"","")</f>
        <v/>
      </c>
      <c r="O224" s="22" t="str">
        <f aca="false">IFERROR(INDEX(Requirements_Register!$AW$6:$AW$255,MATCH(ROWS($A$6:A224),Requirements_Register!$BD$6:$BD$255,0))&amp;"","")</f>
        <v/>
      </c>
    </row>
    <row r="225" customFormat="false" ht="15" hidden="false" customHeight="false" outlineLevel="0" collapsed="false">
      <c r="A225" s="22" t="str">
        <f aca="false">IFERROR(INDEX(Requirements_Register!$A$6:$A$255,MATCH(ROWS($A$6:A225),Requirements_Register!$BD$6:$BD$255,0))&amp;"","")</f>
        <v/>
      </c>
      <c r="B225" s="22" t="str">
        <f aca="false">IFERROR(INDEX(Requirements_Register!$C$6:$C$255,MATCH(ROWS($A$6:A225),Requirements_Register!$BD$6:$BD$255,0))&amp;"","")</f>
        <v/>
      </c>
      <c r="C225" s="22" t="str">
        <f aca="false">IFERROR(INDEX(Requirements_Register!$D$6:$D$255,MATCH(ROWS($A$6:A225),Requirements_Register!$BD$6:$BD$255,0))&amp;"","")</f>
        <v/>
      </c>
      <c r="D225" s="22" t="str">
        <f aca="false">IFERROR(INDEX(Requirements_Register!$E$6:$E$255,MATCH(ROWS($A$6:A225),Requirements_Register!$BD$6:$BD$255,0))&amp;"","")</f>
        <v/>
      </c>
      <c r="E225" s="22" t="str">
        <f aca="false">IFERROR(INDEX(Requirements_Register!$F$6:$F$255,MATCH(ROWS($A$6:A225),Requirements_Register!$BD$6:$BD$255,0))&amp;"","")</f>
        <v/>
      </c>
      <c r="F225" s="22" t="str">
        <f aca="false">IFERROR(INDEX(Requirements_Register!$G$6:$G$255,MATCH(ROWS($A$6:A225),Requirements_Register!$BD$6:$BD$255,0))&amp;"","")</f>
        <v/>
      </c>
      <c r="G225" s="22" t="str">
        <f aca="false">IFERROR(INDEX(Requirements_Register!$K$6:$K$255,MATCH(ROWS($A$6:A225),Requirements_Register!$BD$6:$BD$255,0))&amp;"","")</f>
        <v/>
      </c>
      <c r="H225" s="22" t="str">
        <f aca="false">IFERROR(INDEX(Requirements_Register!$L$6:$L$255,MATCH(ROWS($A$6:A225),Requirements_Register!$BD$6:$BD$255,0))&amp;"","")</f>
        <v/>
      </c>
      <c r="I225" s="22" t="str">
        <f aca="false">IFERROR(INDEX(Requirements_Register!$N$6:$N$255,MATCH(ROWS($A$6:A225),Requirements_Register!$BD$6:$BD$255,0))&amp;"","")</f>
        <v/>
      </c>
      <c r="J225" s="22" t="str">
        <f aca="false">IFERROR(INDEX(Requirements_Register!$O$6:$O$255,MATCH(ROWS($A$6:A225),Requirements_Register!$BD$6:$BD$255,0))&amp;"","")</f>
        <v/>
      </c>
      <c r="K225" s="22" t="str">
        <f aca="false">IFERROR(INDEX(Requirements_Register!$AC$6:$AC$255,MATCH(ROWS($A$6:A225),Requirements_Register!$BD$6:$BD$255,0)),"")</f>
        <v/>
      </c>
      <c r="L225" s="22" t="str">
        <f aca="false">IFERROR(INDEX(Requirements_Register!$AG$6:$AG$255,MATCH(ROWS($A$6:A225),Requirements_Register!$BD$6:$BD$255,0))&amp;"","")</f>
        <v/>
      </c>
      <c r="M225" s="22" t="str">
        <f aca="false">IFERROR(INDEX(Requirements_Register!$AU$6:$AU$255,MATCH(ROWS($A$6:A225),Requirements_Register!$BD$6:$BD$255,0))&amp;"","")</f>
        <v/>
      </c>
      <c r="N225" s="22" t="str">
        <f aca="false">IFERROR(INDEX(Requirements_Register!$AV$6:$AV$255,MATCH(ROWS($A$6:A225),Requirements_Register!$BD$6:$BD$255,0))&amp;"","")</f>
        <v/>
      </c>
      <c r="O225" s="22" t="str">
        <f aca="false">IFERROR(INDEX(Requirements_Register!$AW$6:$AW$255,MATCH(ROWS($A$6:A225),Requirements_Register!$BD$6:$BD$255,0))&amp;"","")</f>
        <v/>
      </c>
    </row>
    <row r="226" customFormat="false" ht="15" hidden="false" customHeight="false" outlineLevel="0" collapsed="false">
      <c r="A226" s="22" t="str">
        <f aca="false">IFERROR(INDEX(Requirements_Register!$A$6:$A$255,MATCH(ROWS($A$6:A226),Requirements_Register!$BD$6:$BD$255,0))&amp;"","")</f>
        <v/>
      </c>
      <c r="B226" s="22" t="str">
        <f aca="false">IFERROR(INDEX(Requirements_Register!$C$6:$C$255,MATCH(ROWS($A$6:A226),Requirements_Register!$BD$6:$BD$255,0))&amp;"","")</f>
        <v/>
      </c>
      <c r="C226" s="22" t="str">
        <f aca="false">IFERROR(INDEX(Requirements_Register!$D$6:$D$255,MATCH(ROWS($A$6:A226),Requirements_Register!$BD$6:$BD$255,0))&amp;"","")</f>
        <v/>
      </c>
      <c r="D226" s="22" t="str">
        <f aca="false">IFERROR(INDEX(Requirements_Register!$E$6:$E$255,MATCH(ROWS($A$6:A226),Requirements_Register!$BD$6:$BD$255,0))&amp;"","")</f>
        <v/>
      </c>
      <c r="E226" s="22" t="str">
        <f aca="false">IFERROR(INDEX(Requirements_Register!$F$6:$F$255,MATCH(ROWS($A$6:A226),Requirements_Register!$BD$6:$BD$255,0))&amp;"","")</f>
        <v/>
      </c>
      <c r="F226" s="22" t="str">
        <f aca="false">IFERROR(INDEX(Requirements_Register!$G$6:$G$255,MATCH(ROWS($A$6:A226),Requirements_Register!$BD$6:$BD$255,0))&amp;"","")</f>
        <v/>
      </c>
      <c r="G226" s="22" t="str">
        <f aca="false">IFERROR(INDEX(Requirements_Register!$K$6:$K$255,MATCH(ROWS($A$6:A226),Requirements_Register!$BD$6:$BD$255,0))&amp;"","")</f>
        <v/>
      </c>
      <c r="H226" s="22" t="str">
        <f aca="false">IFERROR(INDEX(Requirements_Register!$L$6:$L$255,MATCH(ROWS($A$6:A226),Requirements_Register!$BD$6:$BD$255,0))&amp;"","")</f>
        <v/>
      </c>
      <c r="I226" s="22" t="str">
        <f aca="false">IFERROR(INDEX(Requirements_Register!$N$6:$N$255,MATCH(ROWS($A$6:A226),Requirements_Register!$BD$6:$BD$255,0))&amp;"","")</f>
        <v/>
      </c>
      <c r="J226" s="22" t="str">
        <f aca="false">IFERROR(INDEX(Requirements_Register!$O$6:$O$255,MATCH(ROWS($A$6:A226),Requirements_Register!$BD$6:$BD$255,0))&amp;"","")</f>
        <v/>
      </c>
      <c r="K226" s="22" t="str">
        <f aca="false">IFERROR(INDEX(Requirements_Register!$AC$6:$AC$255,MATCH(ROWS($A$6:A226),Requirements_Register!$BD$6:$BD$255,0)),"")</f>
        <v/>
      </c>
      <c r="L226" s="22" t="str">
        <f aca="false">IFERROR(INDEX(Requirements_Register!$AG$6:$AG$255,MATCH(ROWS($A$6:A226),Requirements_Register!$BD$6:$BD$255,0))&amp;"","")</f>
        <v/>
      </c>
      <c r="M226" s="22" t="str">
        <f aca="false">IFERROR(INDEX(Requirements_Register!$AU$6:$AU$255,MATCH(ROWS($A$6:A226),Requirements_Register!$BD$6:$BD$255,0))&amp;"","")</f>
        <v/>
      </c>
      <c r="N226" s="22" t="str">
        <f aca="false">IFERROR(INDEX(Requirements_Register!$AV$6:$AV$255,MATCH(ROWS($A$6:A226),Requirements_Register!$BD$6:$BD$255,0))&amp;"","")</f>
        <v/>
      </c>
      <c r="O226" s="22" t="str">
        <f aca="false">IFERROR(INDEX(Requirements_Register!$AW$6:$AW$255,MATCH(ROWS($A$6:A226),Requirements_Register!$BD$6:$BD$255,0))&amp;"","")</f>
        <v/>
      </c>
    </row>
    <row r="227" customFormat="false" ht="15" hidden="false" customHeight="false" outlineLevel="0" collapsed="false">
      <c r="A227" s="22" t="str">
        <f aca="false">IFERROR(INDEX(Requirements_Register!$A$6:$A$255,MATCH(ROWS($A$6:A227),Requirements_Register!$BD$6:$BD$255,0))&amp;"","")</f>
        <v/>
      </c>
      <c r="B227" s="22" t="str">
        <f aca="false">IFERROR(INDEX(Requirements_Register!$C$6:$C$255,MATCH(ROWS($A$6:A227),Requirements_Register!$BD$6:$BD$255,0))&amp;"","")</f>
        <v/>
      </c>
      <c r="C227" s="22" t="str">
        <f aca="false">IFERROR(INDEX(Requirements_Register!$D$6:$D$255,MATCH(ROWS($A$6:A227),Requirements_Register!$BD$6:$BD$255,0))&amp;"","")</f>
        <v/>
      </c>
      <c r="D227" s="22" t="str">
        <f aca="false">IFERROR(INDEX(Requirements_Register!$E$6:$E$255,MATCH(ROWS($A$6:A227),Requirements_Register!$BD$6:$BD$255,0))&amp;"","")</f>
        <v/>
      </c>
      <c r="E227" s="22" t="str">
        <f aca="false">IFERROR(INDEX(Requirements_Register!$F$6:$F$255,MATCH(ROWS($A$6:A227),Requirements_Register!$BD$6:$BD$255,0))&amp;"","")</f>
        <v/>
      </c>
      <c r="F227" s="22" t="str">
        <f aca="false">IFERROR(INDEX(Requirements_Register!$G$6:$G$255,MATCH(ROWS($A$6:A227),Requirements_Register!$BD$6:$BD$255,0))&amp;"","")</f>
        <v/>
      </c>
      <c r="G227" s="22" t="str">
        <f aca="false">IFERROR(INDEX(Requirements_Register!$K$6:$K$255,MATCH(ROWS($A$6:A227),Requirements_Register!$BD$6:$BD$255,0))&amp;"","")</f>
        <v/>
      </c>
      <c r="H227" s="22" t="str">
        <f aca="false">IFERROR(INDEX(Requirements_Register!$L$6:$L$255,MATCH(ROWS($A$6:A227),Requirements_Register!$BD$6:$BD$255,0))&amp;"","")</f>
        <v/>
      </c>
      <c r="I227" s="22" t="str">
        <f aca="false">IFERROR(INDEX(Requirements_Register!$N$6:$N$255,MATCH(ROWS($A$6:A227),Requirements_Register!$BD$6:$BD$255,0))&amp;"","")</f>
        <v/>
      </c>
      <c r="J227" s="22" t="str">
        <f aca="false">IFERROR(INDEX(Requirements_Register!$O$6:$O$255,MATCH(ROWS($A$6:A227),Requirements_Register!$BD$6:$BD$255,0))&amp;"","")</f>
        <v/>
      </c>
      <c r="K227" s="22" t="str">
        <f aca="false">IFERROR(INDEX(Requirements_Register!$AC$6:$AC$255,MATCH(ROWS($A$6:A227),Requirements_Register!$BD$6:$BD$255,0)),"")</f>
        <v/>
      </c>
      <c r="L227" s="22" t="str">
        <f aca="false">IFERROR(INDEX(Requirements_Register!$AG$6:$AG$255,MATCH(ROWS($A$6:A227),Requirements_Register!$BD$6:$BD$255,0))&amp;"","")</f>
        <v/>
      </c>
      <c r="M227" s="22" t="str">
        <f aca="false">IFERROR(INDEX(Requirements_Register!$AU$6:$AU$255,MATCH(ROWS($A$6:A227),Requirements_Register!$BD$6:$BD$255,0))&amp;"","")</f>
        <v/>
      </c>
      <c r="N227" s="22" t="str">
        <f aca="false">IFERROR(INDEX(Requirements_Register!$AV$6:$AV$255,MATCH(ROWS($A$6:A227),Requirements_Register!$BD$6:$BD$255,0))&amp;"","")</f>
        <v/>
      </c>
      <c r="O227" s="22" t="str">
        <f aca="false">IFERROR(INDEX(Requirements_Register!$AW$6:$AW$255,MATCH(ROWS($A$6:A227),Requirements_Register!$BD$6:$BD$255,0))&amp;"","")</f>
        <v/>
      </c>
    </row>
    <row r="228" customFormat="false" ht="15" hidden="false" customHeight="false" outlineLevel="0" collapsed="false">
      <c r="A228" s="22" t="str">
        <f aca="false">IFERROR(INDEX(Requirements_Register!$A$6:$A$255,MATCH(ROWS($A$6:A228),Requirements_Register!$BD$6:$BD$255,0))&amp;"","")</f>
        <v/>
      </c>
      <c r="B228" s="22" t="str">
        <f aca="false">IFERROR(INDEX(Requirements_Register!$C$6:$C$255,MATCH(ROWS($A$6:A228),Requirements_Register!$BD$6:$BD$255,0))&amp;"","")</f>
        <v/>
      </c>
      <c r="C228" s="22" t="str">
        <f aca="false">IFERROR(INDEX(Requirements_Register!$D$6:$D$255,MATCH(ROWS($A$6:A228),Requirements_Register!$BD$6:$BD$255,0))&amp;"","")</f>
        <v/>
      </c>
      <c r="D228" s="22" t="str">
        <f aca="false">IFERROR(INDEX(Requirements_Register!$E$6:$E$255,MATCH(ROWS($A$6:A228),Requirements_Register!$BD$6:$BD$255,0))&amp;"","")</f>
        <v/>
      </c>
      <c r="E228" s="22" t="str">
        <f aca="false">IFERROR(INDEX(Requirements_Register!$F$6:$F$255,MATCH(ROWS($A$6:A228),Requirements_Register!$BD$6:$BD$255,0))&amp;"","")</f>
        <v/>
      </c>
      <c r="F228" s="22" t="str">
        <f aca="false">IFERROR(INDEX(Requirements_Register!$G$6:$G$255,MATCH(ROWS($A$6:A228),Requirements_Register!$BD$6:$BD$255,0))&amp;"","")</f>
        <v/>
      </c>
      <c r="G228" s="22" t="str">
        <f aca="false">IFERROR(INDEX(Requirements_Register!$K$6:$K$255,MATCH(ROWS($A$6:A228),Requirements_Register!$BD$6:$BD$255,0))&amp;"","")</f>
        <v/>
      </c>
      <c r="H228" s="22" t="str">
        <f aca="false">IFERROR(INDEX(Requirements_Register!$L$6:$L$255,MATCH(ROWS($A$6:A228),Requirements_Register!$BD$6:$BD$255,0))&amp;"","")</f>
        <v/>
      </c>
      <c r="I228" s="22" t="str">
        <f aca="false">IFERROR(INDEX(Requirements_Register!$N$6:$N$255,MATCH(ROWS($A$6:A228),Requirements_Register!$BD$6:$BD$255,0))&amp;"","")</f>
        <v/>
      </c>
      <c r="J228" s="22" t="str">
        <f aca="false">IFERROR(INDEX(Requirements_Register!$O$6:$O$255,MATCH(ROWS($A$6:A228),Requirements_Register!$BD$6:$BD$255,0))&amp;"","")</f>
        <v/>
      </c>
      <c r="K228" s="22" t="str">
        <f aca="false">IFERROR(INDEX(Requirements_Register!$AC$6:$AC$255,MATCH(ROWS($A$6:A228),Requirements_Register!$BD$6:$BD$255,0)),"")</f>
        <v/>
      </c>
      <c r="L228" s="22" t="str">
        <f aca="false">IFERROR(INDEX(Requirements_Register!$AG$6:$AG$255,MATCH(ROWS($A$6:A228),Requirements_Register!$BD$6:$BD$255,0))&amp;"","")</f>
        <v/>
      </c>
      <c r="M228" s="22" t="str">
        <f aca="false">IFERROR(INDEX(Requirements_Register!$AU$6:$AU$255,MATCH(ROWS($A$6:A228),Requirements_Register!$BD$6:$BD$255,0))&amp;"","")</f>
        <v/>
      </c>
      <c r="N228" s="22" t="str">
        <f aca="false">IFERROR(INDEX(Requirements_Register!$AV$6:$AV$255,MATCH(ROWS($A$6:A228),Requirements_Register!$BD$6:$BD$255,0))&amp;"","")</f>
        <v/>
      </c>
      <c r="O228" s="22" t="str">
        <f aca="false">IFERROR(INDEX(Requirements_Register!$AW$6:$AW$255,MATCH(ROWS($A$6:A228),Requirements_Register!$BD$6:$BD$255,0))&amp;"","")</f>
        <v/>
      </c>
    </row>
    <row r="229" customFormat="false" ht="15" hidden="false" customHeight="false" outlineLevel="0" collapsed="false">
      <c r="A229" s="22" t="str">
        <f aca="false">IFERROR(INDEX(Requirements_Register!$A$6:$A$255,MATCH(ROWS($A$6:A229),Requirements_Register!$BD$6:$BD$255,0))&amp;"","")</f>
        <v/>
      </c>
      <c r="B229" s="22" t="str">
        <f aca="false">IFERROR(INDEX(Requirements_Register!$C$6:$C$255,MATCH(ROWS($A$6:A229),Requirements_Register!$BD$6:$BD$255,0))&amp;"","")</f>
        <v/>
      </c>
      <c r="C229" s="22" t="str">
        <f aca="false">IFERROR(INDEX(Requirements_Register!$D$6:$D$255,MATCH(ROWS($A$6:A229),Requirements_Register!$BD$6:$BD$255,0))&amp;"","")</f>
        <v/>
      </c>
      <c r="D229" s="22" t="str">
        <f aca="false">IFERROR(INDEX(Requirements_Register!$E$6:$E$255,MATCH(ROWS($A$6:A229),Requirements_Register!$BD$6:$BD$255,0))&amp;"","")</f>
        <v/>
      </c>
      <c r="E229" s="22" t="str">
        <f aca="false">IFERROR(INDEX(Requirements_Register!$F$6:$F$255,MATCH(ROWS($A$6:A229),Requirements_Register!$BD$6:$BD$255,0))&amp;"","")</f>
        <v/>
      </c>
      <c r="F229" s="22" t="str">
        <f aca="false">IFERROR(INDEX(Requirements_Register!$G$6:$G$255,MATCH(ROWS($A$6:A229),Requirements_Register!$BD$6:$BD$255,0))&amp;"","")</f>
        <v/>
      </c>
      <c r="G229" s="22" t="str">
        <f aca="false">IFERROR(INDEX(Requirements_Register!$K$6:$K$255,MATCH(ROWS($A$6:A229),Requirements_Register!$BD$6:$BD$255,0))&amp;"","")</f>
        <v/>
      </c>
      <c r="H229" s="22" t="str">
        <f aca="false">IFERROR(INDEX(Requirements_Register!$L$6:$L$255,MATCH(ROWS($A$6:A229),Requirements_Register!$BD$6:$BD$255,0))&amp;"","")</f>
        <v/>
      </c>
      <c r="I229" s="22" t="str">
        <f aca="false">IFERROR(INDEX(Requirements_Register!$N$6:$N$255,MATCH(ROWS($A$6:A229),Requirements_Register!$BD$6:$BD$255,0))&amp;"","")</f>
        <v/>
      </c>
      <c r="J229" s="22" t="str">
        <f aca="false">IFERROR(INDEX(Requirements_Register!$O$6:$O$255,MATCH(ROWS($A$6:A229),Requirements_Register!$BD$6:$BD$255,0))&amp;"","")</f>
        <v/>
      </c>
      <c r="K229" s="22" t="str">
        <f aca="false">IFERROR(INDEX(Requirements_Register!$AC$6:$AC$255,MATCH(ROWS($A$6:A229),Requirements_Register!$BD$6:$BD$255,0)),"")</f>
        <v/>
      </c>
      <c r="L229" s="22" t="str">
        <f aca="false">IFERROR(INDEX(Requirements_Register!$AG$6:$AG$255,MATCH(ROWS($A$6:A229),Requirements_Register!$BD$6:$BD$255,0))&amp;"","")</f>
        <v/>
      </c>
      <c r="M229" s="22" t="str">
        <f aca="false">IFERROR(INDEX(Requirements_Register!$AU$6:$AU$255,MATCH(ROWS($A$6:A229),Requirements_Register!$BD$6:$BD$255,0))&amp;"","")</f>
        <v/>
      </c>
      <c r="N229" s="22" t="str">
        <f aca="false">IFERROR(INDEX(Requirements_Register!$AV$6:$AV$255,MATCH(ROWS($A$6:A229),Requirements_Register!$BD$6:$BD$255,0))&amp;"","")</f>
        <v/>
      </c>
      <c r="O229" s="22" t="str">
        <f aca="false">IFERROR(INDEX(Requirements_Register!$AW$6:$AW$255,MATCH(ROWS($A$6:A229),Requirements_Register!$BD$6:$BD$255,0))&amp;"","")</f>
        <v/>
      </c>
    </row>
    <row r="230" customFormat="false" ht="15" hidden="false" customHeight="false" outlineLevel="0" collapsed="false">
      <c r="A230" s="22" t="str">
        <f aca="false">IFERROR(INDEX(Requirements_Register!$A$6:$A$255,MATCH(ROWS($A$6:A230),Requirements_Register!$BD$6:$BD$255,0))&amp;"","")</f>
        <v/>
      </c>
      <c r="B230" s="22" t="str">
        <f aca="false">IFERROR(INDEX(Requirements_Register!$C$6:$C$255,MATCH(ROWS($A$6:A230),Requirements_Register!$BD$6:$BD$255,0))&amp;"","")</f>
        <v/>
      </c>
      <c r="C230" s="22" t="str">
        <f aca="false">IFERROR(INDEX(Requirements_Register!$D$6:$D$255,MATCH(ROWS($A$6:A230),Requirements_Register!$BD$6:$BD$255,0))&amp;"","")</f>
        <v/>
      </c>
      <c r="D230" s="22" t="str">
        <f aca="false">IFERROR(INDEX(Requirements_Register!$E$6:$E$255,MATCH(ROWS($A$6:A230),Requirements_Register!$BD$6:$BD$255,0))&amp;"","")</f>
        <v/>
      </c>
      <c r="E230" s="22" t="str">
        <f aca="false">IFERROR(INDEX(Requirements_Register!$F$6:$F$255,MATCH(ROWS($A$6:A230),Requirements_Register!$BD$6:$BD$255,0))&amp;"","")</f>
        <v/>
      </c>
      <c r="F230" s="22" t="str">
        <f aca="false">IFERROR(INDEX(Requirements_Register!$G$6:$G$255,MATCH(ROWS($A$6:A230),Requirements_Register!$BD$6:$BD$255,0))&amp;"","")</f>
        <v/>
      </c>
      <c r="G230" s="22" t="str">
        <f aca="false">IFERROR(INDEX(Requirements_Register!$K$6:$K$255,MATCH(ROWS($A$6:A230),Requirements_Register!$BD$6:$BD$255,0))&amp;"","")</f>
        <v/>
      </c>
      <c r="H230" s="22" t="str">
        <f aca="false">IFERROR(INDEX(Requirements_Register!$L$6:$L$255,MATCH(ROWS($A$6:A230),Requirements_Register!$BD$6:$BD$255,0))&amp;"","")</f>
        <v/>
      </c>
      <c r="I230" s="22" t="str">
        <f aca="false">IFERROR(INDEX(Requirements_Register!$N$6:$N$255,MATCH(ROWS($A$6:A230),Requirements_Register!$BD$6:$BD$255,0))&amp;"","")</f>
        <v/>
      </c>
      <c r="J230" s="22" t="str">
        <f aca="false">IFERROR(INDEX(Requirements_Register!$O$6:$O$255,MATCH(ROWS($A$6:A230),Requirements_Register!$BD$6:$BD$255,0))&amp;"","")</f>
        <v/>
      </c>
      <c r="K230" s="22" t="str">
        <f aca="false">IFERROR(INDEX(Requirements_Register!$AC$6:$AC$255,MATCH(ROWS($A$6:A230),Requirements_Register!$BD$6:$BD$255,0)),"")</f>
        <v/>
      </c>
      <c r="L230" s="22" t="str">
        <f aca="false">IFERROR(INDEX(Requirements_Register!$AG$6:$AG$255,MATCH(ROWS($A$6:A230),Requirements_Register!$BD$6:$BD$255,0))&amp;"","")</f>
        <v/>
      </c>
      <c r="M230" s="22" t="str">
        <f aca="false">IFERROR(INDEX(Requirements_Register!$AU$6:$AU$255,MATCH(ROWS($A$6:A230),Requirements_Register!$BD$6:$BD$255,0))&amp;"","")</f>
        <v/>
      </c>
      <c r="N230" s="22" t="str">
        <f aca="false">IFERROR(INDEX(Requirements_Register!$AV$6:$AV$255,MATCH(ROWS($A$6:A230),Requirements_Register!$BD$6:$BD$255,0))&amp;"","")</f>
        <v/>
      </c>
      <c r="O230" s="22" t="str">
        <f aca="false">IFERROR(INDEX(Requirements_Register!$AW$6:$AW$255,MATCH(ROWS($A$6:A230),Requirements_Register!$BD$6:$BD$255,0))&amp;"","")</f>
        <v/>
      </c>
    </row>
    <row r="231" customFormat="false" ht="15" hidden="false" customHeight="false" outlineLevel="0" collapsed="false">
      <c r="A231" s="22" t="str">
        <f aca="false">IFERROR(INDEX(Requirements_Register!$A$6:$A$255,MATCH(ROWS($A$6:A231),Requirements_Register!$BD$6:$BD$255,0))&amp;"","")</f>
        <v/>
      </c>
      <c r="B231" s="22" t="str">
        <f aca="false">IFERROR(INDEX(Requirements_Register!$C$6:$C$255,MATCH(ROWS($A$6:A231),Requirements_Register!$BD$6:$BD$255,0))&amp;"","")</f>
        <v/>
      </c>
      <c r="C231" s="22" t="str">
        <f aca="false">IFERROR(INDEX(Requirements_Register!$D$6:$D$255,MATCH(ROWS($A$6:A231),Requirements_Register!$BD$6:$BD$255,0))&amp;"","")</f>
        <v/>
      </c>
      <c r="D231" s="22" t="str">
        <f aca="false">IFERROR(INDEX(Requirements_Register!$E$6:$E$255,MATCH(ROWS($A$6:A231),Requirements_Register!$BD$6:$BD$255,0))&amp;"","")</f>
        <v/>
      </c>
      <c r="E231" s="22" t="str">
        <f aca="false">IFERROR(INDEX(Requirements_Register!$F$6:$F$255,MATCH(ROWS($A$6:A231),Requirements_Register!$BD$6:$BD$255,0))&amp;"","")</f>
        <v/>
      </c>
      <c r="F231" s="22" t="str">
        <f aca="false">IFERROR(INDEX(Requirements_Register!$G$6:$G$255,MATCH(ROWS($A$6:A231),Requirements_Register!$BD$6:$BD$255,0))&amp;"","")</f>
        <v/>
      </c>
      <c r="G231" s="22" t="str">
        <f aca="false">IFERROR(INDEX(Requirements_Register!$K$6:$K$255,MATCH(ROWS($A$6:A231),Requirements_Register!$BD$6:$BD$255,0))&amp;"","")</f>
        <v/>
      </c>
      <c r="H231" s="22" t="str">
        <f aca="false">IFERROR(INDEX(Requirements_Register!$L$6:$L$255,MATCH(ROWS($A$6:A231),Requirements_Register!$BD$6:$BD$255,0))&amp;"","")</f>
        <v/>
      </c>
      <c r="I231" s="22" t="str">
        <f aca="false">IFERROR(INDEX(Requirements_Register!$N$6:$N$255,MATCH(ROWS($A$6:A231),Requirements_Register!$BD$6:$BD$255,0))&amp;"","")</f>
        <v/>
      </c>
      <c r="J231" s="22" t="str">
        <f aca="false">IFERROR(INDEX(Requirements_Register!$O$6:$O$255,MATCH(ROWS($A$6:A231),Requirements_Register!$BD$6:$BD$255,0))&amp;"","")</f>
        <v/>
      </c>
      <c r="K231" s="22" t="str">
        <f aca="false">IFERROR(INDEX(Requirements_Register!$AC$6:$AC$255,MATCH(ROWS($A$6:A231),Requirements_Register!$BD$6:$BD$255,0)),"")</f>
        <v/>
      </c>
      <c r="L231" s="22" t="str">
        <f aca="false">IFERROR(INDEX(Requirements_Register!$AG$6:$AG$255,MATCH(ROWS($A$6:A231),Requirements_Register!$BD$6:$BD$255,0))&amp;"","")</f>
        <v/>
      </c>
      <c r="M231" s="22" t="str">
        <f aca="false">IFERROR(INDEX(Requirements_Register!$AU$6:$AU$255,MATCH(ROWS($A$6:A231),Requirements_Register!$BD$6:$BD$255,0))&amp;"","")</f>
        <v/>
      </c>
      <c r="N231" s="22" t="str">
        <f aca="false">IFERROR(INDEX(Requirements_Register!$AV$6:$AV$255,MATCH(ROWS($A$6:A231),Requirements_Register!$BD$6:$BD$255,0))&amp;"","")</f>
        <v/>
      </c>
      <c r="O231" s="22" t="str">
        <f aca="false">IFERROR(INDEX(Requirements_Register!$AW$6:$AW$255,MATCH(ROWS($A$6:A231),Requirements_Register!$BD$6:$BD$255,0))&amp;"","")</f>
        <v/>
      </c>
    </row>
    <row r="232" customFormat="false" ht="15" hidden="false" customHeight="false" outlineLevel="0" collapsed="false">
      <c r="A232" s="22" t="str">
        <f aca="false">IFERROR(INDEX(Requirements_Register!$A$6:$A$255,MATCH(ROWS($A$6:A232),Requirements_Register!$BD$6:$BD$255,0))&amp;"","")</f>
        <v/>
      </c>
      <c r="B232" s="22" t="str">
        <f aca="false">IFERROR(INDEX(Requirements_Register!$C$6:$C$255,MATCH(ROWS($A$6:A232),Requirements_Register!$BD$6:$BD$255,0))&amp;"","")</f>
        <v/>
      </c>
      <c r="C232" s="22" t="str">
        <f aca="false">IFERROR(INDEX(Requirements_Register!$D$6:$D$255,MATCH(ROWS($A$6:A232),Requirements_Register!$BD$6:$BD$255,0))&amp;"","")</f>
        <v/>
      </c>
      <c r="D232" s="22" t="str">
        <f aca="false">IFERROR(INDEX(Requirements_Register!$E$6:$E$255,MATCH(ROWS($A$6:A232),Requirements_Register!$BD$6:$BD$255,0))&amp;"","")</f>
        <v/>
      </c>
      <c r="E232" s="22" t="str">
        <f aca="false">IFERROR(INDEX(Requirements_Register!$F$6:$F$255,MATCH(ROWS($A$6:A232),Requirements_Register!$BD$6:$BD$255,0))&amp;"","")</f>
        <v/>
      </c>
      <c r="F232" s="22" t="str">
        <f aca="false">IFERROR(INDEX(Requirements_Register!$G$6:$G$255,MATCH(ROWS($A$6:A232),Requirements_Register!$BD$6:$BD$255,0))&amp;"","")</f>
        <v/>
      </c>
      <c r="G232" s="22" t="str">
        <f aca="false">IFERROR(INDEX(Requirements_Register!$K$6:$K$255,MATCH(ROWS($A$6:A232),Requirements_Register!$BD$6:$BD$255,0))&amp;"","")</f>
        <v/>
      </c>
      <c r="H232" s="22" t="str">
        <f aca="false">IFERROR(INDEX(Requirements_Register!$L$6:$L$255,MATCH(ROWS($A$6:A232),Requirements_Register!$BD$6:$BD$255,0))&amp;"","")</f>
        <v/>
      </c>
      <c r="I232" s="22" t="str">
        <f aca="false">IFERROR(INDEX(Requirements_Register!$N$6:$N$255,MATCH(ROWS($A$6:A232),Requirements_Register!$BD$6:$BD$255,0))&amp;"","")</f>
        <v/>
      </c>
      <c r="J232" s="22" t="str">
        <f aca="false">IFERROR(INDEX(Requirements_Register!$O$6:$O$255,MATCH(ROWS($A$6:A232),Requirements_Register!$BD$6:$BD$255,0))&amp;"","")</f>
        <v/>
      </c>
      <c r="K232" s="22" t="str">
        <f aca="false">IFERROR(INDEX(Requirements_Register!$AC$6:$AC$255,MATCH(ROWS($A$6:A232),Requirements_Register!$BD$6:$BD$255,0)),"")</f>
        <v/>
      </c>
      <c r="L232" s="22" t="str">
        <f aca="false">IFERROR(INDEX(Requirements_Register!$AG$6:$AG$255,MATCH(ROWS($A$6:A232),Requirements_Register!$BD$6:$BD$255,0))&amp;"","")</f>
        <v/>
      </c>
      <c r="M232" s="22" t="str">
        <f aca="false">IFERROR(INDEX(Requirements_Register!$AU$6:$AU$255,MATCH(ROWS($A$6:A232),Requirements_Register!$BD$6:$BD$255,0))&amp;"","")</f>
        <v/>
      </c>
      <c r="N232" s="22" t="str">
        <f aca="false">IFERROR(INDEX(Requirements_Register!$AV$6:$AV$255,MATCH(ROWS($A$6:A232),Requirements_Register!$BD$6:$BD$255,0))&amp;"","")</f>
        <v/>
      </c>
      <c r="O232" s="22" t="str">
        <f aca="false">IFERROR(INDEX(Requirements_Register!$AW$6:$AW$255,MATCH(ROWS($A$6:A232),Requirements_Register!$BD$6:$BD$255,0))&amp;"","")</f>
        <v/>
      </c>
    </row>
    <row r="233" customFormat="false" ht="15" hidden="false" customHeight="false" outlineLevel="0" collapsed="false">
      <c r="A233" s="22" t="str">
        <f aca="false">IFERROR(INDEX(Requirements_Register!$A$6:$A$255,MATCH(ROWS($A$6:A233),Requirements_Register!$BD$6:$BD$255,0))&amp;"","")</f>
        <v/>
      </c>
      <c r="B233" s="22" t="str">
        <f aca="false">IFERROR(INDEX(Requirements_Register!$C$6:$C$255,MATCH(ROWS($A$6:A233),Requirements_Register!$BD$6:$BD$255,0))&amp;"","")</f>
        <v/>
      </c>
      <c r="C233" s="22" t="str">
        <f aca="false">IFERROR(INDEX(Requirements_Register!$D$6:$D$255,MATCH(ROWS($A$6:A233),Requirements_Register!$BD$6:$BD$255,0))&amp;"","")</f>
        <v/>
      </c>
      <c r="D233" s="22" t="str">
        <f aca="false">IFERROR(INDEX(Requirements_Register!$E$6:$E$255,MATCH(ROWS($A$6:A233),Requirements_Register!$BD$6:$BD$255,0))&amp;"","")</f>
        <v/>
      </c>
      <c r="E233" s="22" t="str">
        <f aca="false">IFERROR(INDEX(Requirements_Register!$F$6:$F$255,MATCH(ROWS($A$6:A233),Requirements_Register!$BD$6:$BD$255,0))&amp;"","")</f>
        <v/>
      </c>
      <c r="F233" s="22" t="str">
        <f aca="false">IFERROR(INDEX(Requirements_Register!$G$6:$G$255,MATCH(ROWS($A$6:A233),Requirements_Register!$BD$6:$BD$255,0))&amp;"","")</f>
        <v/>
      </c>
      <c r="G233" s="22" t="str">
        <f aca="false">IFERROR(INDEX(Requirements_Register!$K$6:$K$255,MATCH(ROWS($A$6:A233),Requirements_Register!$BD$6:$BD$255,0))&amp;"","")</f>
        <v/>
      </c>
      <c r="H233" s="22" t="str">
        <f aca="false">IFERROR(INDEX(Requirements_Register!$L$6:$L$255,MATCH(ROWS($A$6:A233),Requirements_Register!$BD$6:$BD$255,0))&amp;"","")</f>
        <v/>
      </c>
      <c r="I233" s="22" t="str">
        <f aca="false">IFERROR(INDEX(Requirements_Register!$N$6:$N$255,MATCH(ROWS($A$6:A233),Requirements_Register!$BD$6:$BD$255,0))&amp;"","")</f>
        <v/>
      </c>
      <c r="J233" s="22" t="str">
        <f aca="false">IFERROR(INDEX(Requirements_Register!$O$6:$O$255,MATCH(ROWS($A$6:A233),Requirements_Register!$BD$6:$BD$255,0))&amp;"","")</f>
        <v/>
      </c>
      <c r="K233" s="22" t="str">
        <f aca="false">IFERROR(INDEX(Requirements_Register!$AC$6:$AC$255,MATCH(ROWS($A$6:A233),Requirements_Register!$BD$6:$BD$255,0)),"")</f>
        <v/>
      </c>
      <c r="L233" s="22" t="str">
        <f aca="false">IFERROR(INDEX(Requirements_Register!$AG$6:$AG$255,MATCH(ROWS($A$6:A233),Requirements_Register!$BD$6:$BD$255,0))&amp;"","")</f>
        <v/>
      </c>
      <c r="M233" s="22" t="str">
        <f aca="false">IFERROR(INDEX(Requirements_Register!$AU$6:$AU$255,MATCH(ROWS($A$6:A233),Requirements_Register!$BD$6:$BD$255,0))&amp;"","")</f>
        <v/>
      </c>
      <c r="N233" s="22" t="str">
        <f aca="false">IFERROR(INDEX(Requirements_Register!$AV$6:$AV$255,MATCH(ROWS($A$6:A233),Requirements_Register!$BD$6:$BD$255,0))&amp;"","")</f>
        <v/>
      </c>
      <c r="O233" s="22" t="str">
        <f aca="false">IFERROR(INDEX(Requirements_Register!$AW$6:$AW$255,MATCH(ROWS($A$6:A233),Requirements_Register!$BD$6:$BD$255,0))&amp;"","")</f>
        <v/>
      </c>
    </row>
    <row r="234" customFormat="false" ht="15" hidden="false" customHeight="false" outlineLevel="0" collapsed="false">
      <c r="A234" s="22" t="str">
        <f aca="false">IFERROR(INDEX(Requirements_Register!$A$6:$A$255,MATCH(ROWS($A$6:A234),Requirements_Register!$BD$6:$BD$255,0))&amp;"","")</f>
        <v/>
      </c>
      <c r="B234" s="22" t="str">
        <f aca="false">IFERROR(INDEX(Requirements_Register!$C$6:$C$255,MATCH(ROWS($A$6:A234),Requirements_Register!$BD$6:$BD$255,0))&amp;"","")</f>
        <v/>
      </c>
      <c r="C234" s="22" t="str">
        <f aca="false">IFERROR(INDEX(Requirements_Register!$D$6:$D$255,MATCH(ROWS($A$6:A234),Requirements_Register!$BD$6:$BD$255,0))&amp;"","")</f>
        <v/>
      </c>
      <c r="D234" s="22" t="str">
        <f aca="false">IFERROR(INDEX(Requirements_Register!$E$6:$E$255,MATCH(ROWS($A$6:A234),Requirements_Register!$BD$6:$BD$255,0))&amp;"","")</f>
        <v/>
      </c>
      <c r="E234" s="22" t="str">
        <f aca="false">IFERROR(INDEX(Requirements_Register!$F$6:$F$255,MATCH(ROWS($A$6:A234),Requirements_Register!$BD$6:$BD$255,0))&amp;"","")</f>
        <v/>
      </c>
      <c r="F234" s="22" t="str">
        <f aca="false">IFERROR(INDEX(Requirements_Register!$G$6:$G$255,MATCH(ROWS($A$6:A234),Requirements_Register!$BD$6:$BD$255,0))&amp;"","")</f>
        <v/>
      </c>
      <c r="G234" s="22" t="str">
        <f aca="false">IFERROR(INDEX(Requirements_Register!$K$6:$K$255,MATCH(ROWS($A$6:A234),Requirements_Register!$BD$6:$BD$255,0))&amp;"","")</f>
        <v/>
      </c>
      <c r="H234" s="22" t="str">
        <f aca="false">IFERROR(INDEX(Requirements_Register!$L$6:$L$255,MATCH(ROWS($A$6:A234),Requirements_Register!$BD$6:$BD$255,0))&amp;"","")</f>
        <v/>
      </c>
      <c r="I234" s="22" t="str">
        <f aca="false">IFERROR(INDEX(Requirements_Register!$N$6:$N$255,MATCH(ROWS($A$6:A234),Requirements_Register!$BD$6:$BD$255,0))&amp;"","")</f>
        <v/>
      </c>
      <c r="J234" s="22" t="str">
        <f aca="false">IFERROR(INDEX(Requirements_Register!$O$6:$O$255,MATCH(ROWS($A$6:A234),Requirements_Register!$BD$6:$BD$255,0))&amp;"","")</f>
        <v/>
      </c>
      <c r="K234" s="22" t="str">
        <f aca="false">IFERROR(INDEX(Requirements_Register!$AC$6:$AC$255,MATCH(ROWS($A$6:A234),Requirements_Register!$BD$6:$BD$255,0)),"")</f>
        <v/>
      </c>
      <c r="L234" s="22" t="str">
        <f aca="false">IFERROR(INDEX(Requirements_Register!$AG$6:$AG$255,MATCH(ROWS($A$6:A234),Requirements_Register!$BD$6:$BD$255,0))&amp;"","")</f>
        <v/>
      </c>
      <c r="M234" s="22" t="str">
        <f aca="false">IFERROR(INDEX(Requirements_Register!$AU$6:$AU$255,MATCH(ROWS($A$6:A234),Requirements_Register!$BD$6:$BD$255,0))&amp;"","")</f>
        <v/>
      </c>
      <c r="N234" s="22" t="str">
        <f aca="false">IFERROR(INDEX(Requirements_Register!$AV$6:$AV$255,MATCH(ROWS($A$6:A234),Requirements_Register!$BD$6:$BD$255,0))&amp;"","")</f>
        <v/>
      </c>
      <c r="O234" s="22" t="str">
        <f aca="false">IFERROR(INDEX(Requirements_Register!$AW$6:$AW$255,MATCH(ROWS($A$6:A234),Requirements_Register!$BD$6:$BD$255,0))&amp;"","")</f>
        <v/>
      </c>
    </row>
    <row r="235" customFormat="false" ht="15" hidden="false" customHeight="false" outlineLevel="0" collapsed="false">
      <c r="A235" s="22" t="str">
        <f aca="false">IFERROR(INDEX(Requirements_Register!$A$6:$A$255,MATCH(ROWS($A$6:A235),Requirements_Register!$BD$6:$BD$255,0))&amp;"","")</f>
        <v/>
      </c>
      <c r="B235" s="22" t="str">
        <f aca="false">IFERROR(INDEX(Requirements_Register!$C$6:$C$255,MATCH(ROWS($A$6:A235),Requirements_Register!$BD$6:$BD$255,0))&amp;"","")</f>
        <v/>
      </c>
      <c r="C235" s="22" t="str">
        <f aca="false">IFERROR(INDEX(Requirements_Register!$D$6:$D$255,MATCH(ROWS($A$6:A235),Requirements_Register!$BD$6:$BD$255,0))&amp;"","")</f>
        <v/>
      </c>
      <c r="D235" s="22" t="str">
        <f aca="false">IFERROR(INDEX(Requirements_Register!$E$6:$E$255,MATCH(ROWS($A$6:A235),Requirements_Register!$BD$6:$BD$255,0))&amp;"","")</f>
        <v/>
      </c>
      <c r="E235" s="22" t="str">
        <f aca="false">IFERROR(INDEX(Requirements_Register!$F$6:$F$255,MATCH(ROWS($A$6:A235),Requirements_Register!$BD$6:$BD$255,0))&amp;"","")</f>
        <v/>
      </c>
      <c r="F235" s="22" t="str">
        <f aca="false">IFERROR(INDEX(Requirements_Register!$G$6:$G$255,MATCH(ROWS($A$6:A235),Requirements_Register!$BD$6:$BD$255,0))&amp;"","")</f>
        <v/>
      </c>
      <c r="G235" s="22" t="str">
        <f aca="false">IFERROR(INDEX(Requirements_Register!$K$6:$K$255,MATCH(ROWS($A$6:A235),Requirements_Register!$BD$6:$BD$255,0))&amp;"","")</f>
        <v/>
      </c>
      <c r="H235" s="22" t="str">
        <f aca="false">IFERROR(INDEX(Requirements_Register!$L$6:$L$255,MATCH(ROWS($A$6:A235),Requirements_Register!$BD$6:$BD$255,0))&amp;"","")</f>
        <v/>
      </c>
      <c r="I235" s="22" t="str">
        <f aca="false">IFERROR(INDEX(Requirements_Register!$N$6:$N$255,MATCH(ROWS($A$6:A235),Requirements_Register!$BD$6:$BD$255,0))&amp;"","")</f>
        <v/>
      </c>
      <c r="J235" s="22" t="str">
        <f aca="false">IFERROR(INDEX(Requirements_Register!$O$6:$O$255,MATCH(ROWS($A$6:A235),Requirements_Register!$BD$6:$BD$255,0))&amp;"","")</f>
        <v/>
      </c>
      <c r="K235" s="22" t="str">
        <f aca="false">IFERROR(INDEX(Requirements_Register!$AC$6:$AC$255,MATCH(ROWS($A$6:A235),Requirements_Register!$BD$6:$BD$255,0)),"")</f>
        <v/>
      </c>
      <c r="L235" s="22" t="str">
        <f aca="false">IFERROR(INDEX(Requirements_Register!$AG$6:$AG$255,MATCH(ROWS($A$6:A235),Requirements_Register!$BD$6:$BD$255,0))&amp;"","")</f>
        <v/>
      </c>
      <c r="M235" s="22" t="str">
        <f aca="false">IFERROR(INDEX(Requirements_Register!$AU$6:$AU$255,MATCH(ROWS($A$6:A235),Requirements_Register!$BD$6:$BD$255,0))&amp;"","")</f>
        <v/>
      </c>
      <c r="N235" s="22" t="str">
        <f aca="false">IFERROR(INDEX(Requirements_Register!$AV$6:$AV$255,MATCH(ROWS($A$6:A235),Requirements_Register!$BD$6:$BD$255,0))&amp;"","")</f>
        <v/>
      </c>
      <c r="O235" s="22" t="str">
        <f aca="false">IFERROR(INDEX(Requirements_Register!$AW$6:$AW$255,MATCH(ROWS($A$6:A235),Requirements_Register!$BD$6:$BD$255,0))&amp;"","")</f>
        <v/>
      </c>
    </row>
    <row r="236" customFormat="false" ht="15" hidden="false" customHeight="false" outlineLevel="0" collapsed="false">
      <c r="A236" s="22" t="str">
        <f aca="false">IFERROR(INDEX(Requirements_Register!$A$6:$A$255,MATCH(ROWS($A$6:A236),Requirements_Register!$BD$6:$BD$255,0))&amp;"","")</f>
        <v/>
      </c>
      <c r="B236" s="22" t="str">
        <f aca="false">IFERROR(INDEX(Requirements_Register!$C$6:$C$255,MATCH(ROWS($A$6:A236),Requirements_Register!$BD$6:$BD$255,0))&amp;"","")</f>
        <v/>
      </c>
      <c r="C236" s="22" t="str">
        <f aca="false">IFERROR(INDEX(Requirements_Register!$D$6:$D$255,MATCH(ROWS($A$6:A236),Requirements_Register!$BD$6:$BD$255,0))&amp;"","")</f>
        <v/>
      </c>
      <c r="D236" s="22" t="str">
        <f aca="false">IFERROR(INDEX(Requirements_Register!$E$6:$E$255,MATCH(ROWS($A$6:A236),Requirements_Register!$BD$6:$BD$255,0))&amp;"","")</f>
        <v/>
      </c>
      <c r="E236" s="22" t="str">
        <f aca="false">IFERROR(INDEX(Requirements_Register!$F$6:$F$255,MATCH(ROWS($A$6:A236),Requirements_Register!$BD$6:$BD$255,0))&amp;"","")</f>
        <v/>
      </c>
      <c r="F236" s="22" t="str">
        <f aca="false">IFERROR(INDEX(Requirements_Register!$G$6:$G$255,MATCH(ROWS($A$6:A236),Requirements_Register!$BD$6:$BD$255,0))&amp;"","")</f>
        <v/>
      </c>
      <c r="G236" s="22" t="str">
        <f aca="false">IFERROR(INDEX(Requirements_Register!$K$6:$K$255,MATCH(ROWS($A$6:A236),Requirements_Register!$BD$6:$BD$255,0))&amp;"","")</f>
        <v/>
      </c>
      <c r="H236" s="22" t="str">
        <f aca="false">IFERROR(INDEX(Requirements_Register!$L$6:$L$255,MATCH(ROWS($A$6:A236),Requirements_Register!$BD$6:$BD$255,0))&amp;"","")</f>
        <v/>
      </c>
      <c r="I236" s="22" t="str">
        <f aca="false">IFERROR(INDEX(Requirements_Register!$N$6:$N$255,MATCH(ROWS($A$6:A236),Requirements_Register!$BD$6:$BD$255,0))&amp;"","")</f>
        <v/>
      </c>
      <c r="J236" s="22" t="str">
        <f aca="false">IFERROR(INDEX(Requirements_Register!$O$6:$O$255,MATCH(ROWS($A$6:A236),Requirements_Register!$BD$6:$BD$255,0))&amp;"","")</f>
        <v/>
      </c>
      <c r="K236" s="22" t="str">
        <f aca="false">IFERROR(INDEX(Requirements_Register!$AC$6:$AC$255,MATCH(ROWS($A$6:A236),Requirements_Register!$BD$6:$BD$255,0)),"")</f>
        <v/>
      </c>
      <c r="L236" s="22" t="str">
        <f aca="false">IFERROR(INDEX(Requirements_Register!$AG$6:$AG$255,MATCH(ROWS($A$6:A236),Requirements_Register!$BD$6:$BD$255,0))&amp;"","")</f>
        <v/>
      </c>
      <c r="M236" s="22" t="str">
        <f aca="false">IFERROR(INDEX(Requirements_Register!$AU$6:$AU$255,MATCH(ROWS($A$6:A236),Requirements_Register!$BD$6:$BD$255,0))&amp;"","")</f>
        <v/>
      </c>
      <c r="N236" s="22" t="str">
        <f aca="false">IFERROR(INDEX(Requirements_Register!$AV$6:$AV$255,MATCH(ROWS($A$6:A236),Requirements_Register!$BD$6:$BD$255,0))&amp;"","")</f>
        <v/>
      </c>
      <c r="O236" s="22" t="str">
        <f aca="false">IFERROR(INDEX(Requirements_Register!$AW$6:$AW$255,MATCH(ROWS($A$6:A236),Requirements_Register!$BD$6:$BD$255,0))&amp;"","")</f>
        <v/>
      </c>
    </row>
    <row r="237" customFormat="false" ht="15" hidden="false" customHeight="false" outlineLevel="0" collapsed="false">
      <c r="A237" s="22" t="str">
        <f aca="false">IFERROR(INDEX(Requirements_Register!$A$6:$A$255,MATCH(ROWS($A$6:A237),Requirements_Register!$BD$6:$BD$255,0))&amp;"","")</f>
        <v/>
      </c>
      <c r="B237" s="22" t="str">
        <f aca="false">IFERROR(INDEX(Requirements_Register!$C$6:$C$255,MATCH(ROWS($A$6:A237),Requirements_Register!$BD$6:$BD$255,0))&amp;"","")</f>
        <v/>
      </c>
      <c r="C237" s="22" t="str">
        <f aca="false">IFERROR(INDEX(Requirements_Register!$D$6:$D$255,MATCH(ROWS($A$6:A237),Requirements_Register!$BD$6:$BD$255,0))&amp;"","")</f>
        <v/>
      </c>
      <c r="D237" s="22" t="str">
        <f aca="false">IFERROR(INDEX(Requirements_Register!$E$6:$E$255,MATCH(ROWS($A$6:A237),Requirements_Register!$BD$6:$BD$255,0))&amp;"","")</f>
        <v/>
      </c>
      <c r="E237" s="22" t="str">
        <f aca="false">IFERROR(INDEX(Requirements_Register!$F$6:$F$255,MATCH(ROWS($A$6:A237),Requirements_Register!$BD$6:$BD$255,0))&amp;"","")</f>
        <v/>
      </c>
      <c r="F237" s="22" t="str">
        <f aca="false">IFERROR(INDEX(Requirements_Register!$G$6:$G$255,MATCH(ROWS($A$6:A237),Requirements_Register!$BD$6:$BD$255,0))&amp;"","")</f>
        <v/>
      </c>
      <c r="G237" s="22" t="str">
        <f aca="false">IFERROR(INDEX(Requirements_Register!$K$6:$K$255,MATCH(ROWS($A$6:A237),Requirements_Register!$BD$6:$BD$255,0))&amp;"","")</f>
        <v/>
      </c>
      <c r="H237" s="22" t="str">
        <f aca="false">IFERROR(INDEX(Requirements_Register!$L$6:$L$255,MATCH(ROWS($A$6:A237),Requirements_Register!$BD$6:$BD$255,0))&amp;"","")</f>
        <v/>
      </c>
      <c r="I237" s="22" t="str">
        <f aca="false">IFERROR(INDEX(Requirements_Register!$N$6:$N$255,MATCH(ROWS($A$6:A237),Requirements_Register!$BD$6:$BD$255,0))&amp;"","")</f>
        <v/>
      </c>
      <c r="J237" s="22" t="str">
        <f aca="false">IFERROR(INDEX(Requirements_Register!$O$6:$O$255,MATCH(ROWS($A$6:A237),Requirements_Register!$BD$6:$BD$255,0))&amp;"","")</f>
        <v/>
      </c>
      <c r="K237" s="22" t="str">
        <f aca="false">IFERROR(INDEX(Requirements_Register!$AC$6:$AC$255,MATCH(ROWS($A$6:A237),Requirements_Register!$BD$6:$BD$255,0)),"")</f>
        <v/>
      </c>
      <c r="L237" s="22" t="str">
        <f aca="false">IFERROR(INDEX(Requirements_Register!$AG$6:$AG$255,MATCH(ROWS($A$6:A237),Requirements_Register!$BD$6:$BD$255,0))&amp;"","")</f>
        <v/>
      </c>
      <c r="M237" s="22" t="str">
        <f aca="false">IFERROR(INDEX(Requirements_Register!$AU$6:$AU$255,MATCH(ROWS($A$6:A237),Requirements_Register!$BD$6:$BD$255,0))&amp;"","")</f>
        <v/>
      </c>
      <c r="N237" s="22" t="str">
        <f aca="false">IFERROR(INDEX(Requirements_Register!$AV$6:$AV$255,MATCH(ROWS($A$6:A237),Requirements_Register!$BD$6:$BD$255,0))&amp;"","")</f>
        <v/>
      </c>
      <c r="O237" s="22" t="str">
        <f aca="false">IFERROR(INDEX(Requirements_Register!$AW$6:$AW$255,MATCH(ROWS($A$6:A237),Requirements_Register!$BD$6:$BD$255,0))&amp;"","")</f>
        <v/>
      </c>
    </row>
    <row r="238" customFormat="false" ht="15" hidden="false" customHeight="false" outlineLevel="0" collapsed="false">
      <c r="A238" s="22" t="str">
        <f aca="false">IFERROR(INDEX(Requirements_Register!$A$6:$A$255,MATCH(ROWS($A$6:A238),Requirements_Register!$BD$6:$BD$255,0))&amp;"","")</f>
        <v/>
      </c>
      <c r="B238" s="22" t="str">
        <f aca="false">IFERROR(INDEX(Requirements_Register!$C$6:$C$255,MATCH(ROWS($A$6:A238),Requirements_Register!$BD$6:$BD$255,0))&amp;"","")</f>
        <v/>
      </c>
      <c r="C238" s="22" t="str">
        <f aca="false">IFERROR(INDEX(Requirements_Register!$D$6:$D$255,MATCH(ROWS($A$6:A238),Requirements_Register!$BD$6:$BD$255,0))&amp;"","")</f>
        <v/>
      </c>
      <c r="D238" s="22" t="str">
        <f aca="false">IFERROR(INDEX(Requirements_Register!$E$6:$E$255,MATCH(ROWS($A$6:A238),Requirements_Register!$BD$6:$BD$255,0))&amp;"","")</f>
        <v/>
      </c>
      <c r="E238" s="22" t="str">
        <f aca="false">IFERROR(INDEX(Requirements_Register!$F$6:$F$255,MATCH(ROWS($A$6:A238),Requirements_Register!$BD$6:$BD$255,0))&amp;"","")</f>
        <v/>
      </c>
      <c r="F238" s="22" t="str">
        <f aca="false">IFERROR(INDEX(Requirements_Register!$G$6:$G$255,MATCH(ROWS($A$6:A238),Requirements_Register!$BD$6:$BD$255,0))&amp;"","")</f>
        <v/>
      </c>
      <c r="G238" s="22" t="str">
        <f aca="false">IFERROR(INDEX(Requirements_Register!$K$6:$K$255,MATCH(ROWS($A$6:A238),Requirements_Register!$BD$6:$BD$255,0))&amp;"","")</f>
        <v/>
      </c>
      <c r="H238" s="22" t="str">
        <f aca="false">IFERROR(INDEX(Requirements_Register!$L$6:$L$255,MATCH(ROWS($A$6:A238),Requirements_Register!$BD$6:$BD$255,0))&amp;"","")</f>
        <v/>
      </c>
      <c r="I238" s="22" t="str">
        <f aca="false">IFERROR(INDEX(Requirements_Register!$N$6:$N$255,MATCH(ROWS($A$6:A238),Requirements_Register!$BD$6:$BD$255,0))&amp;"","")</f>
        <v/>
      </c>
      <c r="J238" s="22" t="str">
        <f aca="false">IFERROR(INDEX(Requirements_Register!$O$6:$O$255,MATCH(ROWS($A$6:A238),Requirements_Register!$BD$6:$BD$255,0))&amp;"","")</f>
        <v/>
      </c>
      <c r="K238" s="22" t="str">
        <f aca="false">IFERROR(INDEX(Requirements_Register!$AC$6:$AC$255,MATCH(ROWS($A$6:A238),Requirements_Register!$BD$6:$BD$255,0)),"")</f>
        <v/>
      </c>
      <c r="L238" s="22" t="str">
        <f aca="false">IFERROR(INDEX(Requirements_Register!$AG$6:$AG$255,MATCH(ROWS($A$6:A238),Requirements_Register!$BD$6:$BD$255,0))&amp;"","")</f>
        <v/>
      </c>
      <c r="M238" s="22" t="str">
        <f aca="false">IFERROR(INDEX(Requirements_Register!$AU$6:$AU$255,MATCH(ROWS($A$6:A238),Requirements_Register!$BD$6:$BD$255,0))&amp;"","")</f>
        <v/>
      </c>
      <c r="N238" s="22" t="str">
        <f aca="false">IFERROR(INDEX(Requirements_Register!$AV$6:$AV$255,MATCH(ROWS($A$6:A238),Requirements_Register!$BD$6:$BD$255,0))&amp;"","")</f>
        <v/>
      </c>
      <c r="O238" s="22" t="str">
        <f aca="false">IFERROR(INDEX(Requirements_Register!$AW$6:$AW$255,MATCH(ROWS($A$6:A238),Requirements_Register!$BD$6:$BD$255,0))&amp;"","")</f>
        <v/>
      </c>
    </row>
    <row r="239" customFormat="false" ht="15" hidden="false" customHeight="false" outlineLevel="0" collapsed="false">
      <c r="A239" s="22" t="str">
        <f aca="false">IFERROR(INDEX(Requirements_Register!$A$6:$A$255,MATCH(ROWS($A$6:A239),Requirements_Register!$BD$6:$BD$255,0))&amp;"","")</f>
        <v/>
      </c>
      <c r="B239" s="22" t="str">
        <f aca="false">IFERROR(INDEX(Requirements_Register!$C$6:$C$255,MATCH(ROWS($A$6:A239),Requirements_Register!$BD$6:$BD$255,0))&amp;"","")</f>
        <v/>
      </c>
      <c r="C239" s="22" t="str">
        <f aca="false">IFERROR(INDEX(Requirements_Register!$D$6:$D$255,MATCH(ROWS($A$6:A239),Requirements_Register!$BD$6:$BD$255,0))&amp;"","")</f>
        <v/>
      </c>
      <c r="D239" s="22" t="str">
        <f aca="false">IFERROR(INDEX(Requirements_Register!$E$6:$E$255,MATCH(ROWS($A$6:A239),Requirements_Register!$BD$6:$BD$255,0))&amp;"","")</f>
        <v/>
      </c>
      <c r="E239" s="22" t="str">
        <f aca="false">IFERROR(INDEX(Requirements_Register!$F$6:$F$255,MATCH(ROWS($A$6:A239),Requirements_Register!$BD$6:$BD$255,0))&amp;"","")</f>
        <v/>
      </c>
      <c r="F239" s="22" t="str">
        <f aca="false">IFERROR(INDEX(Requirements_Register!$G$6:$G$255,MATCH(ROWS($A$6:A239),Requirements_Register!$BD$6:$BD$255,0))&amp;"","")</f>
        <v/>
      </c>
      <c r="G239" s="22" t="str">
        <f aca="false">IFERROR(INDEX(Requirements_Register!$K$6:$K$255,MATCH(ROWS($A$6:A239),Requirements_Register!$BD$6:$BD$255,0))&amp;"","")</f>
        <v/>
      </c>
      <c r="H239" s="22" t="str">
        <f aca="false">IFERROR(INDEX(Requirements_Register!$L$6:$L$255,MATCH(ROWS($A$6:A239),Requirements_Register!$BD$6:$BD$255,0))&amp;"","")</f>
        <v/>
      </c>
      <c r="I239" s="22" t="str">
        <f aca="false">IFERROR(INDEX(Requirements_Register!$N$6:$N$255,MATCH(ROWS($A$6:A239),Requirements_Register!$BD$6:$BD$255,0))&amp;"","")</f>
        <v/>
      </c>
      <c r="J239" s="22" t="str">
        <f aca="false">IFERROR(INDEX(Requirements_Register!$O$6:$O$255,MATCH(ROWS($A$6:A239),Requirements_Register!$BD$6:$BD$255,0))&amp;"","")</f>
        <v/>
      </c>
      <c r="K239" s="22" t="str">
        <f aca="false">IFERROR(INDEX(Requirements_Register!$AC$6:$AC$255,MATCH(ROWS($A$6:A239),Requirements_Register!$BD$6:$BD$255,0)),"")</f>
        <v/>
      </c>
      <c r="L239" s="22" t="str">
        <f aca="false">IFERROR(INDEX(Requirements_Register!$AG$6:$AG$255,MATCH(ROWS($A$6:A239),Requirements_Register!$BD$6:$BD$255,0))&amp;"","")</f>
        <v/>
      </c>
      <c r="M239" s="22" t="str">
        <f aca="false">IFERROR(INDEX(Requirements_Register!$AU$6:$AU$255,MATCH(ROWS($A$6:A239),Requirements_Register!$BD$6:$BD$255,0))&amp;"","")</f>
        <v/>
      </c>
      <c r="N239" s="22" t="str">
        <f aca="false">IFERROR(INDEX(Requirements_Register!$AV$6:$AV$255,MATCH(ROWS($A$6:A239),Requirements_Register!$BD$6:$BD$255,0))&amp;"","")</f>
        <v/>
      </c>
      <c r="O239" s="22" t="str">
        <f aca="false">IFERROR(INDEX(Requirements_Register!$AW$6:$AW$255,MATCH(ROWS($A$6:A239),Requirements_Register!$BD$6:$BD$255,0))&amp;"","")</f>
        <v/>
      </c>
    </row>
    <row r="240" customFormat="false" ht="15" hidden="false" customHeight="false" outlineLevel="0" collapsed="false">
      <c r="A240" s="22" t="str">
        <f aca="false">IFERROR(INDEX(Requirements_Register!$A$6:$A$255,MATCH(ROWS($A$6:A240),Requirements_Register!$BD$6:$BD$255,0))&amp;"","")</f>
        <v/>
      </c>
      <c r="B240" s="22" t="str">
        <f aca="false">IFERROR(INDEX(Requirements_Register!$C$6:$C$255,MATCH(ROWS($A$6:A240),Requirements_Register!$BD$6:$BD$255,0))&amp;"","")</f>
        <v/>
      </c>
      <c r="C240" s="22" t="str">
        <f aca="false">IFERROR(INDEX(Requirements_Register!$D$6:$D$255,MATCH(ROWS($A$6:A240),Requirements_Register!$BD$6:$BD$255,0))&amp;"","")</f>
        <v/>
      </c>
      <c r="D240" s="22" t="str">
        <f aca="false">IFERROR(INDEX(Requirements_Register!$E$6:$E$255,MATCH(ROWS($A$6:A240),Requirements_Register!$BD$6:$BD$255,0))&amp;"","")</f>
        <v/>
      </c>
      <c r="E240" s="22" t="str">
        <f aca="false">IFERROR(INDEX(Requirements_Register!$F$6:$F$255,MATCH(ROWS($A$6:A240),Requirements_Register!$BD$6:$BD$255,0))&amp;"","")</f>
        <v/>
      </c>
      <c r="F240" s="22" t="str">
        <f aca="false">IFERROR(INDEX(Requirements_Register!$G$6:$G$255,MATCH(ROWS($A$6:A240),Requirements_Register!$BD$6:$BD$255,0))&amp;"","")</f>
        <v/>
      </c>
      <c r="G240" s="22" t="str">
        <f aca="false">IFERROR(INDEX(Requirements_Register!$K$6:$K$255,MATCH(ROWS($A$6:A240),Requirements_Register!$BD$6:$BD$255,0))&amp;"","")</f>
        <v/>
      </c>
      <c r="H240" s="22" t="str">
        <f aca="false">IFERROR(INDEX(Requirements_Register!$L$6:$L$255,MATCH(ROWS($A$6:A240),Requirements_Register!$BD$6:$BD$255,0))&amp;"","")</f>
        <v/>
      </c>
      <c r="I240" s="22" t="str">
        <f aca="false">IFERROR(INDEX(Requirements_Register!$N$6:$N$255,MATCH(ROWS($A$6:A240),Requirements_Register!$BD$6:$BD$255,0))&amp;"","")</f>
        <v/>
      </c>
      <c r="J240" s="22" t="str">
        <f aca="false">IFERROR(INDEX(Requirements_Register!$O$6:$O$255,MATCH(ROWS($A$6:A240),Requirements_Register!$BD$6:$BD$255,0))&amp;"","")</f>
        <v/>
      </c>
      <c r="K240" s="22" t="str">
        <f aca="false">IFERROR(INDEX(Requirements_Register!$AC$6:$AC$255,MATCH(ROWS($A$6:A240),Requirements_Register!$BD$6:$BD$255,0)),"")</f>
        <v/>
      </c>
      <c r="L240" s="22" t="str">
        <f aca="false">IFERROR(INDEX(Requirements_Register!$AG$6:$AG$255,MATCH(ROWS($A$6:A240),Requirements_Register!$BD$6:$BD$255,0))&amp;"","")</f>
        <v/>
      </c>
      <c r="M240" s="22" t="str">
        <f aca="false">IFERROR(INDEX(Requirements_Register!$AU$6:$AU$255,MATCH(ROWS($A$6:A240),Requirements_Register!$BD$6:$BD$255,0))&amp;"","")</f>
        <v/>
      </c>
      <c r="N240" s="22" t="str">
        <f aca="false">IFERROR(INDEX(Requirements_Register!$AV$6:$AV$255,MATCH(ROWS($A$6:A240),Requirements_Register!$BD$6:$BD$255,0))&amp;"","")</f>
        <v/>
      </c>
      <c r="O240" s="22" t="str">
        <f aca="false">IFERROR(INDEX(Requirements_Register!$AW$6:$AW$255,MATCH(ROWS($A$6:A240),Requirements_Register!$BD$6:$BD$255,0))&amp;"","")</f>
        <v/>
      </c>
    </row>
    <row r="241" customFormat="false" ht="15" hidden="false" customHeight="false" outlineLevel="0" collapsed="false">
      <c r="A241" s="22" t="str">
        <f aca="false">IFERROR(INDEX(Requirements_Register!$A$6:$A$255,MATCH(ROWS($A$6:A241),Requirements_Register!$BD$6:$BD$255,0))&amp;"","")</f>
        <v/>
      </c>
      <c r="B241" s="22" t="str">
        <f aca="false">IFERROR(INDEX(Requirements_Register!$C$6:$C$255,MATCH(ROWS($A$6:A241),Requirements_Register!$BD$6:$BD$255,0))&amp;"","")</f>
        <v/>
      </c>
      <c r="C241" s="22" t="str">
        <f aca="false">IFERROR(INDEX(Requirements_Register!$D$6:$D$255,MATCH(ROWS($A$6:A241),Requirements_Register!$BD$6:$BD$255,0))&amp;"","")</f>
        <v/>
      </c>
      <c r="D241" s="22" t="str">
        <f aca="false">IFERROR(INDEX(Requirements_Register!$E$6:$E$255,MATCH(ROWS($A$6:A241),Requirements_Register!$BD$6:$BD$255,0))&amp;"","")</f>
        <v/>
      </c>
      <c r="E241" s="22" t="str">
        <f aca="false">IFERROR(INDEX(Requirements_Register!$F$6:$F$255,MATCH(ROWS($A$6:A241),Requirements_Register!$BD$6:$BD$255,0))&amp;"","")</f>
        <v/>
      </c>
      <c r="F241" s="22" t="str">
        <f aca="false">IFERROR(INDEX(Requirements_Register!$G$6:$G$255,MATCH(ROWS($A$6:A241),Requirements_Register!$BD$6:$BD$255,0))&amp;"","")</f>
        <v/>
      </c>
      <c r="G241" s="22" t="str">
        <f aca="false">IFERROR(INDEX(Requirements_Register!$K$6:$K$255,MATCH(ROWS($A$6:A241),Requirements_Register!$BD$6:$BD$255,0))&amp;"","")</f>
        <v/>
      </c>
      <c r="H241" s="22" t="str">
        <f aca="false">IFERROR(INDEX(Requirements_Register!$L$6:$L$255,MATCH(ROWS($A$6:A241),Requirements_Register!$BD$6:$BD$255,0))&amp;"","")</f>
        <v/>
      </c>
      <c r="I241" s="22" t="str">
        <f aca="false">IFERROR(INDEX(Requirements_Register!$N$6:$N$255,MATCH(ROWS($A$6:A241),Requirements_Register!$BD$6:$BD$255,0))&amp;"","")</f>
        <v/>
      </c>
      <c r="J241" s="22" t="str">
        <f aca="false">IFERROR(INDEX(Requirements_Register!$O$6:$O$255,MATCH(ROWS($A$6:A241),Requirements_Register!$BD$6:$BD$255,0))&amp;"","")</f>
        <v/>
      </c>
      <c r="K241" s="22" t="str">
        <f aca="false">IFERROR(INDEX(Requirements_Register!$AC$6:$AC$255,MATCH(ROWS($A$6:A241),Requirements_Register!$BD$6:$BD$255,0)),"")</f>
        <v/>
      </c>
      <c r="L241" s="22" t="str">
        <f aca="false">IFERROR(INDEX(Requirements_Register!$AG$6:$AG$255,MATCH(ROWS($A$6:A241),Requirements_Register!$BD$6:$BD$255,0))&amp;"","")</f>
        <v/>
      </c>
      <c r="M241" s="22" t="str">
        <f aca="false">IFERROR(INDEX(Requirements_Register!$AU$6:$AU$255,MATCH(ROWS($A$6:A241),Requirements_Register!$BD$6:$BD$255,0))&amp;"","")</f>
        <v/>
      </c>
      <c r="N241" s="22" t="str">
        <f aca="false">IFERROR(INDEX(Requirements_Register!$AV$6:$AV$255,MATCH(ROWS($A$6:A241),Requirements_Register!$BD$6:$BD$255,0))&amp;"","")</f>
        <v/>
      </c>
      <c r="O241" s="22" t="str">
        <f aca="false">IFERROR(INDEX(Requirements_Register!$AW$6:$AW$255,MATCH(ROWS($A$6:A241),Requirements_Register!$BD$6:$BD$255,0))&amp;"","")</f>
        <v/>
      </c>
    </row>
    <row r="242" customFormat="false" ht="15" hidden="false" customHeight="false" outlineLevel="0" collapsed="false">
      <c r="A242" s="22" t="str">
        <f aca="false">IFERROR(INDEX(Requirements_Register!$A$6:$A$255,MATCH(ROWS($A$6:A242),Requirements_Register!$BD$6:$BD$255,0))&amp;"","")</f>
        <v/>
      </c>
      <c r="B242" s="22" t="str">
        <f aca="false">IFERROR(INDEX(Requirements_Register!$C$6:$C$255,MATCH(ROWS($A$6:A242),Requirements_Register!$BD$6:$BD$255,0))&amp;"","")</f>
        <v/>
      </c>
      <c r="C242" s="22" t="str">
        <f aca="false">IFERROR(INDEX(Requirements_Register!$D$6:$D$255,MATCH(ROWS($A$6:A242),Requirements_Register!$BD$6:$BD$255,0))&amp;"","")</f>
        <v/>
      </c>
      <c r="D242" s="22" t="str">
        <f aca="false">IFERROR(INDEX(Requirements_Register!$E$6:$E$255,MATCH(ROWS($A$6:A242),Requirements_Register!$BD$6:$BD$255,0))&amp;"","")</f>
        <v/>
      </c>
      <c r="E242" s="22" t="str">
        <f aca="false">IFERROR(INDEX(Requirements_Register!$F$6:$F$255,MATCH(ROWS($A$6:A242),Requirements_Register!$BD$6:$BD$255,0))&amp;"","")</f>
        <v/>
      </c>
      <c r="F242" s="22" t="str">
        <f aca="false">IFERROR(INDEX(Requirements_Register!$G$6:$G$255,MATCH(ROWS($A$6:A242),Requirements_Register!$BD$6:$BD$255,0))&amp;"","")</f>
        <v/>
      </c>
      <c r="G242" s="22" t="str">
        <f aca="false">IFERROR(INDEX(Requirements_Register!$K$6:$K$255,MATCH(ROWS($A$6:A242),Requirements_Register!$BD$6:$BD$255,0))&amp;"","")</f>
        <v/>
      </c>
      <c r="H242" s="22" t="str">
        <f aca="false">IFERROR(INDEX(Requirements_Register!$L$6:$L$255,MATCH(ROWS($A$6:A242),Requirements_Register!$BD$6:$BD$255,0))&amp;"","")</f>
        <v/>
      </c>
      <c r="I242" s="22" t="str">
        <f aca="false">IFERROR(INDEX(Requirements_Register!$N$6:$N$255,MATCH(ROWS($A$6:A242),Requirements_Register!$BD$6:$BD$255,0))&amp;"","")</f>
        <v/>
      </c>
      <c r="J242" s="22" t="str">
        <f aca="false">IFERROR(INDEX(Requirements_Register!$O$6:$O$255,MATCH(ROWS($A$6:A242),Requirements_Register!$BD$6:$BD$255,0))&amp;"","")</f>
        <v/>
      </c>
      <c r="K242" s="22" t="str">
        <f aca="false">IFERROR(INDEX(Requirements_Register!$AC$6:$AC$255,MATCH(ROWS($A$6:A242),Requirements_Register!$BD$6:$BD$255,0)),"")</f>
        <v/>
      </c>
      <c r="L242" s="22" t="str">
        <f aca="false">IFERROR(INDEX(Requirements_Register!$AG$6:$AG$255,MATCH(ROWS($A$6:A242),Requirements_Register!$BD$6:$BD$255,0))&amp;"","")</f>
        <v/>
      </c>
      <c r="M242" s="22" t="str">
        <f aca="false">IFERROR(INDEX(Requirements_Register!$AU$6:$AU$255,MATCH(ROWS($A$6:A242),Requirements_Register!$BD$6:$BD$255,0))&amp;"","")</f>
        <v/>
      </c>
      <c r="N242" s="22" t="str">
        <f aca="false">IFERROR(INDEX(Requirements_Register!$AV$6:$AV$255,MATCH(ROWS($A$6:A242),Requirements_Register!$BD$6:$BD$255,0))&amp;"","")</f>
        <v/>
      </c>
      <c r="O242" s="22" t="str">
        <f aca="false">IFERROR(INDEX(Requirements_Register!$AW$6:$AW$255,MATCH(ROWS($A$6:A242),Requirements_Register!$BD$6:$BD$255,0))&amp;"","")</f>
        <v/>
      </c>
    </row>
    <row r="243" customFormat="false" ht="15" hidden="false" customHeight="false" outlineLevel="0" collapsed="false">
      <c r="A243" s="22" t="str">
        <f aca="false">IFERROR(INDEX(Requirements_Register!$A$6:$A$255,MATCH(ROWS($A$6:A243),Requirements_Register!$BD$6:$BD$255,0))&amp;"","")</f>
        <v/>
      </c>
      <c r="B243" s="22" t="str">
        <f aca="false">IFERROR(INDEX(Requirements_Register!$C$6:$C$255,MATCH(ROWS($A$6:A243),Requirements_Register!$BD$6:$BD$255,0))&amp;"","")</f>
        <v/>
      </c>
      <c r="C243" s="22" t="str">
        <f aca="false">IFERROR(INDEX(Requirements_Register!$D$6:$D$255,MATCH(ROWS($A$6:A243),Requirements_Register!$BD$6:$BD$255,0))&amp;"","")</f>
        <v/>
      </c>
      <c r="D243" s="22" t="str">
        <f aca="false">IFERROR(INDEX(Requirements_Register!$E$6:$E$255,MATCH(ROWS($A$6:A243),Requirements_Register!$BD$6:$BD$255,0))&amp;"","")</f>
        <v/>
      </c>
      <c r="E243" s="22" t="str">
        <f aca="false">IFERROR(INDEX(Requirements_Register!$F$6:$F$255,MATCH(ROWS($A$6:A243),Requirements_Register!$BD$6:$BD$255,0))&amp;"","")</f>
        <v/>
      </c>
      <c r="F243" s="22" t="str">
        <f aca="false">IFERROR(INDEX(Requirements_Register!$G$6:$G$255,MATCH(ROWS($A$6:A243),Requirements_Register!$BD$6:$BD$255,0))&amp;"","")</f>
        <v/>
      </c>
      <c r="G243" s="22" t="str">
        <f aca="false">IFERROR(INDEX(Requirements_Register!$K$6:$K$255,MATCH(ROWS($A$6:A243),Requirements_Register!$BD$6:$BD$255,0))&amp;"","")</f>
        <v/>
      </c>
      <c r="H243" s="22" t="str">
        <f aca="false">IFERROR(INDEX(Requirements_Register!$L$6:$L$255,MATCH(ROWS($A$6:A243),Requirements_Register!$BD$6:$BD$255,0))&amp;"","")</f>
        <v/>
      </c>
      <c r="I243" s="22" t="str">
        <f aca="false">IFERROR(INDEX(Requirements_Register!$N$6:$N$255,MATCH(ROWS($A$6:A243),Requirements_Register!$BD$6:$BD$255,0))&amp;"","")</f>
        <v/>
      </c>
      <c r="J243" s="22" t="str">
        <f aca="false">IFERROR(INDEX(Requirements_Register!$O$6:$O$255,MATCH(ROWS($A$6:A243),Requirements_Register!$BD$6:$BD$255,0))&amp;"","")</f>
        <v/>
      </c>
      <c r="K243" s="22" t="str">
        <f aca="false">IFERROR(INDEX(Requirements_Register!$AC$6:$AC$255,MATCH(ROWS($A$6:A243),Requirements_Register!$BD$6:$BD$255,0)),"")</f>
        <v/>
      </c>
      <c r="L243" s="22" t="str">
        <f aca="false">IFERROR(INDEX(Requirements_Register!$AG$6:$AG$255,MATCH(ROWS($A$6:A243),Requirements_Register!$BD$6:$BD$255,0))&amp;"","")</f>
        <v/>
      </c>
      <c r="M243" s="22" t="str">
        <f aca="false">IFERROR(INDEX(Requirements_Register!$AU$6:$AU$255,MATCH(ROWS($A$6:A243),Requirements_Register!$BD$6:$BD$255,0))&amp;"","")</f>
        <v/>
      </c>
      <c r="N243" s="22" t="str">
        <f aca="false">IFERROR(INDEX(Requirements_Register!$AV$6:$AV$255,MATCH(ROWS($A$6:A243),Requirements_Register!$BD$6:$BD$255,0))&amp;"","")</f>
        <v/>
      </c>
      <c r="O243" s="22" t="str">
        <f aca="false">IFERROR(INDEX(Requirements_Register!$AW$6:$AW$255,MATCH(ROWS($A$6:A243),Requirements_Register!$BD$6:$BD$255,0))&amp;"","")</f>
        <v/>
      </c>
    </row>
    <row r="244" customFormat="false" ht="15" hidden="false" customHeight="false" outlineLevel="0" collapsed="false">
      <c r="A244" s="22" t="str">
        <f aca="false">IFERROR(INDEX(Requirements_Register!$A$6:$A$255,MATCH(ROWS($A$6:A244),Requirements_Register!$BD$6:$BD$255,0))&amp;"","")</f>
        <v/>
      </c>
      <c r="B244" s="22" t="str">
        <f aca="false">IFERROR(INDEX(Requirements_Register!$C$6:$C$255,MATCH(ROWS($A$6:A244),Requirements_Register!$BD$6:$BD$255,0))&amp;"","")</f>
        <v/>
      </c>
      <c r="C244" s="22" t="str">
        <f aca="false">IFERROR(INDEX(Requirements_Register!$D$6:$D$255,MATCH(ROWS($A$6:A244),Requirements_Register!$BD$6:$BD$255,0))&amp;"","")</f>
        <v/>
      </c>
      <c r="D244" s="22" t="str">
        <f aca="false">IFERROR(INDEX(Requirements_Register!$E$6:$E$255,MATCH(ROWS($A$6:A244),Requirements_Register!$BD$6:$BD$255,0))&amp;"","")</f>
        <v/>
      </c>
      <c r="E244" s="22" t="str">
        <f aca="false">IFERROR(INDEX(Requirements_Register!$F$6:$F$255,MATCH(ROWS($A$6:A244),Requirements_Register!$BD$6:$BD$255,0))&amp;"","")</f>
        <v/>
      </c>
      <c r="F244" s="22" t="str">
        <f aca="false">IFERROR(INDEX(Requirements_Register!$G$6:$G$255,MATCH(ROWS($A$6:A244),Requirements_Register!$BD$6:$BD$255,0))&amp;"","")</f>
        <v/>
      </c>
      <c r="G244" s="22" t="str">
        <f aca="false">IFERROR(INDEX(Requirements_Register!$K$6:$K$255,MATCH(ROWS($A$6:A244),Requirements_Register!$BD$6:$BD$255,0))&amp;"","")</f>
        <v/>
      </c>
      <c r="H244" s="22" t="str">
        <f aca="false">IFERROR(INDEX(Requirements_Register!$L$6:$L$255,MATCH(ROWS($A$6:A244),Requirements_Register!$BD$6:$BD$255,0))&amp;"","")</f>
        <v/>
      </c>
      <c r="I244" s="22" t="str">
        <f aca="false">IFERROR(INDEX(Requirements_Register!$N$6:$N$255,MATCH(ROWS($A$6:A244),Requirements_Register!$BD$6:$BD$255,0))&amp;"","")</f>
        <v/>
      </c>
      <c r="J244" s="22" t="str">
        <f aca="false">IFERROR(INDEX(Requirements_Register!$O$6:$O$255,MATCH(ROWS($A$6:A244),Requirements_Register!$BD$6:$BD$255,0))&amp;"","")</f>
        <v/>
      </c>
      <c r="K244" s="22" t="str">
        <f aca="false">IFERROR(INDEX(Requirements_Register!$AC$6:$AC$255,MATCH(ROWS($A$6:A244),Requirements_Register!$BD$6:$BD$255,0)),"")</f>
        <v/>
      </c>
      <c r="L244" s="22" t="str">
        <f aca="false">IFERROR(INDEX(Requirements_Register!$AG$6:$AG$255,MATCH(ROWS($A$6:A244),Requirements_Register!$BD$6:$BD$255,0))&amp;"","")</f>
        <v/>
      </c>
      <c r="M244" s="22" t="str">
        <f aca="false">IFERROR(INDEX(Requirements_Register!$AU$6:$AU$255,MATCH(ROWS($A$6:A244),Requirements_Register!$BD$6:$BD$255,0))&amp;"","")</f>
        <v/>
      </c>
      <c r="N244" s="22" t="str">
        <f aca="false">IFERROR(INDEX(Requirements_Register!$AV$6:$AV$255,MATCH(ROWS($A$6:A244),Requirements_Register!$BD$6:$BD$255,0))&amp;"","")</f>
        <v/>
      </c>
      <c r="O244" s="22" t="str">
        <f aca="false">IFERROR(INDEX(Requirements_Register!$AW$6:$AW$255,MATCH(ROWS($A$6:A244),Requirements_Register!$BD$6:$BD$255,0))&amp;"","")</f>
        <v/>
      </c>
    </row>
    <row r="245" customFormat="false" ht="15" hidden="false" customHeight="false" outlineLevel="0" collapsed="false">
      <c r="A245" s="22" t="str">
        <f aca="false">IFERROR(INDEX(Requirements_Register!$A$6:$A$255,MATCH(ROWS($A$6:A245),Requirements_Register!$BD$6:$BD$255,0))&amp;"","")</f>
        <v/>
      </c>
      <c r="B245" s="22" t="str">
        <f aca="false">IFERROR(INDEX(Requirements_Register!$C$6:$C$255,MATCH(ROWS($A$6:A245),Requirements_Register!$BD$6:$BD$255,0))&amp;"","")</f>
        <v/>
      </c>
      <c r="C245" s="22" t="str">
        <f aca="false">IFERROR(INDEX(Requirements_Register!$D$6:$D$255,MATCH(ROWS($A$6:A245),Requirements_Register!$BD$6:$BD$255,0))&amp;"","")</f>
        <v/>
      </c>
      <c r="D245" s="22" t="str">
        <f aca="false">IFERROR(INDEX(Requirements_Register!$E$6:$E$255,MATCH(ROWS($A$6:A245),Requirements_Register!$BD$6:$BD$255,0))&amp;"","")</f>
        <v/>
      </c>
      <c r="E245" s="22" t="str">
        <f aca="false">IFERROR(INDEX(Requirements_Register!$F$6:$F$255,MATCH(ROWS($A$6:A245),Requirements_Register!$BD$6:$BD$255,0))&amp;"","")</f>
        <v/>
      </c>
      <c r="F245" s="22" t="str">
        <f aca="false">IFERROR(INDEX(Requirements_Register!$G$6:$G$255,MATCH(ROWS($A$6:A245),Requirements_Register!$BD$6:$BD$255,0))&amp;"","")</f>
        <v/>
      </c>
      <c r="G245" s="22" t="str">
        <f aca="false">IFERROR(INDEX(Requirements_Register!$K$6:$K$255,MATCH(ROWS($A$6:A245),Requirements_Register!$BD$6:$BD$255,0))&amp;"","")</f>
        <v/>
      </c>
      <c r="H245" s="22" t="str">
        <f aca="false">IFERROR(INDEX(Requirements_Register!$L$6:$L$255,MATCH(ROWS($A$6:A245),Requirements_Register!$BD$6:$BD$255,0))&amp;"","")</f>
        <v/>
      </c>
      <c r="I245" s="22" t="str">
        <f aca="false">IFERROR(INDEX(Requirements_Register!$N$6:$N$255,MATCH(ROWS($A$6:A245),Requirements_Register!$BD$6:$BD$255,0))&amp;"","")</f>
        <v/>
      </c>
      <c r="J245" s="22" t="str">
        <f aca="false">IFERROR(INDEX(Requirements_Register!$O$6:$O$255,MATCH(ROWS($A$6:A245),Requirements_Register!$BD$6:$BD$255,0))&amp;"","")</f>
        <v/>
      </c>
      <c r="K245" s="22" t="str">
        <f aca="false">IFERROR(INDEX(Requirements_Register!$AC$6:$AC$255,MATCH(ROWS($A$6:A245),Requirements_Register!$BD$6:$BD$255,0)),"")</f>
        <v/>
      </c>
      <c r="L245" s="22" t="str">
        <f aca="false">IFERROR(INDEX(Requirements_Register!$AG$6:$AG$255,MATCH(ROWS($A$6:A245),Requirements_Register!$BD$6:$BD$255,0))&amp;"","")</f>
        <v/>
      </c>
      <c r="M245" s="22" t="str">
        <f aca="false">IFERROR(INDEX(Requirements_Register!$AU$6:$AU$255,MATCH(ROWS($A$6:A245),Requirements_Register!$BD$6:$BD$255,0))&amp;"","")</f>
        <v/>
      </c>
      <c r="N245" s="22" t="str">
        <f aca="false">IFERROR(INDEX(Requirements_Register!$AV$6:$AV$255,MATCH(ROWS($A$6:A245),Requirements_Register!$BD$6:$BD$255,0))&amp;"","")</f>
        <v/>
      </c>
      <c r="O245" s="22" t="str">
        <f aca="false">IFERROR(INDEX(Requirements_Register!$AW$6:$AW$255,MATCH(ROWS($A$6:A245),Requirements_Register!$BD$6:$BD$255,0))&amp;"","")</f>
        <v/>
      </c>
    </row>
    <row r="246" customFormat="false" ht="15" hidden="false" customHeight="false" outlineLevel="0" collapsed="false">
      <c r="A246" s="22" t="str">
        <f aca="false">IFERROR(INDEX(Requirements_Register!$A$6:$A$255,MATCH(ROWS($A$6:A246),Requirements_Register!$BD$6:$BD$255,0))&amp;"","")</f>
        <v/>
      </c>
      <c r="B246" s="22" t="str">
        <f aca="false">IFERROR(INDEX(Requirements_Register!$C$6:$C$255,MATCH(ROWS($A$6:A246),Requirements_Register!$BD$6:$BD$255,0))&amp;"","")</f>
        <v/>
      </c>
      <c r="C246" s="22" t="str">
        <f aca="false">IFERROR(INDEX(Requirements_Register!$D$6:$D$255,MATCH(ROWS($A$6:A246),Requirements_Register!$BD$6:$BD$255,0))&amp;"","")</f>
        <v/>
      </c>
      <c r="D246" s="22" t="str">
        <f aca="false">IFERROR(INDEX(Requirements_Register!$E$6:$E$255,MATCH(ROWS($A$6:A246),Requirements_Register!$BD$6:$BD$255,0))&amp;"","")</f>
        <v/>
      </c>
      <c r="E246" s="22" t="str">
        <f aca="false">IFERROR(INDEX(Requirements_Register!$F$6:$F$255,MATCH(ROWS($A$6:A246),Requirements_Register!$BD$6:$BD$255,0))&amp;"","")</f>
        <v/>
      </c>
      <c r="F246" s="22" t="str">
        <f aca="false">IFERROR(INDEX(Requirements_Register!$G$6:$G$255,MATCH(ROWS($A$6:A246),Requirements_Register!$BD$6:$BD$255,0))&amp;"","")</f>
        <v/>
      </c>
      <c r="G246" s="22" t="str">
        <f aca="false">IFERROR(INDEX(Requirements_Register!$K$6:$K$255,MATCH(ROWS($A$6:A246),Requirements_Register!$BD$6:$BD$255,0))&amp;"","")</f>
        <v/>
      </c>
      <c r="H246" s="22" t="str">
        <f aca="false">IFERROR(INDEX(Requirements_Register!$L$6:$L$255,MATCH(ROWS($A$6:A246),Requirements_Register!$BD$6:$BD$255,0))&amp;"","")</f>
        <v/>
      </c>
      <c r="I246" s="22" t="str">
        <f aca="false">IFERROR(INDEX(Requirements_Register!$N$6:$N$255,MATCH(ROWS($A$6:A246),Requirements_Register!$BD$6:$BD$255,0))&amp;"","")</f>
        <v/>
      </c>
      <c r="J246" s="22" t="str">
        <f aca="false">IFERROR(INDEX(Requirements_Register!$O$6:$O$255,MATCH(ROWS($A$6:A246),Requirements_Register!$BD$6:$BD$255,0))&amp;"","")</f>
        <v/>
      </c>
      <c r="K246" s="22" t="str">
        <f aca="false">IFERROR(INDEX(Requirements_Register!$AC$6:$AC$255,MATCH(ROWS($A$6:A246),Requirements_Register!$BD$6:$BD$255,0)),"")</f>
        <v/>
      </c>
      <c r="L246" s="22" t="str">
        <f aca="false">IFERROR(INDEX(Requirements_Register!$AG$6:$AG$255,MATCH(ROWS($A$6:A246),Requirements_Register!$BD$6:$BD$255,0))&amp;"","")</f>
        <v/>
      </c>
      <c r="M246" s="22" t="str">
        <f aca="false">IFERROR(INDEX(Requirements_Register!$AU$6:$AU$255,MATCH(ROWS($A$6:A246),Requirements_Register!$BD$6:$BD$255,0))&amp;"","")</f>
        <v/>
      </c>
      <c r="N246" s="22" t="str">
        <f aca="false">IFERROR(INDEX(Requirements_Register!$AV$6:$AV$255,MATCH(ROWS($A$6:A246),Requirements_Register!$BD$6:$BD$255,0))&amp;"","")</f>
        <v/>
      </c>
      <c r="O246" s="22" t="str">
        <f aca="false">IFERROR(INDEX(Requirements_Register!$AW$6:$AW$255,MATCH(ROWS($A$6:A246),Requirements_Register!$BD$6:$BD$255,0))&amp;"","")</f>
        <v/>
      </c>
    </row>
    <row r="247" customFormat="false" ht="15" hidden="false" customHeight="false" outlineLevel="0" collapsed="false">
      <c r="A247" s="22" t="str">
        <f aca="false">IFERROR(INDEX(Requirements_Register!$A$6:$A$255,MATCH(ROWS($A$6:A247),Requirements_Register!$BD$6:$BD$255,0))&amp;"","")</f>
        <v/>
      </c>
      <c r="B247" s="22" t="str">
        <f aca="false">IFERROR(INDEX(Requirements_Register!$C$6:$C$255,MATCH(ROWS($A$6:A247),Requirements_Register!$BD$6:$BD$255,0))&amp;"","")</f>
        <v/>
      </c>
      <c r="C247" s="22" t="str">
        <f aca="false">IFERROR(INDEX(Requirements_Register!$D$6:$D$255,MATCH(ROWS($A$6:A247),Requirements_Register!$BD$6:$BD$255,0))&amp;"","")</f>
        <v/>
      </c>
      <c r="D247" s="22" t="str">
        <f aca="false">IFERROR(INDEX(Requirements_Register!$E$6:$E$255,MATCH(ROWS($A$6:A247),Requirements_Register!$BD$6:$BD$255,0))&amp;"","")</f>
        <v/>
      </c>
      <c r="E247" s="22" t="str">
        <f aca="false">IFERROR(INDEX(Requirements_Register!$F$6:$F$255,MATCH(ROWS($A$6:A247),Requirements_Register!$BD$6:$BD$255,0))&amp;"","")</f>
        <v/>
      </c>
      <c r="F247" s="22" t="str">
        <f aca="false">IFERROR(INDEX(Requirements_Register!$G$6:$G$255,MATCH(ROWS($A$6:A247),Requirements_Register!$BD$6:$BD$255,0))&amp;"","")</f>
        <v/>
      </c>
      <c r="G247" s="22" t="str">
        <f aca="false">IFERROR(INDEX(Requirements_Register!$K$6:$K$255,MATCH(ROWS($A$6:A247),Requirements_Register!$BD$6:$BD$255,0))&amp;"","")</f>
        <v/>
      </c>
      <c r="H247" s="22" t="str">
        <f aca="false">IFERROR(INDEX(Requirements_Register!$L$6:$L$255,MATCH(ROWS($A$6:A247),Requirements_Register!$BD$6:$BD$255,0))&amp;"","")</f>
        <v/>
      </c>
      <c r="I247" s="22" t="str">
        <f aca="false">IFERROR(INDEX(Requirements_Register!$N$6:$N$255,MATCH(ROWS($A$6:A247),Requirements_Register!$BD$6:$BD$255,0))&amp;"","")</f>
        <v/>
      </c>
      <c r="J247" s="22" t="str">
        <f aca="false">IFERROR(INDEX(Requirements_Register!$O$6:$O$255,MATCH(ROWS($A$6:A247),Requirements_Register!$BD$6:$BD$255,0))&amp;"","")</f>
        <v/>
      </c>
      <c r="K247" s="22" t="str">
        <f aca="false">IFERROR(INDEX(Requirements_Register!$AC$6:$AC$255,MATCH(ROWS($A$6:A247),Requirements_Register!$BD$6:$BD$255,0)),"")</f>
        <v/>
      </c>
      <c r="L247" s="22" t="str">
        <f aca="false">IFERROR(INDEX(Requirements_Register!$AG$6:$AG$255,MATCH(ROWS($A$6:A247),Requirements_Register!$BD$6:$BD$255,0))&amp;"","")</f>
        <v/>
      </c>
      <c r="M247" s="22" t="str">
        <f aca="false">IFERROR(INDEX(Requirements_Register!$AU$6:$AU$255,MATCH(ROWS($A$6:A247),Requirements_Register!$BD$6:$BD$255,0))&amp;"","")</f>
        <v/>
      </c>
      <c r="N247" s="22" t="str">
        <f aca="false">IFERROR(INDEX(Requirements_Register!$AV$6:$AV$255,MATCH(ROWS($A$6:A247),Requirements_Register!$BD$6:$BD$255,0))&amp;"","")</f>
        <v/>
      </c>
      <c r="O247" s="22" t="str">
        <f aca="false">IFERROR(INDEX(Requirements_Register!$AW$6:$AW$255,MATCH(ROWS($A$6:A247),Requirements_Register!$BD$6:$BD$255,0))&amp;"","")</f>
        <v/>
      </c>
    </row>
    <row r="248" customFormat="false" ht="15" hidden="false" customHeight="false" outlineLevel="0" collapsed="false">
      <c r="A248" s="22" t="str">
        <f aca="false">IFERROR(INDEX(Requirements_Register!$A$6:$A$255,MATCH(ROWS($A$6:A248),Requirements_Register!$BD$6:$BD$255,0))&amp;"","")</f>
        <v/>
      </c>
      <c r="B248" s="22" t="str">
        <f aca="false">IFERROR(INDEX(Requirements_Register!$C$6:$C$255,MATCH(ROWS($A$6:A248),Requirements_Register!$BD$6:$BD$255,0))&amp;"","")</f>
        <v/>
      </c>
      <c r="C248" s="22" t="str">
        <f aca="false">IFERROR(INDEX(Requirements_Register!$D$6:$D$255,MATCH(ROWS($A$6:A248),Requirements_Register!$BD$6:$BD$255,0))&amp;"","")</f>
        <v/>
      </c>
      <c r="D248" s="22" t="str">
        <f aca="false">IFERROR(INDEX(Requirements_Register!$E$6:$E$255,MATCH(ROWS($A$6:A248),Requirements_Register!$BD$6:$BD$255,0))&amp;"","")</f>
        <v/>
      </c>
      <c r="E248" s="22" t="str">
        <f aca="false">IFERROR(INDEX(Requirements_Register!$F$6:$F$255,MATCH(ROWS($A$6:A248),Requirements_Register!$BD$6:$BD$255,0))&amp;"","")</f>
        <v/>
      </c>
      <c r="F248" s="22" t="str">
        <f aca="false">IFERROR(INDEX(Requirements_Register!$G$6:$G$255,MATCH(ROWS($A$6:A248),Requirements_Register!$BD$6:$BD$255,0))&amp;"","")</f>
        <v/>
      </c>
      <c r="G248" s="22" t="str">
        <f aca="false">IFERROR(INDEX(Requirements_Register!$K$6:$K$255,MATCH(ROWS($A$6:A248),Requirements_Register!$BD$6:$BD$255,0))&amp;"","")</f>
        <v/>
      </c>
      <c r="H248" s="22" t="str">
        <f aca="false">IFERROR(INDEX(Requirements_Register!$L$6:$L$255,MATCH(ROWS($A$6:A248),Requirements_Register!$BD$6:$BD$255,0))&amp;"","")</f>
        <v/>
      </c>
      <c r="I248" s="22" t="str">
        <f aca="false">IFERROR(INDEX(Requirements_Register!$N$6:$N$255,MATCH(ROWS($A$6:A248),Requirements_Register!$BD$6:$BD$255,0))&amp;"","")</f>
        <v/>
      </c>
      <c r="J248" s="22" t="str">
        <f aca="false">IFERROR(INDEX(Requirements_Register!$O$6:$O$255,MATCH(ROWS($A$6:A248),Requirements_Register!$BD$6:$BD$255,0))&amp;"","")</f>
        <v/>
      </c>
      <c r="K248" s="22" t="str">
        <f aca="false">IFERROR(INDEX(Requirements_Register!$AC$6:$AC$255,MATCH(ROWS($A$6:A248),Requirements_Register!$BD$6:$BD$255,0)),"")</f>
        <v/>
      </c>
      <c r="L248" s="22" t="str">
        <f aca="false">IFERROR(INDEX(Requirements_Register!$AG$6:$AG$255,MATCH(ROWS($A$6:A248),Requirements_Register!$BD$6:$BD$255,0))&amp;"","")</f>
        <v/>
      </c>
      <c r="M248" s="22" t="str">
        <f aca="false">IFERROR(INDEX(Requirements_Register!$AU$6:$AU$255,MATCH(ROWS($A$6:A248),Requirements_Register!$BD$6:$BD$255,0))&amp;"","")</f>
        <v/>
      </c>
      <c r="N248" s="22" t="str">
        <f aca="false">IFERROR(INDEX(Requirements_Register!$AV$6:$AV$255,MATCH(ROWS($A$6:A248),Requirements_Register!$BD$6:$BD$255,0))&amp;"","")</f>
        <v/>
      </c>
      <c r="O248" s="22" t="str">
        <f aca="false">IFERROR(INDEX(Requirements_Register!$AW$6:$AW$255,MATCH(ROWS($A$6:A248),Requirements_Register!$BD$6:$BD$255,0))&amp;"","")</f>
        <v/>
      </c>
    </row>
    <row r="249" customFormat="false" ht="15" hidden="false" customHeight="false" outlineLevel="0" collapsed="false">
      <c r="A249" s="22" t="str">
        <f aca="false">IFERROR(INDEX(Requirements_Register!$A$6:$A$255,MATCH(ROWS($A$6:A249),Requirements_Register!$BD$6:$BD$255,0))&amp;"","")</f>
        <v/>
      </c>
      <c r="B249" s="22" t="str">
        <f aca="false">IFERROR(INDEX(Requirements_Register!$C$6:$C$255,MATCH(ROWS($A$6:A249),Requirements_Register!$BD$6:$BD$255,0))&amp;"","")</f>
        <v/>
      </c>
      <c r="C249" s="22" t="str">
        <f aca="false">IFERROR(INDEX(Requirements_Register!$D$6:$D$255,MATCH(ROWS($A$6:A249),Requirements_Register!$BD$6:$BD$255,0))&amp;"","")</f>
        <v/>
      </c>
      <c r="D249" s="22" t="str">
        <f aca="false">IFERROR(INDEX(Requirements_Register!$E$6:$E$255,MATCH(ROWS($A$6:A249),Requirements_Register!$BD$6:$BD$255,0))&amp;"","")</f>
        <v/>
      </c>
      <c r="E249" s="22" t="str">
        <f aca="false">IFERROR(INDEX(Requirements_Register!$F$6:$F$255,MATCH(ROWS($A$6:A249),Requirements_Register!$BD$6:$BD$255,0))&amp;"","")</f>
        <v/>
      </c>
      <c r="F249" s="22" t="str">
        <f aca="false">IFERROR(INDEX(Requirements_Register!$G$6:$G$255,MATCH(ROWS($A$6:A249),Requirements_Register!$BD$6:$BD$255,0))&amp;"","")</f>
        <v/>
      </c>
      <c r="G249" s="22" t="str">
        <f aca="false">IFERROR(INDEX(Requirements_Register!$K$6:$K$255,MATCH(ROWS($A$6:A249),Requirements_Register!$BD$6:$BD$255,0))&amp;"","")</f>
        <v/>
      </c>
      <c r="H249" s="22" t="str">
        <f aca="false">IFERROR(INDEX(Requirements_Register!$L$6:$L$255,MATCH(ROWS($A$6:A249),Requirements_Register!$BD$6:$BD$255,0))&amp;"","")</f>
        <v/>
      </c>
      <c r="I249" s="22" t="str">
        <f aca="false">IFERROR(INDEX(Requirements_Register!$N$6:$N$255,MATCH(ROWS($A$6:A249),Requirements_Register!$BD$6:$BD$255,0))&amp;"","")</f>
        <v/>
      </c>
      <c r="J249" s="22" t="str">
        <f aca="false">IFERROR(INDEX(Requirements_Register!$O$6:$O$255,MATCH(ROWS($A$6:A249),Requirements_Register!$BD$6:$BD$255,0))&amp;"","")</f>
        <v/>
      </c>
      <c r="K249" s="22" t="str">
        <f aca="false">IFERROR(INDEX(Requirements_Register!$AC$6:$AC$255,MATCH(ROWS($A$6:A249),Requirements_Register!$BD$6:$BD$255,0)),"")</f>
        <v/>
      </c>
      <c r="L249" s="22" t="str">
        <f aca="false">IFERROR(INDEX(Requirements_Register!$AG$6:$AG$255,MATCH(ROWS($A$6:A249),Requirements_Register!$BD$6:$BD$255,0))&amp;"","")</f>
        <v/>
      </c>
      <c r="M249" s="22" t="str">
        <f aca="false">IFERROR(INDEX(Requirements_Register!$AU$6:$AU$255,MATCH(ROWS($A$6:A249),Requirements_Register!$BD$6:$BD$255,0))&amp;"","")</f>
        <v/>
      </c>
      <c r="N249" s="22" t="str">
        <f aca="false">IFERROR(INDEX(Requirements_Register!$AV$6:$AV$255,MATCH(ROWS($A$6:A249),Requirements_Register!$BD$6:$BD$255,0))&amp;"","")</f>
        <v/>
      </c>
      <c r="O249" s="22" t="str">
        <f aca="false">IFERROR(INDEX(Requirements_Register!$AW$6:$AW$255,MATCH(ROWS($A$6:A249),Requirements_Register!$BD$6:$BD$255,0))&amp;"","")</f>
        <v/>
      </c>
    </row>
    <row r="250" customFormat="false" ht="15" hidden="false" customHeight="false" outlineLevel="0" collapsed="false">
      <c r="A250" s="22" t="str">
        <f aca="false">IFERROR(INDEX(Requirements_Register!$A$6:$A$255,MATCH(ROWS($A$6:A250),Requirements_Register!$BD$6:$BD$255,0))&amp;"","")</f>
        <v/>
      </c>
      <c r="B250" s="22" t="str">
        <f aca="false">IFERROR(INDEX(Requirements_Register!$C$6:$C$255,MATCH(ROWS($A$6:A250),Requirements_Register!$BD$6:$BD$255,0))&amp;"","")</f>
        <v/>
      </c>
      <c r="C250" s="22" t="str">
        <f aca="false">IFERROR(INDEX(Requirements_Register!$D$6:$D$255,MATCH(ROWS($A$6:A250),Requirements_Register!$BD$6:$BD$255,0))&amp;"","")</f>
        <v/>
      </c>
      <c r="D250" s="22" t="str">
        <f aca="false">IFERROR(INDEX(Requirements_Register!$E$6:$E$255,MATCH(ROWS($A$6:A250),Requirements_Register!$BD$6:$BD$255,0))&amp;"","")</f>
        <v/>
      </c>
      <c r="E250" s="22" t="str">
        <f aca="false">IFERROR(INDEX(Requirements_Register!$F$6:$F$255,MATCH(ROWS($A$6:A250),Requirements_Register!$BD$6:$BD$255,0))&amp;"","")</f>
        <v/>
      </c>
      <c r="F250" s="22" t="str">
        <f aca="false">IFERROR(INDEX(Requirements_Register!$G$6:$G$255,MATCH(ROWS($A$6:A250),Requirements_Register!$BD$6:$BD$255,0))&amp;"","")</f>
        <v/>
      </c>
      <c r="G250" s="22" t="str">
        <f aca="false">IFERROR(INDEX(Requirements_Register!$K$6:$K$255,MATCH(ROWS($A$6:A250),Requirements_Register!$BD$6:$BD$255,0))&amp;"","")</f>
        <v/>
      </c>
      <c r="H250" s="22" t="str">
        <f aca="false">IFERROR(INDEX(Requirements_Register!$L$6:$L$255,MATCH(ROWS($A$6:A250),Requirements_Register!$BD$6:$BD$255,0))&amp;"","")</f>
        <v/>
      </c>
      <c r="I250" s="22" t="str">
        <f aca="false">IFERROR(INDEX(Requirements_Register!$N$6:$N$255,MATCH(ROWS($A$6:A250),Requirements_Register!$BD$6:$BD$255,0))&amp;"","")</f>
        <v/>
      </c>
      <c r="J250" s="22" t="str">
        <f aca="false">IFERROR(INDEX(Requirements_Register!$O$6:$O$255,MATCH(ROWS($A$6:A250),Requirements_Register!$BD$6:$BD$255,0))&amp;"","")</f>
        <v/>
      </c>
      <c r="K250" s="22" t="str">
        <f aca="false">IFERROR(INDEX(Requirements_Register!$AC$6:$AC$255,MATCH(ROWS($A$6:A250),Requirements_Register!$BD$6:$BD$255,0)),"")</f>
        <v/>
      </c>
      <c r="L250" s="22" t="str">
        <f aca="false">IFERROR(INDEX(Requirements_Register!$AG$6:$AG$255,MATCH(ROWS($A$6:A250),Requirements_Register!$BD$6:$BD$255,0))&amp;"","")</f>
        <v/>
      </c>
      <c r="M250" s="22" t="str">
        <f aca="false">IFERROR(INDEX(Requirements_Register!$AU$6:$AU$255,MATCH(ROWS($A$6:A250),Requirements_Register!$BD$6:$BD$255,0))&amp;"","")</f>
        <v/>
      </c>
      <c r="N250" s="22" t="str">
        <f aca="false">IFERROR(INDEX(Requirements_Register!$AV$6:$AV$255,MATCH(ROWS($A$6:A250),Requirements_Register!$BD$6:$BD$255,0))&amp;"","")</f>
        <v/>
      </c>
      <c r="O250" s="22" t="str">
        <f aca="false">IFERROR(INDEX(Requirements_Register!$AW$6:$AW$255,MATCH(ROWS($A$6:A250),Requirements_Register!$BD$6:$BD$255,0))&amp;"","")</f>
        <v/>
      </c>
    </row>
    <row r="251" customFormat="false" ht="15" hidden="false" customHeight="false" outlineLevel="0" collapsed="false">
      <c r="A251" s="22" t="str">
        <f aca="false">IFERROR(INDEX(Requirements_Register!$A$6:$A$255,MATCH(ROWS($A$6:A251),Requirements_Register!$BD$6:$BD$255,0))&amp;"","")</f>
        <v/>
      </c>
      <c r="B251" s="22" t="str">
        <f aca="false">IFERROR(INDEX(Requirements_Register!$C$6:$C$255,MATCH(ROWS($A$6:A251),Requirements_Register!$BD$6:$BD$255,0))&amp;"","")</f>
        <v/>
      </c>
      <c r="C251" s="22" t="str">
        <f aca="false">IFERROR(INDEX(Requirements_Register!$D$6:$D$255,MATCH(ROWS($A$6:A251),Requirements_Register!$BD$6:$BD$255,0))&amp;"","")</f>
        <v/>
      </c>
      <c r="D251" s="22" t="str">
        <f aca="false">IFERROR(INDEX(Requirements_Register!$E$6:$E$255,MATCH(ROWS($A$6:A251),Requirements_Register!$BD$6:$BD$255,0))&amp;"","")</f>
        <v/>
      </c>
      <c r="E251" s="22" t="str">
        <f aca="false">IFERROR(INDEX(Requirements_Register!$F$6:$F$255,MATCH(ROWS($A$6:A251),Requirements_Register!$BD$6:$BD$255,0))&amp;"","")</f>
        <v/>
      </c>
      <c r="F251" s="22" t="str">
        <f aca="false">IFERROR(INDEX(Requirements_Register!$G$6:$G$255,MATCH(ROWS($A$6:A251),Requirements_Register!$BD$6:$BD$255,0))&amp;"","")</f>
        <v/>
      </c>
      <c r="G251" s="22" t="str">
        <f aca="false">IFERROR(INDEX(Requirements_Register!$K$6:$K$255,MATCH(ROWS($A$6:A251),Requirements_Register!$BD$6:$BD$255,0))&amp;"","")</f>
        <v/>
      </c>
      <c r="H251" s="22" t="str">
        <f aca="false">IFERROR(INDEX(Requirements_Register!$L$6:$L$255,MATCH(ROWS($A$6:A251),Requirements_Register!$BD$6:$BD$255,0))&amp;"","")</f>
        <v/>
      </c>
      <c r="I251" s="22" t="str">
        <f aca="false">IFERROR(INDEX(Requirements_Register!$N$6:$N$255,MATCH(ROWS($A$6:A251),Requirements_Register!$BD$6:$BD$255,0))&amp;"","")</f>
        <v/>
      </c>
      <c r="J251" s="22" t="str">
        <f aca="false">IFERROR(INDEX(Requirements_Register!$O$6:$O$255,MATCH(ROWS($A$6:A251),Requirements_Register!$BD$6:$BD$255,0))&amp;"","")</f>
        <v/>
      </c>
      <c r="K251" s="22" t="str">
        <f aca="false">IFERROR(INDEX(Requirements_Register!$AC$6:$AC$255,MATCH(ROWS($A$6:A251),Requirements_Register!$BD$6:$BD$255,0)),"")</f>
        <v/>
      </c>
      <c r="L251" s="22" t="str">
        <f aca="false">IFERROR(INDEX(Requirements_Register!$AG$6:$AG$255,MATCH(ROWS($A$6:A251),Requirements_Register!$BD$6:$BD$255,0))&amp;"","")</f>
        <v/>
      </c>
      <c r="M251" s="22" t="str">
        <f aca="false">IFERROR(INDEX(Requirements_Register!$AU$6:$AU$255,MATCH(ROWS($A$6:A251),Requirements_Register!$BD$6:$BD$255,0))&amp;"","")</f>
        <v/>
      </c>
      <c r="N251" s="22" t="str">
        <f aca="false">IFERROR(INDEX(Requirements_Register!$AV$6:$AV$255,MATCH(ROWS($A$6:A251),Requirements_Register!$BD$6:$BD$255,0))&amp;"","")</f>
        <v/>
      </c>
      <c r="O251" s="22" t="str">
        <f aca="false">IFERROR(INDEX(Requirements_Register!$AW$6:$AW$255,MATCH(ROWS($A$6:A251),Requirements_Register!$BD$6:$BD$255,0))&amp;"","")</f>
        <v/>
      </c>
    </row>
    <row r="252" customFormat="false" ht="15" hidden="false" customHeight="false" outlineLevel="0" collapsed="false">
      <c r="A252" s="22" t="str">
        <f aca="false">IFERROR(INDEX(Requirements_Register!$A$6:$A$255,MATCH(ROWS($A$6:A252),Requirements_Register!$BD$6:$BD$255,0))&amp;"","")</f>
        <v/>
      </c>
      <c r="B252" s="22" t="str">
        <f aca="false">IFERROR(INDEX(Requirements_Register!$C$6:$C$255,MATCH(ROWS($A$6:A252),Requirements_Register!$BD$6:$BD$255,0))&amp;"","")</f>
        <v/>
      </c>
      <c r="C252" s="22" t="str">
        <f aca="false">IFERROR(INDEX(Requirements_Register!$D$6:$D$255,MATCH(ROWS($A$6:A252),Requirements_Register!$BD$6:$BD$255,0))&amp;"","")</f>
        <v/>
      </c>
      <c r="D252" s="22" t="str">
        <f aca="false">IFERROR(INDEX(Requirements_Register!$E$6:$E$255,MATCH(ROWS($A$6:A252),Requirements_Register!$BD$6:$BD$255,0))&amp;"","")</f>
        <v/>
      </c>
      <c r="E252" s="22" t="str">
        <f aca="false">IFERROR(INDEX(Requirements_Register!$F$6:$F$255,MATCH(ROWS($A$6:A252),Requirements_Register!$BD$6:$BD$255,0))&amp;"","")</f>
        <v/>
      </c>
      <c r="F252" s="22" t="str">
        <f aca="false">IFERROR(INDEX(Requirements_Register!$G$6:$G$255,MATCH(ROWS($A$6:A252),Requirements_Register!$BD$6:$BD$255,0))&amp;"","")</f>
        <v/>
      </c>
      <c r="G252" s="22" t="str">
        <f aca="false">IFERROR(INDEX(Requirements_Register!$K$6:$K$255,MATCH(ROWS($A$6:A252),Requirements_Register!$BD$6:$BD$255,0))&amp;"","")</f>
        <v/>
      </c>
      <c r="H252" s="22" t="str">
        <f aca="false">IFERROR(INDEX(Requirements_Register!$L$6:$L$255,MATCH(ROWS($A$6:A252),Requirements_Register!$BD$6:$BD$255,0))&amp;"","")</f>
        <v/>
      </c>
      <c r="I252" s="22" t="str">
        <f aca="false">IFERROR(INDEX(Requirements_Register!$N$6:$N$255,MATCH(ROWS($A$6:A252),Requirements_Register!$BD$6:$BD$255,0))&amp;"","")</f>
        <v/>
      </c>
      <c r="J252" s="22" t="str">
        <f aca="false">IFERROR(INDEX(Requirements_Register!$O$6:$O$255,MATCH(ROWS($A$6:A252),Requirements_Register!$BD$6:$BD$255,0))&amp;"","")</f>
        <v/>
      </c>
      <c r="K252" s="22" t="str">
        <f aca="false">IFERROR(INDEX(Requirements_Register!$AC$6:$AC$255,MATCH(ROWS($A$6:A252),Requirements_Register!$BD$6:$BD$255,0)),"")</f>
        <v/>
      </c>
      <c r="L252" s="22" t="str">
        <f aca="false">IFERROR(INDEX(Requirements_Register!$AG$6:$AG$255,MATCH(ROWS($A$6:A252),Requirements_Register!$BD$6:$BD$255,0))&amp;"","")</f>
        <v/>
      </c>
      <c r="M252" s="22" t="str">
        <f aca="false">IFERROR(INDEX(Requirements_Register!$AU$6:$AU$255,MATCH(ROWS($A$6:A252),Requirements_Register!$BD$6:$BD$255,0))&amp;"","")</f>
        <v/>
      </c>
      <c r="N252" s="22" t="str">
        <f aca="false">IFERROR(INDEX(Requirements_Register!$AV$6:$AV$255,MATCH(ROWS($A$6:A252),Requirements_Register!$BD$6:$BD$255,0))&amp;"","")</f>
        <v/>
      </c>
      <c r="O252" s="22" t="str">
        <f aca="false">IFERROR(INDEX(Requirements_Register!$AW$6:$AW$255,MATCH(ROWS($A$6:A252),Requirements_Register!$BD$6:$BD$255,0))&amp;"","")</f>
        <v/>
      </c>
    </row>
    <row r="253" customFormat="false" ht="15" hidden="false" customHeight="false" outlineLevel="0" collapsed="false">
      <c r="A253" s="22" t="str">
        <f aca="false">IFERROR(INDEX(Requirements_Register!$A$6:$A$255,MATCH(ROWS($A$6:A253),Requirements_Register!$BD$6:$BD$255,0))&amp;"","")</f>
        <v/>
      </c>
      <c r="B253" s="22" t="str">
        <f aca="false">IFERROR(INDEX(Requirements_Register!$C$6:$C$255,MATCH(ROWS($A$6:A253),Requirements_Register!$BD$6:$BD$255,0))&amp;"","")</f>
        <v/>
      </c>
      <c r="C253" s="22" t="str">
        <f aca="false">IFERROR(INDEX(Requirements_Register!$D$6:$D$255,MATCH(ROWS($A$6:A253),Requirements_Register!$BD$6:$BD$255,0))&amp;"","")</f>
        <v/>
      </c>
      <c r="D253" s="22" t="str">
        <f aca="false">IFERROR(INDEX(Requirements_Register!$E$6:$E$255,MATCH(ROWS($A$6:A253),Requirements_Register!$BD$6:$BD$255,0))&amp;"","")</f>
        <v/>
      </c>
      <c r="E253" s="22" t="str">
        <f aca="false">IFERROR(INDEX(Requirements_Register!$F$6:$F$255,MATCH(ROWS($A$6:A253),Requirements_Register!$BD$6:$BD$255,0))&amp;"","")</f>
        <v/>
      </c>
      <c r="F253" s="22" t="str">
        <f aca="false">IFERROR(INDEX(Requirements_Register!$G$6:$G$255,MATCH(ROWS($A$6:A253),Requirements_Register!$BD$6:$BD$255,0))&amp;"","")</f>
        <v/>
      </c>
      <c r="G253" s="22" t="str">
        <f aca="false">IFERROR(INDEX(Requirements_Register!$K$6:$K$255,MATCH(ROWS($A$6:A253),Requirements_Register!$BD$6:$BD$255,0))&amp;"","")</f>
        <v/>
      </c>
      <c r="H253" s="22" t="str">
        <f aca="false">IFERROR(INDEX(Requirements_Register!$L$6:$L$255,MATCH(ROWS($A$6:A253),Requirements_Register!$BD$6:$BD$255,0))&amp;"","")</f>
        <v/>
      </c>
      <c r="I253" s="22" t="str">
        <f aca="false">IFERROR(INDEX(Requirements_Register!$N$6:$N$255,MATCH(ROWS($A$6:A253),Requirements_Register!$BD$6:$BD$255,0))&amp;"","")</f>
        <v/>
      </c>
      <c r="J253" s="22" t="str">
        <f aca="false">IFERROR(INDEX(Requirements_Register!$O$6:$O$255,MATCH(ROWS($A$6:A253),Requirements_Register!$BD$6:$BD$255,0))&amp;"","")</f>
        <v/>
      </c>
      <c r="K253" s="22" t="str">
        <f aca="false">IFERROR(INDEX(Requirements_Register!$AC$6:$AC$255,MATCH(ROWS($A$6:A253),Requirements_Register!$BD$6:$BD$255,0)),"")</f>
        <v/>
      </c>
      <c r="L253" s="22" t="str">
        <f aca="false">IFERROR(INDEX(Requirements_Register!$AG$6:$AG$255,MATCH(ROWS($A$6:A253),Requirements_Register!$BD$6:$BD$255,0))&amp;"","")</f>
        <v/>
      </c>
      <c r="M253" s="22" t="str">
        <f aca="false">IFERROR(INDEX(Requirements_Register!$AU$6:$AU$255,MATCH(ROWS($A$6:A253),Requirements_Register!$BD$6:$BD$255,0))&amp;"","")</f>
        <v/>
      </c>
      <c r="N253" s="22" t="str">
        <f aca="false">IFERROR(INDEX(Requirements_Register!$AV$6:$AV$255,MATCH(ROWS($A$6:A253),Requirements_Register!$BD$6:$BD$255,0))&amp;"","")</f>
        <v/>
      </c>
      <c r="O253" s="22" t="str">
        <f aca="false">IFERROR(INDEX(Requirements_Register!$AW$6:$AW$255,MATCH(ROWS($A$6:A253),Requirements_Register!$BD$6:$BD$255,0))&amp;"","")</f>
        <v/>
      </c>
    </row>
    <row r="254" customFormat="false" ht="15" hidden="false" customHeight="false" outlineLevel="0" collapsed="false">
      <c r="A254" s="22" t="str">
        <f aca="false">IFERROR(INDEX(Requirements_Register!$A$6:$A$255,MATCH(ROWS($A$6:A254),Requirements_Register!$BD$6:$BD$255,0))&amp;"","")</f>
        <v/>
      </c>
      <c r="B254" s="22" t="str">
        <f aca="false">IFERROR(INDEX(Requirements_Register!$C$6:$C$255,MATCH(ROWS($A$6:A254),Requirements_Register!$BD$6:$BD$255,0))&amp;"","")</f>
        <v/>
      </c>
      <c r="C254" s="22" t="str">
        <f aca="false">IFERROR(INDEX(Requirements_Register!$D$6:$D$255,MATCH(ROWS($A$6:A254),Requirements_Register!$BD$6:$BD$255,0))&amp;"","")</f>
        <v/>
      </c>
      <c r="D254" s="22" t="str">
        <f aca="false">IFERROR(INDEX(Requirements_Register!$E$6:$E$255,MATCH(ROWS($A$6:A254),Requirements_Register!$BD$6:$BD$255,0))&amp;"","")</f>
        <v/>
      </c>
      <c r="E254" s="22" t="str">
        <f aca="false">IFERROR(INDEX(Requirements_Register!$F$6:$F$255,MATCH(ROWS($A$6:A254),Requirements_Register!$BD$6:$BD$255,0))&amp;"","")</f>
        <v/>
      </c>
      <c r="F254" s="22" t="str">
        <f aca="false">IFERROR(INDEX(Requirements_Register!$G$6:$G$255,MATCH(ROWS($A$6:A254),Requirements_Register!$BD$6:$BD$255,0))&amp;"","")</f>
        <v/>
      </c>
      <c r="G254" s="22" t="str">
        <f aca="false">IFERROR(INDEX(Requirements_Register!$K$6:$K$255,MATCH(ROWS($A$6:A254),Requirements_Register!$BD$6:$BD$255,0))&amp;"","")</f>
        <v/>
      </c>
      <c r="H254" s="22" t="str">
        <f aca="false">IFERROR(INDEX(Requirements_Register!$L$6:$L$255,MATCH(ROWS($A$6:A254),Requirements_Register!$BD$6:$BD$255,0))&amp;"","")</f>
        <v/>
      </c>
      <c r="I254" s="22" t="str">
        <f aca="false">IFERROR(INDEX(Requirements_Register!$N$6:$N$255,MATCH(ROWS($A$6:A254),Requirements_Register!$BD$6:$BD$255,0))&amp;"","")</f>
        <v/>
      </c>
      <c r="J254" s="22" t="str">
        <f aca="false">IFERROR(INDEX(Requirements_Register!$O$6:$O$255,MATCH(ROWS($A$6:A254),Requirements_Register!$BD$6:$BD$255,0))&amp;"","")</f>
        <v/>
      </c>
      <c r="K254" s="22" t="str">
        <f aca="false">IFERROR(INDEX(Requirements_Register!$AC$6:$AC$255,MATCH(ROWS($A$6:A254),Requirements_Register!$BD$6:$BD$255,0)),"")</f>
        <v/>
      </c>
      <c r="L254" s="22" t="str">
        <f aca="false">IFERROR(INDEX(Requirements_Register!$AG$6:$AG$255,MATCH(ROWS($A$6:A254),Requirements_Register!$BD$6:$BD$255,0))&amp;"","")</f>
        <v/>
      </c>
      <c r="M254" s="22" t="str">
        <f aca="false">IFERROR(INDEX(Requirements_Register!$AU$6:$AU$255,MATCH(ROWS($A$6:A254),Requirements_Register!$BD$6:$BD$255,0))&amp;"","")</f>
        <v/>
      </c>
      <c r="N254" s="22" t="str">
        <f aca="false">IFERROR(INDEX(Requirements_Register!$AV$6:$AV$255,MATCH(ROWS($A$6:A254),Requirements_Register!$BD$6:$BD$255,0))&amp;"","")</f>
        <v/>
      </c>
      <c r="O254" s="22" t="str">
        <f aca="false">IFERROR(INDEX(Requirements_Register!$AW$6:$AW$255,MATCH(ROWS($A$6:A254),Requirements_Register!$BD$6:$BD$255,0))&amp;"","")</f>
        <v/>
      </c>
    </row>
    <row r="255" customFormat="false" ht="15" hidden="false" customHeight="false" outlineLevel="0" collapsed="false">
      <c r="A255" s="22" t="str">
        <f aca="false">IFERROR(INDEX(Requirements_Register!$A$6:$A$255,MATCH(ROWS($A$6:A255),Requirements_Register!$BD$6:$BD$255,0))&amp;"","")</f>
        <v/>
      </c>
      <c r="B255" s="22" t="str">
        <f aca="false">IFERROR(INDEX(Requirements_Register!$C$6:$C$255,MATCH(ROWS($A$6:A255),Requirements_Register!$BD$6:$BD$255,0))&amp;"","")</f>
        <v/>
      </c>
      <c r="C255" s="22" t="str">
        <f aca="false">IFERROR(INDEX(Requirements_Register!$D$6:$D$255,MATCH(ROWS($A$6:A255),Requirements_Register!$BD$6:$BD$255,0))&amp;"","")</f>
        <v/>
      </c>
      <c r="D255" s="22" t="str">
        <f aca="false">IFERROR(INDEX(Requirements_Register!$E$6:$E$255,MATCH(ROWS($A$6:A255),Requirements_Register!$BD$6:$BD$255,0))&amp;"","")</f>
        <v/>
      </c>
      <c r="E255" s="22" t="str">
        <f aca="false">IFERROR(INDEX(Requirements_Register!$F$6:$F$255,MATCH(ROWS($A$6:A255),Requirements_Register!$BD$6:$BD$255,0))&amp;"","")</f>
        <v/>
      </c>
      <c r="F255" s="22" t="str">
        <f aca="false">IFERROR(INDEX(Requirements_Register!$G$6:$G$255,MATCH(ROWS($A$6:A255),Requirements_Register!$BD$6:$BD$255,0))&amp;"","")</f>
        <v/>
      </c>
      <c r="G255" s="22" t="str">
        <f aca="false">IFERROR(INDEX(Requirements_Register!$K$6:$K$255,MATCH(ROWS($A$6:A255),Requirements_Register!$BD$6:$BD$255,0))&amp;"","")</f>
        <v/>
      </c>
      <c r="H255" s="22" t="str">
        <f aca="false">IFERROR(INDEX(Requirements_Register!$L$6:$L$255,MATCH(ROWS($A$6:A255),Requirements_Register!$BD$6:$BD$255,0))&amp;"","")</f>
        <v/>
      </c>
      <c r="I255" s="22" t="str">
        <f aca="false">IFERROR(INDEX(Requirements_Register!$N$6:$N$255,MATCH(ROWS($A$6:A255),Requirements_Register!$BD$6:$BD$255,0))&amp;"","")</f>
        <v/>
      </c>
      <c r="J255" s="22" t="str">
        <f aca="false">IFERROR(INDEX(Requirements_Register!$O$6:$O$255,MATCH(ROWS($A$6:A255),Requirements_Register!$BD$6:$BD$255,0))&amp;"","")</f>
        <v/>
      </c>
      <c r="K255" s="22" t="str">
        <f aca="false">IFERROR(INDEX(Requirements_Register!$AC$6:$AC$255,MATCH(ROWS($A$6:A255),Requirements_Register!$BD$6:$BD$255,0)),"")</f>
        <v/>
      </c>
      <c r="L255" s="22" t="str">
        <f aca="false">IFERROR(INDEX(Requirements_Register!$AG$6:$AG$255,MATCH(ROWS($A$6:A255),Requirements_Register!$BD$6:$BD$255,0))&amp;"","")</f>
        <v/>
      </c>
      <c r="M255" s="22" t="str">
        <f aca="false">IFERROR(INDEX(Requirements_Register!$AU$6:$AU$255,MATCH(ROWS($A$6:A255),Requirements_Register!$BD$6:$BD$255,0))&amp;"","")</f>
        <v/>
      </c>
      <c r="N255" s="22" t="str">
        <f aca="false">IFERROR(INDEX(Requirements_Register!$AV$6:$AV$255,MATCH(ROWS($A$6:A255),Requirements_Register!$BD$6:$BD$255,0))&amp;"","")</f>
        <v/>
      </c>
      <c r="O255" s="22" t="str">
        <f aca="false">IFERROR(INDEX(Requirements_Register!$AW$6:$AW$255,MATCH(ROWS($A$6:A255),Requirements_Register!$BD$6:$BD$255,0))&amp;"","")</f>
        <v/>
      </c>
    </row>
    <row r="256" customFormat="false" ht="15" hidden="false" customHeight="false" outlineLevel="0" collapsed="false">
      <c r="A256" s="0" t="n">
        <v>0</v>
      </c>
      <c r="B256" s="0" t="n">
        <v>0</v>
      </c>
      <c r="C256" s="0" t="n">
        <v>0</v>
      </c>
      <c r="D256" s="0" t="n">
        <v>0</v>
      </c>
      <c r="E256" s="0" t="n">
        <v>0</v>
      </c>
      <c r="F256" s="0" t="n">
        <v>0</v>
      </c>
      <c r="G256" s="0" t="n">
        <v>0</v>
      </c>
      <c r="H256" s="0" t="n">
        <v>0</v>
      </c>
      <c r="I256" s="0" t="n">
        <v>0</v>
      </c>
      <c r="J256" s="0" t="n">
        <v>0</v>
      </c>
      <c r="L256" s="0" t="n">
        <v>0</v>
      </c>
    </row>
  </sheetData>
  <mergeCells count="2">
    <mergeCell ref="A1:O1"/>
    <mergeCell ref="A2:O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4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7" min="5" style="0" width="34"/>
    <col collapsed="false" customWidth="true" hidden="false" outlineLevel="0" max="8" min="8" style="0" width="58"/>
    <col collapsed="false" customWidth="true" hidden="false" outlineLevel="0" max="9" min="9" style="0" width="10"/>
    <col collapsed="false" customWidth="true" hidden="false" outlineLevel="0" max="10" min="10" style="0" width="22"/>
    <col collapsed="false" customWidth="true" hidden="false" outlineLevel="0" max="12" min="11" style="0" width="14"/>
    <col collapsed="false" customWidth="true" hidden="false" outlineLevel="0" max="13" min="13" style="0" width="18"/>
    <col collapsed="false" customWidth="true" hidden="false" outlineLevel="0" max="14" min="14" style="0" width="36"/>
  </cols>
  <sheetData>
    <row r="1" customFormat="false" ht="30" hidden="false" customHeight="true" outlineLevel="0" collapsed="false">
      <c r="A1" s="17" t="s">
        <v>326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327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328</v>
      </c>
      <c r="B5" s="3" t="s">
        <v>105</v>
      </c>
      <c r="C5" s="3" t="s">
        <v>329</v>
      </c>
      <c r="D5" s="3" t="s">
        <v>330</v>
      </c>
      <c r="E5" s="3" t="s">
        <v>331</v>
      </c>
      <c r="F5" s="3" t="s">
        <v>332</v>
      </c>
      <c r="G5" s="3" t="s">
        <v>333</v>
      </c>
      <c r="H5" s="3" t="s">
        <v>334</v>
      </c>
      <c r="I5" s="3" t="s">
        <v>335</v>
      </c>
      <c r="J5" s="3" t="s">
        <v>123</v>
      </c>
      <c r="K5" s="3" t="s">
        <v>336</v>
      </c>
      <c r="L5" s="3" t="s">
        <v>337</v>
      </c>
      <c r="M5" s="3" t="s">
        <v>338</v>
      </c>
      <c r="N5" s="3" t="s">
        <v>155</v>
      </c>
    </row>
    <row r="6" customFormat="false" ht="23.85" hidden="false" customHeight="false" outlineLevel="0" collapsed="false">
      <c r="A6" s="14" t="s">
        <v>339</v>
      </c>
      <c r="B6" s="14" t="s">
        <v>190</v>
      </c>
      <c r="C6" s="14" t="s">
        <v>340</v>
      </c>
      <c r="D6" s="14" t="s">
        <v>341</v>
      </c>
      <c r="E6" s="14" t="s">
        <v>342</v>
      </c>
      <c r="F6" s="14" t="s">
        <v>343</v>
      </c>
      <c r="G6" s="14" t="s">
        <v>344</v>
      </c>
      <c r="H6" s="14"/>
      <c r="I6" s="14" t="s">
        <v>82</v>
      </c>
      <c r="J6" s="14" t="s">
        <v>186</v>
      </c>
      <c r="K6" s="14" t="s">
        <v>345</v>
      </c>
      <c r="L6" s="14" t="s">
        <v>346</v>
      </c>
      <c r="M6" s="14" t="str">
        <f aca="false">IF($A6="","",IF(OR($H6&lt;&gt;"",AND($E6&lt;&gt;"",$F6&lt;&gt;"",$G6&lt;&gt;"")),"Usable","Needs Detail"))</f>
        <v>Usable</v>
      </c>
      <c r="N6" s="14"/>
    </row>
    <row r="7" customFormat="false" ht="23.85" hidden="false" customHeight="false" outlineLevel="0" collapsed="false">
      <c r="A7" s="14" t="s">
        <v>347</v>
      </c>
      <c r="B7" s="14" t="s">
        <v>195</v>
      </c>
      <c r="C7" s="14" t="s">
        <v>348</v>
      </c>
      <c r="D7" s="14" t="s">
        <v>349</v>
      </c>
      <c r="E7" s="14"/>
      <c r="F7" s="14"/>
      <c r="G7" s="14"/>
      <c r="H7" s="14" t="s">
        <v>350</v>
      </c>
      <c r="I7" s="14" t="s">
        <v>82</v>
      </c>
      <c r="J7" s="14" t="s">
        <v>186</v>
      </c>
      <c r="K7" s="14" t="s">
        <v>92</v>
      </c>
      <c r="L7" s="14" t="s">
        <v>351</v>
      </c>
      <c r="M7" s="14" t="str">
        <f aca="false">IF($A7="","",IF(OR($H7&lt;&gt;"",AND($E7&lt;&gt;"",$F7&lt;&gt;"",$G7&lt;&gt;"")),"Usable","Needs Detail"))</f>
        <v>Usable</v>
      </c>
      <c r="N7" s="14"/>
    </row>
    <row r="8" customFormat="false" ht="23.85" hidden="false" customHeight="false" outlineLevel="0" collapsed="false">
      <c r="A8" s="14" t="s">
        <v>352</v>
      </c>
      <c r="B8" s="14" t="s">
        <v>201</v>
      </c>
      <c r="C8" s="14" t="s">
        <v>353</v>
      </c>
      <c r="D8" s="14" t="s">
        <v>354</v>
      </c>
      <c r="E8" s="14"/>
      <c r="F8" s="14"/>
      <c r="G8" s="14"/>
      <c r="H8" s="14" t="s">
        <v>355</v>
      </c>
      <c r="I8" s="14" t="s">
        <v>82</v>
      </c>
      <c r="J8" s="14" t="s">
        <v>210</v>
      </c>
      <c r="K8" s="14" t="s">
        <v>92</v>
      </c>
      <c r="L8" s="14" t="s">
        <v>356</v>
      </c>
      <c r="M8" s="14" t="str">
        <f aca="false">IF($A8="","",IF(OR($H8&lt;&gt;"",AND($E8&lt;&gt;"",$F8&lt;&gt;"",$G8&lt;&gt;"")),"Usable","Needs Detail"))</f>
        <v>Usable</v>
      </c>
      <c r="N8" s="14"/>
    </row>
    <row r="9" customFormat="false" ht="23.85" hidden="false" customHeight="false" outlineLevel="0" collapsed="false">
      <c r="A9" s="14" t="s">
        <v>357</v>
      </c>
      <c r="B9" s="14" t="s">
        <v>215</v>
      </c>
      <c r="C9" s="14" t="s">
        <v>348</v>
      </c>
      <c r="D9" s="14" t="s">
        <v>358</v>
      </c>
      <c r="E9" s="14"/>
      <c r="F9" s="14"/>
      <c r="G9" s="14"/>
      <c r="H9" s="14" t="s">
        <v>359</v>
      </c>
      <c r="I9" s="14" t="s">
        <v>86</v>
      </c>
      <c r="J9" s="14" t="s">
        <v>225</v>
      </c>
      <c r="K9" s="14" t="s">
        <v>345</v>
      </c>
      <c r="L9" s="14" t="s">
        <v>360</v>
      </c>
      <c r="M9" s="14" t="str">
        <f aca="false">IF($A9="","",IF(OR($H9&lt;&gt;"",AND($E9&lt;&gt;"",$F9&lt;&gt;"",$G9&lt;&gt;"")),"Usable","Needs Detail"))</f>
        <v>Usable</v>
      </c>
      <c r="N9" s="14"/>
    </row>
    <row r="10" customFormat="false" ht="23.85" hidden="false" customHeight="false" outlineLevel="0" collapsed="false">
      <c r="A10" s="14" t="s">
        <v>361</v>
      </c>
      <c r="B10" s="14" t="s">
        <v>239</v>
      </c>
      <c r="C10" s="14" t="s">
        <v>340</v>
      </c>
      <c r="D10" s="14" t="s">
        <v>362</v>
      </c>
      <c r="E10" s="14" t="s">
        <v>363</v>
      </c>
      <c r="F10" s="14" t="s">
        <v>364</v>
      </c>
      <c r="G10" s="14" t="s">
        <v>365</v>
      </c>
      <c r="H10" s="14"/>
      <c r="I10" s="14" t="s">
        <v>86</v>
      </c>
      <c r="J10" s="14" t="s">
        <v>236</v>
      </c>
      <c r="K10" s="14" t="s">
        <v>80</v>
      </c>
      <c r="L10" s="14" t="s">
        <v>366</v>
      </c>
      <c r="M10" s="14" t="str">
        <f aca="false">IF($A10="","",IF(OR($H10&lt;&gt;"",AND($E10&lt;&gt;"",$F10&lt;&gt;"",$G10&lt;&gt;"")),"Usable","Needs Detail"))</f>
        <v>Usable</v>
      </c>
      <c r="N10" s="14"/>
    </row>
    <row r="11" customFormat="false" ht="23.85" hidden="false" customHeight="false" outlineLevel="0" collapsed="false">
      <c r="A11" s="14" t="s">
        <v>367</v>
      </c>
      <c r="B11" s="14" t="s">
        <v>243</v>
      </c>
      <c r="C11" s="14" t="s">
        <v>348</v>
      </c>
      <c r="D11" s="14" t="s">
        <v>368</v>
      </c>
      <c r="E11" s="14"/>
      <c r="F11" s="14"/>
      <c r="G11" s="14"/>
      <c r="H11" s="14" t="s">
        <v>369</v>
      </c>
      <c r="I11" s="14" t="s">
        <v>82</v>
      </c>
      <c r="J11" s="14" t="s">
        <v>249</v>
      </c>
      <c r="K11" s="14" t="s">
        <v>345</v>
      </c>
      <c r="L11" s="14" t="s">
        <v>370</v>
      </c>
      <c r="M11" s="14" t="str">
        <f aca="false">IF($A11="","",IF(OR($H11&lt;&gt;"",AND($E11&lt;&gt;"",$F11&lt;&gt;"",$G11&lt;&gt;"")),"Usable","Needs Detail"))</f>
        <v>Usable</v>
      </c>
      <c r="N11" s="14"/>
    </row>
    <row r="12" customFormat="false" ht="15" hidden="false" customHeight="false" outlineLevel="0" collapsed="false">
      <c r="A12" s="14" t="s">
        <v>371</v>
      </c>
      <c r="B12" s="14" t="s">
        <v>251</v>
      </c>
      <c r="C12" s="14" t="s">
        <v>348</v>
      </c>
      <c r="D12" s="14" t="s">
        <v>372</v>
      </c>
      <c r="E12" s="14"/>
      <c r="F12" s="14"/>
      <c r="G12" s="14"/>
      <c r="H12" s="14" t="s">
        <v>373</v>
      </c>
      <c r="I12" s="14" t="s">
        <v>86</v>
      </c>
      <c r="J12" s="14" t="s">
        <v>259</v>
      </c>
      <c r="K12" s="14" t="s">
        <v>80</v>
      </c>
      <c r="L12" s="14" t="s">
        <v>374</v>
      </c>
      <c r="M12" s="14" t="str">
        <f aca="false">IF($A12="","",IF(OR($H12&lt;&gt;"",AND($E12&lt;&gt;"",$F12&lt;&gt;"",$G12&lt;&gt;"")),"Usable","Needs Detail"))</f>
        <v>Usable</v>
      </c>
      <c r="N12" s="14"/>
    </row>
    <row r="13" customFormat="false" ht="23.85" hidden="false" customHeight="false" outlineLevel="0" collapsed="false">
      <c r="A13" s="14" t="s">
        <v>375</v>
      </c>
      <c r="B13" s="14" t="s">
        <v>261</v>
      </c>
      <c r="C13" s="14" t="s">
        <v>353</v>
      </c>
      <c r="D13" s="14" t="s">
        <v>376</v>
      </c>
      <c r="E13" s="14"/>
      <c r="F13" s="14"/>
      <c r="G13" s="14"/>
      <c r="H13" s="14" t="s">
        <v>377</v>
      </c>
      <c r="I13" s="14" t="s">
        <v>82</v>
      </c>
      <c r="J13" s="14" t="s">
        <v>210</v>
      </c>
      <c r="K13" s="14" t="s">
        <v>92</v>
      </c>
      <c r="L13" s="14" t="s">
        <v>378</v>
      </c>
      <c r="M13" s="14" t="str">
        <f aca="false">IF($A13="","",IF(OR($H13&lt;&gt;"",AND($E13&lt;&gt;"",$F13&lt;&gt;"",$G13&lt;&gt;"")),"Usable","Needs Detail"))</f>
        <v>Usable</v>
      </c>
      <c r="N13" s="14"/>
    </row>
    <row r="14" customFormat="false" ht="15" hidden="false" customHeight="false" outlineLevel="0" collapsed="false">
      <c r="A14" s="14" t="s">
        <v>379</v>
      </c>
      <c r="B14" s="14" t="s">
        <v>266</v>
      </c>
      <c r="C14" s="14" t="s">
        <v>340</v>
      </c>
      <c r="D14" s="14" t="s">
        <v>380</v>
      </c>
      <c r="E14" s="14" t="s">
        <v>381</v>
      </c>
      <c r="F14" s="14" t="s">
        <v>382</v>
      </c>
      <c r="G14" s="14" t="s">
        <v>383</v>
      </c>
      <c r="H14" s="14"/>
      <c r="I14" s="14" t="s">
        <v>86</v>
      </c>
      <c r="J14" s="14" t="s">
        <v>236</v>
      </c>
      <c r="K14" s="14" t="s">
        <v>80</v>
      </c>
      <c r="L14" s="14" t="s">
        <v>384</v>
      </c>
      <c r="M14" s="14" t="str">
        <f aca="false">IF($A14="","",IF(OR($H14&lt;&gt;"",AND($E14&lt;&gt;"",$F14&lt;&gt;"",$G14&lt;&gt;"")),"Usable","Needs Detail"))</f>
        <v>Usable</v>
      </c>
      <c r="N14" s="14"/>
    </row>
    <row r="15" customFormat="false" ht="23.85" hidden="false" customHeight="false" outlineLevel="0" collapsed="false">
      <c r="A15" s="14" t="s">
        <v>385</v>
      </c>
      <c r="B15" s="14" t="s">
        <v>271</v>
      </c>
      <c r="C15" s="14" t="s">
        <v>386</v>
      </c>
      <c r="D15" s="14" t="s">
        <v>387</v>
      </c>
      <c r="E15" s="14"/>
      <c r="F15" s="14"/>
      <c r="G15" s="14"/>
      <c r="H15" s="14" t="s">
        <v>388</v>
      </c>
      <c r="I15" s="14" t="s">
        <v>82</v>
      </c>
      <c r="J15" s="14" t="s">
        <v>277</v>
      </c>
      <c r="K15" s="14" t="s">
        <v>345</v>
      </c>
      <c r="L15" s="14" t="s">
        <v>389</v>
      </c>
      <c r="M15" s="14" t="str">
        <f aca="false">IF($A15="","",IF(OR($H15&lt;&gt;"",AND($E15&lt;&gt;"",$F15&lt;&gt;"",$G15&lt;&gt;"")),"Usable","Needs Detail"))</f>
        <v>Usable</v>
      </c>
      <c r="N15" s="14"/>
    </row>
    <row r="16" customFormat="false" ht="23.85" hidden="false" customHeight="false" outlineLevel="0" collapsed="false">
      <c r="A16" s="14" t="s">
        <v>390</v>
      </c>
      <c r="B16" s="14" t="s">
        <v>279</v>
      </c>
      <c r="C16" s="14" t="s">
        <v>348</v>
      </c>
      <c r="D16" s="14" t="s">
        <v>391</v>
      </c>
      <c r="E16" s="14"/>
      <c r="F16" s="14"/>
      <c r="G16" s="14"/>
      <c r="H16" s="14" t="s">
        <v>392</v>
      </c>
      <c r="I16" s="14" t="s">
        <v>82</v>
      </c>
      <c r="J16" s="14" t="s">
        <v>286</v>
      </c>
      <c r="K16" s="14" t="s">
        <v>80</v>
      </c>
      <c r="L16" s="14" t="s">
        <v>393</v>
      </c>
      <c r="M16" s="14" t="str">
        <f aca="false">IF($A16="","",IF(OR($H16&lt;&gt;"",AND($E16&lt;&gt;"",$F16&lt;&gt;"",$G16&lt;&gt;"")),"Usable","Needs Detail"))</f>
        <v>Usable</v>
      </c>
      <c r="N16" s="14"/>
    </row>
    <row r="17" customFormat="false" ht="23.85" hidden="false" customHeight="false" outlineLevel="0" collapsed="false">
      <c r="A17" s="14" t="s">
        <v>394</v>
      </c>
      <c r="B17" s="14" t="s">
        <v>298</v>
      </c>
      <c r="C17" s="14" t="s">
        <v>348</v>
      </c>
      <c r="D17" s="14" t="s">
        <v>395</v>
      </c>
      <c r="E17" s="14"/>
      <c r="F17" s="14"/>
      <c r="G17" s="14"/>
      <c r="H17" s="14" t="s">
        <v>396</v>
      </c>
      <c r="I17" s="14" t="s">
        <v>82</v>
      </c>
      <c r="J17" s="14" t="s">
        <v>225</v>
      </c>
      <c r="K17" s="14" t="s">
        <v>345</v>
      </c>
      <c r="L17" s="14" t="s">
        <v>397</v>
      </c>
      <c r="M17" s="14" t="str">
        <f aca="false">IF($A17="","",IF(OR($H17&lt;&gt;"",AND($E17&lt;&gt;"",$F17&lt;&gt;"",$G17&lt;&gt;"")),"Usable","Needs Detail"))</f>
        <v>Usable</v>
      </c>
      <c r="N17" s="14"/>
    </row>
    <row r="18" customFormat="false" ht="23.85" hidden="false" customHeight="false" outlineLevel="0" collapsed="false">
      <c r="A18" s="14" t="s">
        <v>398</v>
      </c>
      <c r="B18" s="14" t="s">
        <v>302</v>
      </c>
      <c r="C18" s="14" t="s">
        <v>348</v>
      </c>
      <c r="D18" s="14" t="s">
        <v>399</v>
      </c>
      <c r="E18" s="14"/>
      <c r="F18" s="14"/>
      <c r="G18" s="14"/>
      <c r="H18" s="14" t="s">
        <v>400</v>
      </c>
      <c r="I18" s="14" t="s">
        <v>82</v>
      </c>
      <c r="J18" s="14" t="s">
        <v>187</v>
      </c>
      <c r="K18" s="14" t="s">
        <v>92</v>
      </c>
      <c r="L18" s="14" t="s">
        <v>401</v>
      </c>
      <c r="M18" s="14" t="str">
        <f aca="false">IF($A18="","",IF(OR($H18&lt;&gt;"",AND($E18&lt;&gt;"",$F18&lt;&gt;"",$G18&lt;&gt;"")),"Usable","Needs Detail"))</f>
        <v>Usable</v>
      </c>
      <c r="N18" s="14"/>
    </row>
    <row r="19" customFormat="false" ht="23.85" hidden="false" customHeight="false" outlineLevel="0" collapsed="false">
      <c r="A19" s="14" t="s">
        <v>402</v>
      </c>
      <c r="B19" s="14" t="s">
        <v>308</v>
      </c>
      <c r="C19" s="14" t="s">
        <v>403</v>
      </c>
      <c r="D19" s="14" t="s">
        <v>404</v>
      </c>
      <c r="E19" s="14"/>
      <c r="F19" s="14"/>
      <c r="G19" s="14"/>
      <c r="H19" s="14" t="s">
        <v>405</v>
      </c>
      <c r="I19" s="14" t="s">
        <v>86</v>
      </c>
      <c r="J19" s="14" t="s">
        <v>212</v>
      </c>
      <c r="K19" s="14" t="s">
        <v>80</v>
      </c>
      <c r="L19" s="14" t="s">
        <v>406</v>
      </c>
      <c r="M19" s="14" t="str">
        <f aca="false">IF($A19="","",IF(OR($H19&lt;&gt;"",AND($E19&lt;&gt;"",$F19&lt;&gt;"",$G19&lt;&gt;"")),"Usable","Needs Detail"))</f>
        <v>Usable</v>
      </c>
      <c r="N19" s="14"/>
    </row>
    <row r="20" customFormat="false" ht="23.85" hidden="false" customHeight="false" outlineLevel="0" collapsed="false">
      <c r="A20" s="14" t="s">
        <v>407</v>
      </c>
      <c r="B20" s="14" t="s">
        <v>313</v>
      </c>
      <c r="C20" s="14" t="s">
        <v>348</v>
      </c>
      <c r="D20" s="14" t="s">
        <v>408</v>
      </c>
      <c r="E20" s="14"/>
      <c r="F20" s="14"/>
      <c r="G20" s="14"/>
      <c r="H20" s="14" t="s">
        <v>409</v>
      </c>
      <c r="I20" s="14" t="s">
        <v>86</v>
      </c>
      <c r="J20" s="14" t="s">
        <v>257</v>
      </c>
      <c r="K20" s="14" t="s">
        <v>80</v>
      </c>
      <c r="L20" s="14" t="s">
        <v>410</v>
      </c>
      <c r="M20" s="14" t="str">
        <f aca="false">IF($A20="","",IF(OR($H20&lt;&gt;"",AND($E20&lt;&gt;"",$F20&lt;&gt;"",$G20&lt;&gt;"")),"Usable","Needs Detail"))</f>
        <v>Usable</v>
      </c>
      <c r="N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 t="str">
        <f aca="false">IF($A21="","",IF(OR($H21&lt;&gt;"",AND($E21&lt;&gt;"",$F21&lt;&gt;"",$G21&lt;&gt;"")),"Usable","Needs Detail"))</f>
        <v/>
      </c>
      <c r="N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 t="str">
        <f aca="false">IF($A22="","",IF(OR($H22&lt;&gt;"",AND($E22&lt;&gt;"",$F22&lt;&gt;"",$G22&lt;&gt;"")),"Usable","Needs Detail"))</f>
        <v/>
      </c>
      <c r="N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 t="str">
        <f aca="false">IF($A23="","",IF(OR($H23&lt;&gt;"",AND($E23&lt;&gt;"",$F23&lt;&gt;"",$G23&lt;&gt;"")),"Usable","Needs Detail"))</f>
        <v/>
      </c>
      <c r="N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 t="str">
        <f aca="false">IF($A24="","",IF(OR($H24&lt;&gt;"",AND($E24&lt;&gt;"",$F24&lt;&gt;"",$G24&lt;&gt;"")),"Usable","Needs Detail"))</f>
        <v/>
      </c>
      <c r="N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 t="str">
        <f aca="false">IF($A25="","",IF(OR($H25&lt;&gt;"",AND($E25&lt;&gt;"",$F25&lt;&gt;"",$G25&lt;&gt;"")),"Usable","Needs Detail"))</f>
        <v/>
      </c>
      <c r="N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 t="str">
        <f aca="false">IF($A26="","",IF(OR($H26&lt;&gt;"",AND($E26&lt;&gt;"",$F26&lt;&gt;"",$G26&lt;&gt;"")),"Usable","Needs Detail"))</f>
        <v/>
      </c>
      <c r="N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 t="str">
        <f aca="false">IF($A27="","",IF(OR($H27&lt;&gt;"",AND($E27&lt;&gt;"",$F27&lt;&gt;"",$G27&lt;&gt;"")),"Usable","Needs Detail"))</f>
        <v/>
      </c>
      <c r="N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 t="str">
        <f aca="false">IF($A28="","",IF(OR($H28&lt;&gt;"",AND($E28&lt;&gt;"",$F28&lt;&gt;"",$G28&lt;&gt;"")),"Usable","Needs Detail"))</f>
        <v/>
      </c>
      <c r="N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 t="str">
        <f aca="false">IF($A29="","",IF(OR($H29&lt;&gt;"",AND($E29&lt;&gt;"",$F29&lt;&gt;"",$G29&lt;&gt;"")),"Usable","Needs Detail"))</f>
        <v/>
      </c>
      <c r="N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 t="str">
        <f aca="false">IF($A30="","",IF(OR($H30&lt;&gt;"",AND($E30&lt;&gt;"",$F30&lt;&gt;"",$G30&lt;&gt;"")),"Usable","Needs Detail"))</f>
        <v/>
      </c>
      <c r="N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 t="str">
        <f aca="false">IF($A31="","",IF(OR($H31&lt;&gt;"",AND($E31&lt;&gt;"",$F31&lt;&gt;"",$G31&lt;&gt;"")),"Usable","Needs Detail"))</f>
        <v/>
      </c>
      <c r="N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 t="str">
        <f aca="false">IF($A32="","",IF(OR($H32&lt;&gt;"",AND($E32&lt;&gt;"",$F32&lt;&gt;"",$G32&lt;&gt;"")),"Usable","Needs Detail"))</f>
        <v/>
      </c>
      <c r="N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 t="str">
        <f aca="false">IF($A33="","",IF(OR($H33&lt;&gt;"",AND($E33&lt;&gt;"",$F33&lt;&gt;"",$G33&lt;&gt;"")),"Usable","Needs Detail"))</f>
        <v/>
      </c>
      <c r="N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 t="str">
        <f aca="false">IF($A34="","",IF(OR($H34&lt;&gt;"",AND($E34&lt;&gt;"",$F34&lt;&gt;"",$G34&lt;&gt;"")),"Usable","Needs Detail"))</f>
        <v/>
      </c>
      <c r="N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 t="str">
        <f aca="false">IF($A35="","",IF(OR($H35&lt;&gt;"",AND($E35&lt;&gt;"",$F35&lt;&gt;"",$G35&lt;&gt;"")),"Usable","Needs Detail"))</f>
        <v/>
      </c>
      <c r="N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 t="str">
        <f aca="false">IF($A36="","",IF(OR($H36&lt;&gt;"",AND($E36&lt;&gt;"",$F36&lt;&gt;"",$G36&lt;&gt;"")),"Usable","Needs Detail"))</f>
        <v/>
      </c>
      <c r="N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 t="str">
        <f aca="false">IF($A37="","",IF(OR($H37&lt;&gt;"",AND($E37&lt;&gt;"",$F37&lt;&gt;"",$G37&lt;&gt;"")),"Usable","Needs Detail"))</f>
        <v/>
      </c>
      <c r="N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 t="str">
        <f aca="false">IF($A38="","",IF(OR($H38&lt;&gt;"",AND($E38&lt;&gt;"",$F38&lt;&gt;"",$G38&lt;&gt;"")),"Usable","Needs Detail"))</f>
        <v/>
      </c>
      <c r="N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 t="str">
        <f aca="false">IF($A39="","",IF(OR($H39&lt;&gt;"",AND($E39&lt;&gt;"",$F39&lt;&gt;"",$G39&lt;&gt;"")),"Usable","Needs Detail"))</f>
        <v/>
      </c>
      <c r="N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 t="str">
        <f aca="false">IF($A40="","",IF(OR($H40&lt;&gt;"",AND($E40&lt;&gt;"",$F40&lt;&gt;"",$G40&lt;&gt;"")),"Usable","Needs Detail"))</f>
        <v/>
      </c>
      <c r="N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 t="str">
        <f aca="false">IF($A41="","",IF(OR($H41&lt;&gt;"",AND($E41&lt;&gt;"",$F41&lt;&gt;"",$G41&lt;&gt;"")),"Usable","Needs Detail"))</f>
        <v/>
      </c>
      <c r="N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 t="str">
        <f aca="false">IF($A42="","",IF(OR($H42&lt;&gt;"",AND($E42&lt;&gt;"",$F42&lt;&gt;"",$G42&lt;&gt;"")),"Usable","Needs Detail"))</f>
        <v/>
      </c>
      <c r="N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 t="str">
        <f aca="false">IF($A43="","",IF(OR($H43&lt;&gt;"",AND($E43&lt;&gt;"",$F43&lt;&gt;"",$G43&lt;&gt;"")),"Usable","Needs Detail"))</f>
        <v/>
      </c>
      <c r="N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 t="str">
        <f aca="false">IF($A44="","",IF(OR($H44&lt;&gt;"",AND($E44&lt;&gt;"",$F44&lt;&gt;"",$G44&lt;&gt;"")),"Usable","Needs Detail"))</f>
        <v/>
      </c>
      <c r="N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 t="str">
        <f aca="false">IF($A45="","",IF(OR($H45&lt;&gt;"",AND($E45&lt;&gt;"",$F45&lt;&gt;"",$G45&lt;&gt;"")),"Usable","Needs Detail"))</f>
        <v/>
      </c>
      <c r="N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 t="str">
        <f aca="false">IF($A46="","",IF(OR($H46&lt;&gt;"",AND($E46&lt;&gt;"",$F46&lt;&gt;"",$G46&lt;&gt;"")),"Usable","Needs Detail"))</f>
        <v/>
      </c>
      <c r="N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 t="str">
        <f aca="false">IF($A47="","",IF(OR($H47&lt;&gt;"",AND($E47&lt;&gt;"",$F47&lt;&gt;"",$G47&lt;&gt;"")),"Usable","Needs Detail"))</f>
        <v/>
      </c>
      <c r="N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 t="str">
        <f aca="false">IF($A48="","",IF(OR($H48&lt;&gt;"",AND($E48&lt;&gt;"",$F48&lt;&gt;"",$G48&lt;&gt;"")),"Usable","Needs Detail"))</f>
        <v/>
      </c>
      <c r="N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 t="str">
        <f aca="false">IF($A49="","",IF(OR($H49&lt;&gt;"",AND($E49&lt;&gt;"",$F49&lt;&gt;"",$G49&lt;&gt;"")),"Usable","Needs Detail"))</f>
        <v/>
      </c>
      <c r="N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 t="str">
        <f aca="false">IF($A50="","",IF(OR($H50&lt;&gt;"",AND($E50&lt;&gt;"",$F50&lt;&gt;"",$G50&lt;&gt;"")),"Usable","Needs Detail"))</f>
        <v/>
      </c>
      <c r="N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 t="str">
        <f aca="false">IF($A51="","",IF(OR($H51&lt;&gt;"",AND($E51&lt;&gt;"",$F51&lt;&gt;"",$G51&lt;&gt;"")),"Usable","Needs Detail"))</f>
        <v/>
      </c>
      <c r="N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 t="str">
        <f aca="false">IF($A52="","",IF(OR($H52&lt;&gt;"",AND($E52&lt;&gt;"",$F52&lt;&gt;"",$G52&lt;&gt;"")),"Usable","Needs Detail"))</f>
        <v/>
      </c>
      <c r="N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 t="str">
        <f aca="false">IF($A53="","",IF(OR($H53&lt;&gt;"",AND($E53&lt;&gt;"",$F53&lt;&gt;"",$G53&lt;&gt;"")),"Usable","Needs Detail"))</f>
        <v/>
      </c>
      <c r="N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 t="str">
        <f aca="false">IF($A54="","",IF(OR($H54&lt;&gt;"",AND($E54&lt;&gt;"",$F54&lt;&gt;"",$G54&lt;&gt;"")),"Usable","Needs Detail"))</f>
        <v/>
      </c>
      <c r="N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 t="str">
        <f aca="false">IF($A55="","",IF(OR($H55&lt;&gt;"",AND($E55&lt;&gt;"",$F55&lt;&gt;"",$G55&lt;&gt;"")),"Usable","Needs Detail"))</f>
        <v/>
      </c>
      <c r="N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 t="str">
        <f aca="false">IF($A56="","",IF(OR($H56&lt;&gt;"",AND($E56&lt;&gt;"",$F56&lt;&gt;"",$G56&lt;&gt;"")),"Usable","Needs Detail"))</f>
        <v/>
      </c>
      <c r="N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 t="str">
        <f aca="false">IF($A57="","",IF(OR($H57&lt;&gt;"",AND($E57&lt;&gt;"",$F57&lt;&gt;"",$G57&lt;&gt;"")),"Usable","Needs Detail"))</f>
        <v/>
      </c>
      <c r="N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 t="str">
        <f aca="false">IF($A58="","",IF(OR($H58&lt;&gt;"",AND($E58&lt;&gt;"",$F58&lt;&gt;"",$G58&lt;&gt;"")),"Usable","Needs Detail"))</f>
        <v/>
      </c>
      <c r="N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 t="str">
        <f aca="false">IF($A59="","",IF(OR($H59&lt;&gt;"",AND($E59&lt;&gt;"",$F59&lt;&gt;"",$G59&lt;&gt;"")),"Usable","Needs Detail"))</f>
        <v/>
      </c>
      <c r="N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 t="str">
        <f aca="false">IF($A60="","",IF(OR($H60&lt;&gt;"",AND($E60&lt;&gt;"",$F60&lt;&gt;"",$G60&lt;&gt;"")),"Usable","Needs Detail"))</f>
        <v/>
      </c>
      <c r="N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 t="str">
        <f aca="false">IF($A61="","",IF(OR($H61&lt;&gt;"",AND($E61&lt;&gt;"",$F61&lt;&gt;"",$G61&lt;&gt;"")),"Usable","Needs Detail"))</f>
        <v/>
      </c>
      <c r="N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 t="str">
        <f aca="false">IF($A62="","",IF(OR($H62&lt;&gt;"",AND($E62&lt;&gt;"",$F62&lt;&gt;"",$G62&lt;&gt;"")),"Usable","Needs Detail"))</f>
        <v/>
      </c>
      <c r="N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 t="str">
        <f aca="false">IF($A63="","",IF(OR($H63&lt;&gt;"",AND($E63&lt;&gt;"",$F63&lt;&gt;"",$G63&lt;&gt;"")),"Usable","Needs Detail"))</f>
        <v/>
      </c>
      <c r="N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 t="str">
        <f aca="false">IF($A64="","",IF(OR($H64&lt;&gt;"",AND($E64&lt;&gt;"",$F64&lt;&gt;"",$G64&lt;&gt;"")),"Usable","Needs Detail"))</f>
        <v/>
      </c>
      <c r="N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 t="str">
        <f aca="false">IF($A65="","",IF(OR($H65&lt;&gt;"",AND($E65&lt;&gt;"",$F65&lt;&gt;"",$G65&lt;&gt;"")),"Usable","Needs Detail"))</f>
        <v/>
      </c>
      <c r="N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 t="str">
        <f aca="false">IF($A66="","",IF(OR($H66&lt;&gt;"",AND($E66&lt;&gt;"",$F66&lt;&gt;"",$G66&lt;&gt;"")),"Usable","Needs Detail"))</f>
        <v/>
      </c>
      <c r="N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 t="str">
        <f aca="false">IF($A67="","",IF(OR($H67&lt;&gt;"",AND($E67&lt;&gt;"",$F67&lt;&gt;"",$G67&lt;&gt;"")),"Usable","Needs Detail"))</f>
        <v/>
      </c>
      <c r="N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 t="str">
        <f aca="false">IF($A68="","",IF(OR($H68&lt;&gt;"",AND($E68&lt;&gt;"",$F68&lt;&gt;"",$G68&lt;&gt;"")),"Usable","Needs Detail"))</f>
        <v/>
      </c>
      <c r="N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 t="str">
        <f aca="false">IF($A69="","",IF(OR($H69&lt;&gt;"",AND($E69&lt;&gt;"",$F69&lt;&gt;"",$G69&lt;&gt;"")),"Usable","Needs Detail"))</f>
        <v/>
      </c>
      <c r="N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 t="str">
        <f aca="false">IF($A70="","",IF(OR($H70&lt;&gt;"",AND($E70&lt;&gt;"",$F70&lt;&gt;"",$G70&lt;&gt;"")),"Usable","Needs Detail"))</f>
        <v/>
      </c>
      <c r="N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 t="str">
        <f aca="false">IF($A71="","",IF(OR($H71&lt;&gt;"",AND($E71&lt;&gt;"",$F71&lt;&gt;"",$G71&lt;&gt;"")),"Usable","Needs Detail"))</f>
        <v/>
      </c>
      <c r="N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 t="str">
        <f aca="false">IF($A72="","",IF(OR($H72&lt;&gt;"",AND($E72&lt;&gt;"",$F72&lt;&gt;"",$G72&lt;&gt;"")),"Usable","Needs Detail"))</f>
        <v/>
      </c>
      <c r="N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 t="str">
        <f aca="false">IF($A73="","",IF(OR($H73&lt;&gt;"",AND($E73&lt;&gt;"",$F73&lt;&gt;"",$G73&lt;&gt;"")),"Usable","Needs Detail"))</f>
        <v/>
      </c>
      <c r="N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 t="str">
        <f aca="false">IF($A74="","",IF(OR($H74&lt;&gt;"",AND($E74&lt;&gt;"",$F74&lt;&gt;"",$G74&lt;&gt;"")),"Usable","Needs Detail"))</f>
        <v/>
      </c>
      <c r="N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 t="str">
        <f aca="false">IF($A75="","",IF(OR($H75&lt;&gt;"",AND($E75&lt;&gt;"",$F75&lt;&gt;"",$G75&lt;&gt;"")),"Usable","Needs Detail"))</f>
        <v/>
      </c>
      <c r="N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 t="str">
        <f aca="false">IF($A76="","",IF(OR($H76&lt;&gt;"",AND($E76&lt;&gt;"",$F76&lt;&gt;"",$G76&lt;&gt;"")),"Usable","Needs Detail"))</f>
        <v/>
      </c>
      <c r="N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 t="str">
        <f aca="false">IF($A77="","",IF(OR($H77&lt;&gt;"",AND($E77&lt;&gt;"",$F77&lt;&gt;"",$G77&lt;&gt;"")),"Usable","Needs Detail"))</f>
        <v/>
      </c>
      <c r="N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 t="str">
        <f aca="false">IF($A78="","",IF(OR($H78&lt;&gt;"",AND($E78&lt;&gt;"",$F78&lt;&gt;"",$G78&lt;&gt;"")),"Usable","Needs Detail"))</f>
        <v/>
      </c>
      <c r="N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 t="str">
        <f aca="false">IF($A79="","",IF(OR($H79&lt;&gt;"",AND($E79&lt;&gt;"",$F79&lt;&gt;"",$G79&lt;&gt;"")),"Usable","Needs Detail"))</f>
        <v/>
      </c>
      <c r="N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 t="str">
        <f aca="false">IF($A80="","",IF(OR($H80&lt;&gt;"",AND($E80&lt;&gt;"",$F80&lt;&gt;"",$G80&lt;&gt;"")),"Usable","Needs Detail"))</f>
        <v/>
      </c>
      <c r="N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 t="str">
        <f aca="false">IF($A81="","",IF(OR($H81&lt;&gt;"",AND($E81&lt;&gt;"",$F81&lt;&gt;"",$G81&lt;&gt;"")),"Usable","Needs Detail"))</f>
        <v/>
      </c>
      <c r="N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 t="str">
        <f aca="false">IF($A82="","",IF(OR($H82&lt;&gt;"",AND($E82&lt;&gt;"",$F82&lt;&gt;"",$G82&lt;&gt;"")),"Usable","Needs Detail"))</f>
        <v/>
      </c>
      <c r="N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 t="str">
        <f aca="false">IF($A83="","",IF(OR($H83&lt;&gt;"",AND($E83&lt;&gt;"",$F83&lt;&gt;"",$G83&lt;&gt;"")),"Usable","Needs Detail"))</f>
        <v/>
      </c>
      <c r="N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 t="str">
        <f aca="false">IF($A84="","",IF(OR($H84&lt;&gt;"",AND($E84&lt;&gt;"",$F84&lt;&gt;"",$G84&lt;&gt;"")),"Usable","Needs Detail"))</f>
        <v/>
      </c>
      <c r="N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 t="str">
        <f aca="false">IF($A85="","",IF(OR($H85&lt;&gt;"",AND($E85&lt;&gt;"",$F85&lt;&gt;"",$G85&lt;&gt;"")),"Usable","Needs Detail"))</f>
        <v/>
      </c>
      <c r="N85" s="14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 t="str">
        <f aca="false">IF($A86="","",IF(OR($H86&lt;&gt;"",AND($E86&lt;&gt;"",$F86&lt;&gt;"",$G86&lt;&gt;"")),"Usable","Needs Detail"))</f>
        <v/>
      </c>
      <c r="N86" s="14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 t="str">
        <f aca="false">IF($A87="","",IF(OR($H87&lt;&gt;"",AND($E87&lt;&gt;"",$F87&lt;&gt;"",$G87&lt;&gt;"")),"Usable","Needs Detail"))</f>
        <v/>
      </c>
      <c r="N87" s="14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 t="str">
        <f aca="false">IF($A88="","",IF(OR($H88&lt;&gt;"",AND($E88&lt;&gt;"",$F88&lt;&gt;"",$G88&lt;&gt;"")),"Usable","Needs Detail"))</f>
        <v/>
      </c>
      <c r="N88" s="14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 t="str">
        <f aca="false">IF($A89="","",IF(OR($H89&lt;&gt;"",AND($E89&lt;&gt;"",$F89&lt;&gt;"",$G89&lt;&gt;"")),"Usable","Needs Detail"))</f>
        <v/>
      </c>
      <c r="N89" s="14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 t="str">
        <f aca="false">IF($A90="","",IF(OR($H90&lt;&gt;"",AND($E90&lt;&gt;"",$F90&lt;&gt;"",$G90&lt;&gt;"")),"Usable","Needs Detail"))</f>
        <v/>
      </c>
      <c r="N90" s="14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 t="str">
        <f aca="false">IF($A91="","",IF(OR($H91&lt;&gt;"",AND($E91&lt;&gt;"",$F91&lt;&gt;"",$G91&lt;&gt;"")),"Usable","Needs Detail"))</f>
        <v/>
      </c>
      <c r="N91" s="14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 t="str">
        <f aca="false">IF($A92="","",IF(OR($H92&lt;&gt;"",AND($E92&lt;&gt;"",$F92&lt;&gt;"",$G92&lt;&gt;"")),"Usable","Needs Detail"))</f>
        <v/>
      </c>
      <c r="N92" s="14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 t="str">
        <f aca="false">IF($A93="","",IF(OR($H93&lt;&gt;"",AND($E93&lt;&gt;"",$F93&lt;&gt;"",$G93&lt;&gt;"")),"Usable","Needs Detail"))</f>
        <v/>
      </c>
      <c r="N93" s="14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 t="str">
        <f aca="false">IF($A94="","",IF(OR($H94&lt;&gt;"",AND($E94&lt;&gt;"",$F94&lt;&gt;"",$G94&lt;&gt;"")),"Usable","Needs Detail"))</f>
        <v/>
      </c>
      <c r="N94" s="14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 t="str">
        <f aca="false">IF($A95="","",IF(OR($H95&lt;&gt;"",AND($E95&lt;&gt;"",$F95&lt;&gt;"",$G95&lt;&gt;"")),"Usable","Needs Detail"))</f>
        <v/>
      </c>
      <c r="N95" s="14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 t="str">
        <f aca="false">IF($A96="","",IF(OR($H96&lt;&gt;"",AND($E96&lt;&gt;"",$F96&lt;&gt;"",$G96&lt;&gt;"")),"Usable","Needs Detail"))</f>
        <v/>
      </c>
      <c r="N96" s="14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 t="str">
        <f aca="false">IF($A97="","",IF(OR($H97&lt;&gt;"",AND($E97&lt;&gt;"",$F97&lt;&gt;"",$G97&lt;&gt;"")),"Usable","Needs Detail"))</f>
        <v/>
      </c>
      <c r="N97" s="14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 t="str">
        <f aca="false">IF($A98="","",IF(OR($H98&lt;&gt;"",AND($E98&lt;&gt;"",$F98&lt;&gt;"",$G98&lt;&gt;"")),"Usable","Needs Detail"))</f>
        <v/>
      </c>
      <c r="N98" s="14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 t="str">
        <f aca="false">IF($A99="","",IF(OR($H99&lt;&gt;"",AND($E99&lt;&gt;"",$F99&lt;&gt;"",$G99&lt;&gt;"")),"Usable","Needs Detail"))</f>
        <v/>
      </c>
      <c r="N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 t="str">
        <f aca="false">IF($A100="","",IF(OR($H100&lt;&gt;"",AND($E100&lt;&gt;"",$F100&lt;&gt;"",$G100&lt;&gt;"")),"Usable","Needs Detail"))</f>
        <v/>
      </c>
      <c r="N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 t="str">
        <f aca="false">IF($A101="","",IF(OR($H101&lt;&gt;"",AND($E101&lt;&gt;"",$F101&lt;&gt;"",$G101&lt;&gt;"")),"Usable","Needs Detail"))</f>
        <v/>
      </c>
      <c r="N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 t="str">
        <f aca="false">IF($A102="","",IF(OR($H102&lt;&gt;"",AND($E102&lt;&gt;"",$F102&lt;&gt;"",$G102&lt;&gt;"")),"Usable","Needs Detail"))</f>
        <v/>
      </c>
      <c r="N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 t="str">
        <f aca="false">IF($A103="","",IF(OR($H103&lt;&gt;"",AND($E103&lt;&gt;"",$F103&lt;&gt;"",$G103&lt;&gt;"")),"Usable","Needs Detail"))</f>
        <v/>
      </c>
      <c r="N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 t="str">
        <f aca="false">IF($A104="","",IF(OR($H104&lt;&gt;"",AND($E104&lt;&gt;"",$F104&lt;&gt;"",$G104&lt;&gt;"")),"Usable","Needs Detail"))</f>
        <v/>
      </c>
      <c r="N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 t="str">
        <f aca="false">IF($A105="","",IF(OR($H105&lt;&gt;"",AND($E105&lt;&gt;"",$F105&lt;&gt;"",$G105&lt;&gt;"")),"Usable","Needs Detail"))</f>
        <v/>
      </c>
      <c r="N105" s="14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 t="str">
        <f aca="false">IF($A106="","",IF(OR($H106&lt;&gt;"",AND($E106&lt;&gt;"",$F106&lt;&gt;"",$G106&lt;&gt;"")),"Usable","Needs Detail"))</f>
        <v/>
      </c>
      <c r="N106" s="14"/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 t="str">
        <f aca="false">IF($A107="","",IF(OR($H107&lt;&gt;"",AND($E107&lt;&gt;"",$F107&lt;&gt;"",$G107&lt;&gt;"")),"Usable","Needs Detail"))</f>
        <v/>
      </c>
      <c r="N107" s="14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 t="str">
        <f aca="false">IF($A108="","",IF(OR($H108&lt;&gt;"",AND($E108&lt;&gt;"",$F108&lt;&gt;"",$G108&lt;&gt;"")),"Usable","Needs Detail"))</f>
        <v/>
      </c>
      <c r="N108" s="14"/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 t="str">
        <f aca="false">IF($A109="","",IF(OR($H109&lt;&gt;"",AND($E109&lt;&gt;"",$F109&lt;&gt;"",$G109&lt;&gt;"")),"Usable","Needs Detail"))</f>
        <v/>
      </c>
      <c r="N109" s="14"/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 t="str">
        <f aca="false">IF($A110="","",IF(OR($H110&lt;&gt;"",AND($E110&lt;&gt;"",$F110&lt;&gt;"",$G110&lt;&gt;"")),"Usable","Needs Detail"))</f>
        <v/>
      </c>
      <c r="N110" s="14"/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 t="str">
        <f aca="false">IF($A111="","",IF(OR($H111&lt;&gt;"",AND($E111&lt;&gt;"",$F111&lt;&gt;"",$G111&lt;&gt;"")),"Usable","Needs Detail"))</f>
        <v/>
      </c>
      <c r="N111" s="14"/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 t="str">
        <f aca="false">IF($A112="","",IF(OR($H112&lt;&gt;"",AND($E112&lt;&gt;"",$F112&lt;&gt;"",$G112&lt;&gt;"")),"Usable","Needs Detail"))</f>
        <v/>
      </c>
      <c r="N112" s="14"/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 t="str">
        <f aca="false">IF($A113="","",IF(OR($H113&lt;&gt;"",AND($E113&lt;&gt;"",$F113&lt;&gt;"",$G113&lt;&gt;"")),"Usable","Needs Detail"))</f>
        <v/>
      </c>
      <c r="N113" s="14"/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 t="str">
        <f aca="false">IF($A114="","",IF(OR($H114&lt;&gt;"",AND($E114&lt;&gt;"",$F114&lt;&gt;"",$G114&lt;&gt;"")),"Usable","Needs Detail"))</f>
        <v/>
      </c>
      <c r="N114" s="14"/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 t="str">
        <f aca="false">IF($A115="","",IF(OR($H115&lt;&gt;"",AND($E115&lt;&gt;"",$F115&lt;&gt;"",$G115&lt;&gt;"")),"Usable","Needs Detail"))</f>
        <v/>
      </c>
      <c r="N115" s="14"/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 t="str">
        <f aca="false">IF($A116="","",IF(OR($H116&lt;&gt;"",AND($E116&lt;&gt;"",$F116&lt;&gt;"",$G116&lt;&gt;"")),"Usable","Needs Detail"))</f>
        <v/>
      </c>
      <c r="N116" s="14"/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 t="str">
        <f aca="false">IF($A117="","",IF(OR($H117&lt;&gt;"",AND($E117&lt;&gt;"",$F117&lt;&gt;"",$G117&lt;&gt;"")),"Usable","Needs Detail"))</f>
        <v/>
      </c>
      <c r="N117" s="14"/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 t="str">
        <f aca="false">IF($A118="","",IF(OR($H118&lt;&gt;"",AND($E118&lt;&gt;"",$F118&lt;&gt;"",$G118&lt;&gt;"")),"Usable","Needs Detail"))</f>
        <v/>
      </c>
      <c r="N118" s="14"/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 t="str">
        <f aca="false">IF($A119="","",IF(OR($H119&lt;&gt;"",AND($E119&lt;&gt;"",$F119&lt;&gt;"",$G119&lt;&gt;"")),"Usable","Needs Detail"))</f>
        <v/>
      </c>
      <c r="N119" s="14"/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 t="str">
        <f aca="false">IF($A120="","",IF(OR($H120&lt;&gt;"",AND($E120&lt;&gt;"",$F120&lt;&gt;"",$G120&lt;&gt;"")),"Usable","Needs Detail"))</f>
        <v/>
      </c>
      <c r="N120" s="14"/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 t="str">
        <f aca="false">IF($A121="","",IF(OR($H121&lt;&gt;"",AND($E121&lt;&gt;"",$F121&lt;&gt;"",$G121&lt;&gt;"")),"Usable","Needs Detail"))</f>
        <v/>
      </c>
      <c r="N121" s="14"/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 t="str">
        <f aca="false">IF($A122="","",IF(OR($H122&lt;&gt;"",AND($E122&lt;&gt;"",$F122&lt;&gt;"",$G122&lt;&gt;"")),"Usable","Needs Detail"))</f>
        <v/>
      </c>
      <c r="N122" s="14"/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 t="str">
        <f aca="false">IF($A123="","",IF(OR($H123&lt;&gt;"",AND($E123&lt;&gt;"",$F123&lt;&gt;"",$G123&lt;&gt;"")),"Usable","Needs Detail"))</f>
        <v/>
      </c>
      <c r="N123" s="14"/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 t="str">
        <f aca="false">IF($A124="","",IF(OR($H124&lt;&gt;"",AND($E124&lt;&gt;"",$F124&lt;&gt;"",$G124&lt;&gt;"")),"Usable","Needs Detail"))</f>
        <v/>
      </c>
      <c r="N124" s="14"/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 t="str">
        <f aca="false">IF($A125="","",IF(OR($H125&lt;&gt;"",AND($E125&lt;&gt;"",$F125&lt;&gt;"",$G125&lt;&gt;"")),"Usable","Needs Detail"))</f>
        <v/>
      </c>
      <c r="N125" s="14"/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 t="str">
        <f aca="false">IF($A126="","",IF(OR($H126&lt;&gt;"",AND($E126&lt;&gt;"",$F126&lt;&gt;"",$G126&lt;&gt;"")),"Usable","Needs Detail"))</f>
        <v/>
      </c>
      <c r="N126" s="14"/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 t="str">
        <f aca="false">IF($A127="","",IF(OR($H127&lt;&gt;"",AND($E127&lt;&gt;"",$F127&lt;&gt;"",$G127&lt;&gt;"")),"Usable","Needs Detail"))</f>
        <v/>
      </c>
      <c r="N127" s="14"/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 t="str">
        <f aca="false">IF($A128="","",IF(OR($H128&lt;&gt;"",AND($E128&lt;&gt;"",$F128&lt;&gt;"",$G128&lt;&gt;"")),"Usable","Needs Detail"))</f>
        <v/>
      </c>
      <c r="N128" s="14"/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 t="str">
        <f aca="false">IF($A129="","",IF(OR($H129&lt;&gt;"",AND($E129&lt;&gt;"",$F129&lt;&gt;"",$G129&lt;&gt;"")),"Usable","Needs Detail"))</f>
        <v/>
      </c>
      <c r="N129" s="14"/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 t="str">
        <f aca="false">IF($A130="","",IF(OR($H130&lt;&gt;"",AND($E130&lt;&gt;"",$F130&lt;&gt;"",$G130&lt;&gt;"")),"Usable","Needs Detail"))</f>
        <v/>
      </c>
      <c r="N130" s="14"/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 t="str">
        <f aca="false">IF($A131="","",IF(OR($H131&lt;&gt;"",AND($E131&lt;&gt;"",$F131&lt;&gt;"",$G131&lt;&gt;"")),"Usable","Needs Detail"))</f>
        <v/>
      </c>
      <c r="N131" s="14"/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 t="str">
        <f aca="false">IF($A132="","",IF(OR($H132&lt;&gt;"",AND($E132&lt;&gt;"",$F132&lt;&gt;"",$G132&lt;&gt;"")),"Usable","Needs Detail"))</f>
        <v/>
      </c>
      <c r="N132" s="14"/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 t="str">
        <f aca="false">IF($A133="","",IF(OR($H133&lt;&gt;"",AND($E133&lt;&gt;"",$F133&lt;&gt;"",$G133&lt;&gt;"")),"Usable","Needs Detail"))</f>
        <v/>
      </c>
      <c r="N133" s="14"/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 t="str">
        <f aca="false">IF($A134="","",IF(OR($H134&lt;&gt;"",AND($E134&lt;&gt;"",$F134&lt;&gt;"",$G134&lt;&gt;"")),"Usable","Needs Detail"))</f>
        <v/>
      </c>
      <c r="N134" s="14"/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 t="str">
        <f aca="false">IF($A135="","",IF(OR($H135&lt;&gt;"",AND($E135&lt;&gt;"",$F135&lt;&gt;"",$G135&lt;&gt;"")),"Usable","Needs Detail"))</f>
        <v/>
      </c>
      <c r="N135" s="14"/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 t="str">
        <f aca="false">IF($A136="","",IF(OR($H136&lt;&gt;"",AND($E136&lt;&gt;"",$F136&lt;&gt;"",$G136&lt;&gt;"")),"Usable","Needs Detail"))</f>
        <v/>
      </c>
      <c r="N136" s="14"/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 t="str">
        <f aca="false">IF($A137="","",IF(OR($H137&lt;&gt;"",AND($E137&lt;&gt;"",$F137&lt;&gt;"",$G137&lt;&gt;"")),"Usable","Needs Detail"))</f>
        <v/>
      </c>
      <c r="N137" s="14"/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 t="str">
        <f aca="false">IF($A138="","",IF(OR($H138&lt;&gt;"",AND($E138&lt;&gt;"",$F138&lt;&gt;"",$G138&lt;&gt;"")),"Usable","Needs Detail"))</f>
        <v/>
      </c>
      <c r="N138" s="14"/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 t="str">
        <f aca="false">IF($A139="","",IF(OR($H139&lt;&gt;"",AND($E139&lt;&gt;"",$F139&lt;&gt;"",$G139&lt;&gt;"")),"Usable","Needs Detail"))</f>
        <v/>
      </c>
      <c r="N139" s="14"/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 t="str">
        <f aca="false">IF($A140="","",IF(OR($H140&lt;&gt;"",AND($E140&lt;&gt;"",$F140&lt;&gt;"",$G140&lt;&gt;"")),"Usable","Needs Detail"))</f>
        <v/>
      </c>
      <c r="N140" s="14"/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 t="str">
        <f aca="false">IF($A141="","",IF(OR($H141&lt;&gt;"",AND($E141&lt;&gt;"",$F141&lt;&gt;"",$G141&lt;&gt;"")),"Usable","Needs Detail"))</f>
        <v/>
      </c>
      <c r="N141" s="14"/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 t="str">
        <f aca="false">IF($A142="","",IF(OR($H142&lt;&gt;"",AND($E142&lt;&gt;"",$F142&lt;&gt;"",$G142&lt;&gt;"")),"Usable","Needs Detail"))</f>
        <v/>
      </c>
      <c r="N142" s="14"/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 t="str">
        <f aca="false">IF($A143="","",IF(OR($H143&lt;&gt;"",AND($E143&lt;&gt;"",$F143&lt;&gt;"",$G143&lt;&gt;"")),"Usable","Needs Detail"))</f>
        <v/>
      </c>
      <c r="N143" s="14"/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 t="str">
        <f aca="false">IF($A144="","",IF(OR($H144&lt;&gt;"",AND($E144&lt;&gt;"",$F144&lt;&gt;"",$G144&lt;&gt;"")),"Usable","Needs Detail"))</f>
        <v/>
      </c>
      <c r="N144" s="14"/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 t="str">
        <f aca="false">IF($A145="","",IF(OR($H145&lt;&gt;"",AND($E145&lt;&gt;"",$F145&lt;&gt;"",$G145&lt;&gt;"")),"Usable","Needs Detail"))</f>
        <v/>
      </c>
      <c r="N145" s="14"/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 t="str">
        <f aca="false">IF($A146="","",IF(OR($H146&lt;&gt;"",AND($E146&lt;&gt;"",$F146&lt;&gt;"",$G146&lt;&gt;"")),"Usable","Needs Detail"))</f>
        <v/>
      </c>
      <c r="N146" s="14"/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 t="str">
        <f aca="false">IF($A147="","",IF(OR($H147&lt;&gt;"",AND($E147&lt;&gt;"",$F147&lt;&gt;"",$G147&lt;&gt;"")),"Usable","Needs Detail"))</f>
        <v/>
      </c>
      <c r="N147" s="14"/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 t="str">
        <f aca="false">IF($A148="","",IF(OR($H148&lt;&gt;"",AND($E148&lt;&gt;"",$F148&lt;&gt;"",$G148&lt;&gt;"")),"Usable","Needs Detail"))</f>
        <v/>
      </c>
      <c r="N148" s="14"/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 t="str">
        <f aca="false">IF($A149="","",IF(OR($H149&lt;&gt;"",AND($E149&lt;&gt;"",$F149&lt;&gt;"",$G149&lt;&gt;"")),"Usable","Needs Detail"))</f>
        <v/>
      </c>
      <c r="N149" s="14"/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 t="str">
        <f aca="false">IF($A150="","",IF(OR($H150&lt;&gt;"",AND($E150&lt;&gt;"",$F150&lt;&gt;"",$G150&lt;&gt;"")),"Usable","Needs Detail"))</f>
        <v/>
      </c>
      <c r="N150" s="14"/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 t="str">
        <f aca="false">IF($A151="","",IF(OR($H151&lt;&gt;"",AND($E151&lt;&gt;"",$F151&lt;&gt;"",$G151&lt;&gt;"")),"Usable","Needs Detail"))</f>
        <v/>
      </c>
      <c r="N151" s="14"/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 t="str">
        <f aca="false">IF($A152="","",IF(OR($H152&lt;&gt;"",AND($E152&lt;&gt;"",$F152&lt;&gt;"",$G152&lt;&gt;"")),"Usable","Needs Detail"))</f>
        <v/>
      </c>
      <c r="N152" s="14"/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 t="str">
        <f aca="false">IF($A153="","",IF(OR($H153&lt;&gt;"",AND($E153&lt;&gt;"",$F153&lt;&gt;"",$G153&lt;&gt;"")),"Usable","Needs Detail"))</f>
        <v/>
      </c>
      <c r="N153" s="14"/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 t="str">
        <f aca="false">IF($A154="","",IF(OR($H154&lt;&gt;"",AND($E154&lt;&gt;"",$F154&lt;&gt;"",$G154&lt;&gt;"")),"Usable","Needs Detail"))</f>
        <v/>
      </c>
      <c r="N154" s="14"/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 t="str">
        <f aca="false">IF($A155="","",IF(OR($H155&lt;&gt;"",AND($E155&lt;&gt;"",$F155&lt;&gt;"",$G155&lt;&gt;"")),"Usable","Needs Detail"))</f>
        <v/>
      </c>
      <c r="N155" s="14"/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 t="str">
        <f aca="false">IF($A156="","",IF(OR($H156&lt;&gt;"",AND($E156&lt;&gt;"",$F156&lt;&gt;"",$G156&lt;&gt;"")),"Usable","Needs Detail"))</f>
        <v/>
      </c>
      <c r="N156" s="14"/>
    </row>
    <row r="157" customFormat="false" ht="15" hidden="false" customHeight="false" outlineLevel="0" collapsed="false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 t="str">
        <f aca="false">IF($A157="","",IF(OR($H157&lt;&gt;"",AND($E157&lt;&gt;"",$F157&lt;&gt;"",$G157&lt;&gt;"")),"Usable","Needs Detail"))</f>
        <v/>
      </c>
      <c r="N157" s="14"/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 t="str">
        <f aca="false">IF($A158="","",IF(OR($H158&lt;&gt;"",AND($E158&lt;&gt;"",$F158&lt;&gt;"",$G158&lt;&gt;"")),"Usable","Needs Detail"))</f>
        <v/>
      </c>
      <c r="N158" s="14"/>
    </row>
    <row r="159" customFormat="false" ht="15" hidden="false" customHeight="false" outlineLevel="0" collapsed="false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 t="str">
        <f aca="false">IF($A159="","",IF(OR($H159&lt;&gt;"",AND($E159&lt;&gt;"",$F159&lt;&gt;"",$G159&lt;&gt;"")),"Usable","Needs Detail"))</f>
        <v/>
      </c>
      <c r="N159" s="14"/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 t="str">
        <f aca="false">IF($A160="","",IF(OR($H160&lt;&gt;"",AND($E160&lt;&gt;"",$F160&lt;&gt;"",$G160&lt;&gt;"")),"Usable","Needs Detail"))</f>
        <v/>
      </c>
      <c r="N160" s="14"/>
    </row>
    <row r="161" customFormat="false" ht="15" hidden="false" customHeight="false" outlineLevel="0" collapsed="false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 t="str">
        <f aca="false">IF($A161="","",IF(OR($H161&lt;&gt;"",AND($E161&lt;&gt;"",$F161&lt;&gt;"",$G161&lt;&gt;"")),"Usable","Needs Detail"))</f>
        <v/>
      </c>
      <c r="N161" s="14"/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 t="str">
        <f aca="false">IF($A162="","",IF(OR($H162&lt;&gt;"",AND($E162&lt;&gt;"",$F162&lt;&gt;"",$G162&lt;&gt;"")),"Usable","Needs Detail"))</f>
        <v/>
      </c>
      <c r="N162" s="14"/>
    </row>
    <row r="163" customFormat="false" ht="15" hidden="false" customHeight="false" outlineLevel="0" collapsed="false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 t="str">
        <f aca="false">IF($A163="","",IF(OR($H163&lt;&gt;"",AND($E163&lt;&gt;"",$F163&lt;&gt;"",$G163&lt;&gt;"")),"Usable","Needs Detail"))</f>
        <v/>
      </c>
      <c r="N163" s="14"/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 t="str">
        <f aca="false">IF($A164="","",IF(OR($H164&lt;&gt;"",AND($E164&lt;&gt;"",$F164&lt;&gt;"",$G164&lt;&gt;"")),"Usable","Needs Detail"))</f>
        <v/>
      </c>
      <c r="N164" s="14"/>
    </row>
    <row r="165" customFormat="false" ht="15" hidden="false" customHeight="false" outlineLevel="0" collapsed="false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 t="str">
        <f aca="false">IF($A165="","",IF(OR($H165&lt;&gt;"",AND($E165&lt;&gt;"",$F165&lt;&gt;"",$G165&lt;&gt;"")),"Usable","Needs Detail"))</f>
        <v/>
      </c>
      <c r="N165" s="14"/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 t="str">
        <f aca="false">IF($A166="","",IF(OR($H166&lt;&gt;"",AND($E166&lt;&gt;"",$F166&lt;&gt;"",$G166&lt;&gt;"")),"Usable","Needs Detail"))</f>
        <v/>
      </c>
      <c r="N166" s="14"/>
    </row>
    <row r="167" customFormat="false" ht="15" hidden="false" customHeight="false" outlineLevel="0" collapsed="false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 t="str">
        <f aca="false">IF($A167="","",IF(OR($H167&lt;&gt;"",AND($E167&lt;&gt;"",$F167&lt;&gt;"",$G167&lt;&gt;"")),"Usable","Needs Detail"))</f>
        <v/>
      </c>
      <c r="N167" s="14"/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 t="str">
        <f aca="false">IF($A168="","",IF(OR($H168&lt;&gt;"",AND($E168&lt;&gt;"",$F168&lt;&gt;"",$G168&lt;&gt;"")),"Usable","Needs Detail"))</f>
        <v/>
      </c>
      <c r="N168" s="14"/>
    </row>
    <row r="169" customFormat="false" ht="15" hidden="false" customHeight="false" outlineLevel="0" collapsed="false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 t="str">
        <f aca="false">IF($A169="","",IF(OR($H169&lt;&gt;"",AND($E169&lt;&gt;"",$F169&lt;&gt;"",$G169&lt;&gt;"")),"Usable","Needs Detail"))</f>
        <v/>
      </c>
      <c r="N169" s="14"/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 t="str">
        <f aca="false">IF($A170="","",IF(OR($H170&lt;&gt;"",AND($E170&lt;&gt;"",$F170&lt;&gt;"",$G170&lt;&gt;"")),"Usable","Needs Detail"))</f>
        <v/>
      </c>
      <c r="N170" s="14"/>
    </row>
    <row r="171" customFormat="false" ht="15" hidden="false" customHeight="false" outlineLevel="0" collapsed="false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 t="str">
        <f aca="false">IF($A171="","",IF(OR($H171&lt;&gt;"",AND($E171&lt;&gt;"",$F171&lt;&gt;"",$G171&lt;&gt;"")),"Usable","Needs Detail"))</f>
        <v/>
      </c>
      <c r="N171" s="14"/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 t="str">
        <f aca="false">IF($A172="","",IF(OR($H172&lt;&gt;"",AND($E172&lt;&gt;"",$F172&lt;&gt;"",$G172&lt;&gt;"")),"Usable","Needs Detail"))</f>
        <v/>
      </c>
      <c r="N172" s="14"/>
    </row>
    <row r="173" customFormat="false" ht="15" hidden="false" customHeight="false" outlineLevel="0" collapsed="false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 t="str">
        <f aca="false">IF($A173="","",IF(OR($H173&lt;&gt;"",AND($E173&lt;&gt;"",$F173&lt;&gt;"",$G173&lt;&gt;"")),"Usable","Needs Detail"))</f>
        <v/>
      </c>
      <c r="N173" s="14"/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 t="str">
        <f aca="false">IF($A174="","",IF(OR($H174&lt;&gt;"",AND($E174&lt;&gt;"",$F174&lt;&gt;"",$G174&lt;&gt;"")),"Usable","Needs Detail"))</f>
        <v/>
      </c>
      <c r="N174" s="14"/>
    </row>
    <row r="175" customFormat="false" ht="15" hidden="false" customHeight="false" outlineLevel="0" collapsed="false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 t="str">
        <f aca="false">IF($A175="","",IF(OR($H175&lt;&gt;"",AND($E175&lt;&gt;"",$F175&lt;&gt;"",$G175&lt;&gt;"")),"Usable","Needs Detail"))</f>
        <v/>
      </c>
      <c r="N175" s="14"/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 t="str">
        <f aca="false">IF($A176="","",IF(OR($H176&lt;&gt;"",AND($E176&lt;&gt;"",$F176&lt;&gt;"",$G176&lt;&gt;"")),"Usable","Needs Detail"))</f>
        <v/>
      </c>
      <c r="N176" s="14"/>
    </row>
    <row r="177" customFormat="false" ht="15" hidden="false" customHeight="false" outlineLevel="0" collapsed="false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 t="str">
        <f aca="false">IF($A177="","",IF(OR($H177&lt;&gt;"",AND($E177&lt;&gt;"",$F177&lt;&gt;"",$G177&lt;&gt;"")),"Usable","Needs Detail"))</f>
        <v/>
      </c>
      <c r="N177" s="14"/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 t="str">
        <f aca="false">IF($A178="","",IF(OR($H178&lt;&gt;"",AND($E178&lt;&gt;"",$F178&lt;&gt;"",$G178&lt;&gt;"")),"Usable","Needs Detail"))</f>
        <v/>
      </c>
      <c r="N178" s="14"/>
    </row>
    <row r="179" customFormat="false" ht="15" hidden="false" customHeight="false" outlineLevel="0" collapsed="false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 t="str">
        <f aca="false">IF($A179="","",IF(OR($H179&lt;&gt;"",AND($E179&lt;&gt;"",$F179&lt;&gt;"",$G179&lt;&gt;"")),"Usable","Needs Detail"))</f>
        <v/>
      </c>
      <c r="N179" s="14"/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 t="str">
        <f aca="false">IF($A180="","",IF(OR($H180&lt;&gt;"",AND($E180&lt;&gt;"",$F180&lt;&gt;"",$G180&lt;&gt;"")),"Usable","Needs Detail"))</f>
        <v/>
      </c>
      <c r="N180" s="14"/>
    </row>
    <row r="181" customFormat="false" ht="15" hidden="false" customHeight="false" outlineLevel="0" collapsed="false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 t="str">
        <f aca="false">IF($A181="","",IF(OR($H181&lt;&gt;"",AND($E181&lt;&gt;"",$F181&lt;&gt;"",$G181&lt;&gt;"")),"Usable","Needs Detail"))</f>
        <v/>
      </c>
      <c r="N181" s="14"/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 t="str">
        <f aca="false">IF($A182="","",IF(OR($H182&lt;&gt;"",AND($E182&lt;&gt;"",$F182&lt;&gt;"",$G182&lt;&gt;"")),"Usable","Needs Detail"))</f>
        <v/>
      </c>
      <c r="N182" s="14"/>
    </row>
    <row r="183" customFormat="false" ht="15" hidden="false" customHeight="false" outlineLevel="0" collapsed="false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 t="str">
        <f aca="false">IF($A183="","",IF(OR($H183&lt;&gt;"",AND($E183&lt;&gt;"",$F183&lt;&gt;"",$G183&lt;&gt;"")),"Usable","Needs Detail"))</f>
        <v/>
      </c>
      <c r="N183" s="14"/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 t="str">
        <f aca="false">IF($A184="","",IF(OR($H184&lt;&gt;"",AND($E184&lt;&gt;"",$F184&lt;&gt;"",$G184&lt;&gt;"")),"Usable","Needs Detail"))</f>
        <v/>
      </c>
      <c r="N184" s="14"/>
    </row>
    <row r="185" customFormat="false" ht="15" hidden="false" customHeight="false" outlineLevel="0" collapsed="false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 t="str">
        <f aca="false">IF($A185="","",IF(OR($H185&lt;&gt;"",AND($E185&lt;&gt;"",$F185&lt;&gt;"",$G185&lt;&gt;"")),"Usable","Needs Detail"))</f>
        <v/>
      </c>
      <c r="N185" s="14"/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 t="str">
        <f aca="false">IF($A186="","",IF(OR($H186&lt;&gt;"",AND($E186&lt;&gt;"",$F186&lt;&gt;"",$G186&lt;&gt;"")),"Usable","Needs Detail"))</f>
        <v/>
      </c>
      <c r="N186" s="14"/>
    </row>
    <row r="187" customFormat="false" ht="15" hidden="false" customHeight="false" outlineLevel="0" collapsed="false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 t="str">
        <f aca="false">IF($A187="","",IF(OR($H187&lt;&gt;"",AND($E187&lt;&gt;"",$F187&lt;&gt;"",$G187&lt;&gt;"")),"Usable","Needs Detail"))</f>
        <v/>
      </c>
      <c r="N187" s="14"/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 t="str">
        <f aca="false">IF($A188="","",IF(OR($H188&lt;&gt;"",AND($E188&lt;&gt;"",$F188&lt;&gt;"",$G188&lt;&gt;"")),"Usable","Needs Detail"))</f>
        <v/>
      </c>
      <c r="N188" s="14"/>
    </row>
    <row r="189" customFormat="false" ht="15" hidden="false" customHeight="false" outlineLevel="0" collapsed="false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 t="str">
        <f aca="false">IF($A189="","",IF(OR($H189&lt;&gt;"",AND($E189&lt;&gt;"",$F189&lt;&gt;"",$G189&lt;&gt;"")),"Usable","Needs Detail"))</f>
        <v/>
      </c>
      <c r="N189" s="14"/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 t="str">
        <f aca="false">IF($A190="","",IF(OR($H190&lt;&gt;"",AND($E190&lt;&gt;"",$F190&lt;&gt;"",$G190&lt;&gt;"")),"Usable","Needs Detail"))</f>
        <v/>
      </c>
      <c r="N190" s="14"/>
    </row>
    <row r="191" customFormat="false" ht="15" hidden="false" customHeight="false" outlineLevel="0" collapsed="false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 t="str">
        <f aca="false">IF($A191="","",IF(OR($H191&lt;&gt;"",AND($E191&lt;&gt;"",$F191&lt;&gt;"",$G191&lt;&gt;"")),"Usable","Needs Detail"))</f>
        <v/>
      </c>
      <c r="N191" s="14"/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 t="str">
        <f aca="false">IF($A192="","",IF(OR($H192&lt;&gt;"",AND($E192&lt;&gt;"",$F192&lt;&gt;"",$G192&lt;&gt;"")),"Usable","Needs Detail"))</f>
        <v/>
      </c>
      <c r="N192" s="14"/>
    </row>
    <row r="193" customFormat="false" ht="15" hidden="false" customHeight="false" outlineLevel="0" collapsed="false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 t="str">
        <f aca="false">IF($A193="","",IF(OR($H193&lt;&gt;"",AND($E193&lt;&gt;"",$F193&lt;&gt;"",$G193&lt;&gt;"")),"Usable","Needs Detail"))</f>
        <v/>
      </c>
      <c r="N193" s="14"/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 t="str">
        <f aca="false">IF($A194="","",IF(OR($H194&lt;&gt;"",AND($E194&lt;&gt;"",$F194&lt;&gt;"",$G194&lt;&gt;"")),"Usable","Needs Detail"))</f>
        <v/>
      </c>
      <c r="N194" s="14"/>
    </row>
    <row r="195" customFormat="false" ht="15" hidden="false" customHeight="false" outlineLevel="0" collapsed="false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 t="str">
        <f aca="false">IF($A195="","",IF(OR($H195&lt;&gt;"",AND($E195&lt;&gt;"",$F195&lt;&gt;"",$G195&lt;&gt;"")),"Usable","Needs Detail"))</f>
        <v/>
      </c>
      <c r="N195" s="14"/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 t="str">
        <f aca="false">IF($A196="","",IF(OR($H196&lt;&gt;"",AND($E196&lt;&gt;"",$F196&lt;&gt;"",$G196&lt;&gt;"")),"Usable","Needs Detail"))</f>
        <v/>
      </c>
      <c r="N196" s="14"/>
    </row>
    <row r="197" customFormat="false" ht="15" hidden="false" customHeight="false" outlineLevel="0" collapsed="false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 t="str">
        <f aca="false">IF($A197="","",IF(OR($H197&lt;&gt;"",AND($E197&lt;&gt;"",$F197&lt;&gt;"",$G197&lt;&gt;"")),"Usable","Needs Detail"))</f>
        <v/>
      </c>
      <c r="N197" s="14"/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 t="str">
        <f aca="false">IF($A198="","",IF(OR($H198&lt;&gt;"",AND($E198&lt;&gt;"",$F198&lt;&gt;"",$G198&lt;&gt;"")),"Usable","Needs Detail"))</f>
        <v/>
      </c>
      <c r="N198" s="14"/>
    </row>
    <row r="199" customFormat="false" ht="15" hidden="false" customHeight="false" outlineLevel="0" collapsed="false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 t="str">
        <f aca="false">IF($A199="","",IF(OR($H199&lt;&gt;"",AND($E199&lt;&gt;"",$F199&lt;&gt;"",$G199&lt;&gt;"")),"Usable","Needs Detail"))</f>
        <v/>
      </c>
      <c r="N199" s="14"/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 t="str">
        <f aca="false">IF($A200="","",IF(OR($H200&lt;&gt;"",AND($E200&lt;&gt;"",$F200&lt;&gt;"",$G200&lt;&gt;"")),"Usable","Needs Detail"))</f>
        <v/>
      </c>
      <c r="N200" s="14"/>
    </row>
    <row r="201" customFormat="false" ht="15" hidden="false" customHeight="false" outlineLevel="0" collapsed="false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 t="str">
        <f aca="false">IF($A201="","",IF(OR($H201&lt;&gt;"",AND($E201&lt;&gt;"",$F201&lt;&gt;"",$G201&lt;&gt;"")),"Usable","Needs Detail"))</f>
        <v/>
      </c>
      <c r="N201" s="14"/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 t="str">
        <f aca="false">IF($A202="","",IF(OR($H202&lt;&gt;"",AND($E202&lt;&gt;"",$F202&lt;&gt;"",$G202&lt;&gt;"")),"Usable","Needs Detail"))</f>
        <v/>
      </c>
      <c r="N202" s="14"/>
    </row>
    <row r="203" customFormat="false" ht="15" hidden="false" customHeight="false" outlineLevel="0" collapsed="false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 t="str">
        <f aca="false">IF($A203="","",IF(OR($H203&lt;&gt;"",AND($E203&lt;&gt;"",$F203&lt;&gt;"",$G203&lt;&gt;"")),"Usable","Needs Detail"))</f>
        <v/>
      </c>
      <c r="N203" s="14"/>
    </row>
    <row r="204" customFormat="false" ht="15" hidden="false" customHeight="false" outlineLevel="0" collapsed="false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 t="str">
        <f aca="false">IF($A204="","",IF(OR($H204&lt;&gt;"",AND($E204&lt;&gt;"",$F204&lt;&gt;"",$G204&lt;&gt;"")),"Usable","Needs Detail"))</f>
        <v/>
      </c>
      <c r="N204" s="14"/>
    </row>
    <row r="205" customFormat="false" ht="15" hidden="false" customHeight="false" outlineLevel="0" collapsed="false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 t="str">
        <f aca="false">IF($A205="","",IF(OR($H205&lt;&gt;"",AND($E205&lt;&gt;"",$F205&lt;&gt;"",$G205&lt;&gt;"")),"Usable","Needs Detail"))</f>
        <v/>
      </c>
      <c r="N205" s="14"/>
    </row>
    <row r="206" customFormat="false" ht="15" hidden="false" customHeight="false" outlineLevel="0" collapsed="false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 t="str">
        <f aca="false">IF($A206="","",IF(OR($H206&lt;&gt;"",AND($E206&lt;&gt;"",$F206&lt;&gt;"",$G206&lt;&gt;"")),"Usable","Needs Detail"))</f>
        <v/>
      </c>
      <c r="N206" s="14"/>
    </row>
    <row r="207" customFormat="false" ht="15" hidden="false" customHeight="false" outlineLevel="0" collapsed="false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 t="str">
        <f aca="false">IF($A207="","",IF(OR($H207&lt;&gt;"",AND($E207&lt;&gt;"",$F207&lt;&gt;"",$G207&lt;&gt;"")),"Usable","Needs Detail"))</f>
        <v/>
      </c>
      <c r="N207" s="14"/>
    </row>
    <row r="208" customFormat="false" ht="15" hidden="false" customHeight="false" outlineLevel="0" collapsed="false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 t="str">
        <f aca="false">IF($A208="","",IF(OR($H208&lt;&gt;"",AND($E208&lt;&gt;"",$F208&lt;&gt;"",$G208&lt;&gt;"")),"Usable","Needs Detail"))</f>
        <v/>
      </c>
      <c r="N208" s="14"/>
    </row>
    <row r="209" customFormat="false" ht="15" hidden="false" customHeight="false" outlineLevel="0" collapsed="false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 t="str">
        <f aca="false">IF($A209="","",IF(OR($H209&lt;&gt;"",AND($E209&lt;&gt;"",$F209&lt;&gt;"",$G209&lt;&gt;"")),"Usable","Needs Detail"))</f>
        <v/>
      </c>
      <c r="N209" s="14"/>
    </row>
    <row r="210" customFormat="false" ht="15" hidden="false" customHeight="false" outlineLevel="0" collapsed="false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 t="str">
        <f aca="false">IF($A210="","",IF(OR($H210&lt;&gt;"",AND($E210&lt;&gt;"",$F210&lt;&gt;"",$G210&lt;&gt;"")),"Usable","Needs Detail"))</f>
        <v/>
      </c>
      <c r="N210" s="14"/>
    </row>
    <row r="211" customFormat="false" ht="15" hidden="false" customHeight="false" outlineLevel="0" collapsed="false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 t="str">
        <f aca="false">IF($A211="","",IF(OR($H211&lt;&gt;"",AND($E211&lt;&gt;"",$F211&lt;&gt;"",$G211&lt;&gt;"")),"Usable","Needs Detail"))</f>
        <v/>
      </c>
      <c r="N211" s="14"/>
    </row>
    <row r="212" customFormat="false" ht="15" hidden="false" customHeight="false" outlineLevel="0" collapsed="false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 t="str">
        <f aca="false">IF($A212="","",IF(OR($H212&lt;&gt;"",AND($E212&lt;&gt;"",$F212&lt;&gt;"",$G212&lt;&gt;"")),"Usable","Needs Detail"))</f>
        <v/>
      </c>
      <c r="N212" s="14"/>
    </row>
    <row r="213" customFormat="false" ht="15" hidden="false" customHeight="false" outlineLevel="0" collapsed="false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 t="str">
        <f aca="false">IF($A213="","",IF(OR($H213&lt;&gt;"",AND($E213&lt;&gt;"",$F213&lt;&gt;"",$G213&lt;&gt;"")),"Usable","Needs Detail"))</f>
        <v/>
      </c>
      <c r="N213" s="14"/>
    </row>
    <row r="214" customFormat="false" ht="15" hidden="false" customHeight="false" outlineLevel="0" collapsed="false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 t="str">
        <f aca="false">IF($A214="","",IF(OR($H214&lt;&gt;"",AND($E214&lt;&gt;"",$F214&lt;&gt;"",$G214&lt;&gt;"")),"Usable","Needs Detail"))</f>
        <v/>
      </c>
      <c r="N214" s="14"/>
    </row>
    <row r="215" customFormat="false" ht="15" hidden="false" customHeight="false" outlineLevel="0" collapsed="false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 t="str">
        <f aca="false">IF($A215="","",IF(OR($H215&lt;&gt;"",AND($E215&lt;&gt;"",$F215&lt;&gt;"",$G215&lt;&gt;"")),"Usable","Needs Detail"))</f>
        <v/>
      </c>
      <c r="N215" s="14"/>
    </row>
    <row r="216" customFormat="false" ht="15" hidden="false" customHeight="false" outlineLevel="0" collapsed="false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 t="str">
        <f aca="false">IF($A216="","",IF(OR($H216&lt;&gt;"",AND($E216&lt;&gt;"",$F216&lt;&gt;"",$G216&lt;&gt;"")),"Usable","Needs Detail"))</f>
        <v/>
      </c>
      <c r="N216" s="14"/>
    </row>
    <row r="217" customFormat="false" ht="15" hidden="false" customHeight="false" outlineLevel="0" collapsed="false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 t="str">
        <f aca="false">IF($A217="","",IF(OR($H217&lt;&gt;"",AND($E217&lt;&gt;"",$F217&lt;&gt;"",$G217&lt;&gt;"")),"Usable","Needs Detail"))</f>
        <v/>
      </c>
      <c r="N217" s="14"/>
    </row>
    <row r="218" customFormat="false" ht="15" hidden="false" customHeight="false" outlineLevel="0" collapsed="false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 t="str">
        <f aca="false">IF($A218="","",IF(OR($H218&lt;&gt;"",AND($E218&lt;&gt;"",$F218&lt;&gt;"",$G218&lt;&gt;"")),"Usable","Needs Detail"))</f>
        <v/>
      </c>
      <c r="N218" s="14"/>
    </row>
    <row r="219" customFormat="false" ht="15" hidden="false" customHeight="false" outlineLevel="0" collapsed="false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 t="str">
        <f aca="false">IF($A219="","",IF(OR($H219&lt;&gt;"",AND($E219&lt;&gt;"",$F219&lt;&gt;"",$G219&lt;&gt;"")),"Usable","Needs Detail"))</f>
        <v/>
      </c>
      <c r="N219" s="14"/>
    </row>
    <row r="220" customFormat="false" ht="15" hidden="false" customHeight="false" outlineLevel="0" collapsed="false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 t="str">
        <f aca="false">IF($A220="","",IF(OR($H220&lt;&gt;"",AND($E220&lt;&gt;"",$F220&lt;&gt;"",$G220&lt;&gt;"")),"Usable","Needs Detail"))</f>
        <v/>
      </c>
      <c r="N220" s="14"/>
    </row>
    <row r="221" customFormat="false" ht="15" hidden="false" customHeight="false" outlineLevel="0" collapsed="false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 t="str">
        <f aca="false">IF($A221="","",IF(OR($H221&lt;&gt;"",AND($E221&lt;&gt;"",$F221&lt;&gt;"",$G221&lt;&gt;"")),"Usable","Needs Detail"))</f>
        <v/>
      </c>
      <c r="N221" s="14"/>
    </row>
    <row r="222" customFormat="false" ht="15" hidden="false" customHeight="false" outlineLevel="0" collapsed="false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 t="str">
        <f aca="false">IF($A222="","",IF(OR($H222&lt;&gt;"",AND($E222&lt;&gt;"",$F222&lt;&gt;"",$G222&lt;&gt;"")),"Usable","Needs Detail"))</f>
        <v/>
      </c>
      <c r="N222" s="14"/>
    </row>
    <row r="223" customFormat="false" ht="15" hidden="false" customHeight="false" outlineLevel="0" collapsed="false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 t="str">
        <f aca="false">IF($A223="","",IF(OR($H223&lt;&gt;"",AND($E223&lt;&gt;"",$F223&lt;&gt;"",$G223&lt;&gt;"")),"Usable","Needs Detail"))</f>
        <v/>
      </c>
      <c r="N223" s="14"/>
    </row>
    <row r="224" customFormat="false" ht="15" hidden="false" customHeight="false" outlineLevel="0" collapsed="false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 t="str">
        <f aca="false">IF($A224="","",IF(OR($H224&lt;&gt;"",AND($E224&lt;&gt;"",$F224&lt;&gt;"",$G224&lt;&gt;"")),"Usable","Needs Detail"))</f>
        <v/>
      </c>
      <c r="N224" s="14"/>
    </row>
    <row r="225" customFormat="false" ht="15" hidden="false" customHeight="false" outlineLevel="0" collapsed="false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 t="str">
        <f aca="false">IF($A225="","",IF(OR($H225&lt;&gt;"",AND($E225&lt;&gt;"",$F225&lt;&gt;"",$G225&lt;&gt;"")),"Usable","Needs Detail"))</f>
        <v/>
      </c>
      <c r="N225" s="14"/>
    </row>
    <row r="226" customFormat="false" ht="15" hidden="false" customHeight="false" outlineLevel="0" collapsed="false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 t="str">
        <f aca="false">IF($A226="","",IF(OR($H226&lt;&gt;"",AND($E226&lt;&gt;"",$F226&lt;&gt;"",$G226&lt;&gt;"")),"Usable","Needs Detail"))</f>
        <v/>
      </c>
      <c r="N226" s="14"/>
    </row>
    <row r="227" customFormat="false" ht="15" hidden="false" customHeight="false" outlineLevel="0" collapsed="false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 t="str">
        <f aca="false">IF($A227="","",IF(OR($H227&lt;&gt;"",AND($E227&lt;&gt;"",$F227&lt;&gt;"",$G227&lt;&gt;"")),"Usable","Needs Detail"))</f>
        <v/>
      </c>
      <c r="N227" s="14"/>
    </row>
    <row r="228" customFormat="false" ht="15" hidden="false" customHeight="false" outlineLevel="0" collapsed="false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 t="str">
        <f aca="false">IF($A228="","",IF(OR($H228&lt;&gt;"",AND($E228&lt;&gt;"",$F228&lt;&gt;"",$G228&lt;&gt;"")),"Usable","Needs Detail"))</f>
        <v/>
      </c>
      <c r="N228" s="14"/>
    </row>
    <row r="229" customFormat="false" ht="15" hidden="false" customHeight="false" outlineLevel="0" collapsed="false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 t="str">
        <f aca="false">IF($A229="","",IF(OR($H229&lt;&gt;"",AND($E229&lt;&gt;"",$F229&lt;&gt;"",$G229&lt;&gt;"")),"Usable","Needs Detail"))</f>
        <v/>
      </c>
      <c r="N229" s="14"/>
    </row>
    <row r="230" customFormat="false" ht="15" hidden="false" customHeight="false" outlineLevel="0" collapsed="false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 t="str">
        <f aca="false">IF($A230="","",IF(OR($H230&lt;&gt;"",AND($E230&lt;&gt;"",$F230&lt;&gt;"",$G230&lt;&gt;"")),"Usable","Needs Detail"))</f>
        <v/>
      </c>
      <c r="N230" s="14"/>
    </row>
    <row r="231" customFormat="false" ht="15" hidden="false" customHeight="false" outlineLevel="0" collapsed="false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 t="str">
        <f aca="false">IF($A231="","",IF(OR($H231&lt;&gt;"",AND($E231&lt;&gt;"",$F231&lt;&gt;"",$G231&lt;&gt;"")),"Usable","Needs Detail"))</f>
        <v/>
      </c>
      <c r="N231" s="14"/>
    </row>
    <row r="232" customFormat="false" ht="15" hidden="false" customHeight="false" outlineLevel="0" collapsed="false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 t="str">
        <f aca="false">IF($A232="","",IF(OR($H232&lt;&gt;"",AND($E232&lt;&gt;"",$F232&lt;&gt;"",$G232&lt;&gt;"")),"Usable","Needs Detail"))</f>
        <v/>
      </c>
      <c r="N232" s="14"/>
    </row>
    <row r="233" customFormat="false" ht="15" hidden="false" customHeight="false" outlineLevel="0" collapsed="false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 t="str">
        <f aca="false">IF($A233="","",IF(OR($H233&lt;&gt;"",AND($E233&lt;&gt;"",$F233&lt;&gt;"",$G233&lt;&gt;"")),"Usable","Needs Detail"))</f>
        <v/>
      </c>
      <c r="N233" s="14"/>
    </row>
    <row r="234" customFormat="false" ht="15" hidden="false" customHeight="false" outlineLevel="0" collapsed="false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 t="str">
        <f aca="false">IF($A234="","",IF(OR($H234&lt;&gt;"",AND($E234&lt;&gt;"",$F234&lt;&gt;"",$G234&lt;&gt;"")),"Usable","Needs Detail"))</f>
        <v/>
      </c>
      <c r="N234" s="14"/>
    </row>
    <row r="235" customFormat="false" ht="15" hidden="false" customHeight="false" outlineLevel="0" collapsed="false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 t="str">
        <f aca="false">IF($A235="","",IF(OR($H235&lt;&gt;"",AND($E235&lt;&gt;"",$F235&lt;&gt;"",$G235&lt;&gt;"")),"Usable","Needs Detail"))</f>
        <v/>
      </c>
      <c r="N235" s="14"/>
    </row>
    <row r="236" customFormat="false" ht="15" hidden="false" customHeight="false" outlineLevel="0" collapsed="false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 t="str">
        <f aca="false">IF($A236="","",IF(OR($H236&lt;&gt;"",AND($E236&lt;&gt;"",$F236&lt;&gt;"",$G236&lt;&gt;"")),"Usable","Needs Detail"))</f>
        <v/>
      </c>
      <c r="N236" s="14"/>
    </row>
    <row r="237" customFormat="false" ht="15" hidden="false" customHeight="false" outlineLevel="0" collapsed="false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 t="str">
        <f aca="false">IF($A237="","",IF(OR($H237&lt;&gt;"",AND($E237&lt;&gt;"",$F237&lt;&gt;"",$G237&lt;&gt;"")),"Usable","Needs Detail"))</f>
        <v/>
      </c>
      <c r="N237" s="14"/>
    </row>
    <row r="238" customFormat="false" ht="15" hidden="false" customHeight="false" outlineLevel="0" collapsed="false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 t="str">
        <f aca="false">IF($A238="","",IF(OR($H238&lt;&gt;"",AND($E238&lt;&gt;"",$F238&lt;&gt;"",$G238&lt;&gt;"")),"Usable","Needs Detail"))</f>
        <v/>
      </c>
      <c r="N238" s="14"/>
    </row>
    <row r="239" customFormat="false" ht="15" hidden="false" customHeight="false" outlineLevel="0" collapsed="false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 t="str">
        <f aca="false">IF($A239="","",IF(OR($H239&lt;&gt;"",AND($E239&lt;&gt;"",$F239&lt;&gt;"",$G239&lt;&gt;"")),"Usable","Needs Detail"))</f>
        <v/>
      </c>
      <c r="N239" s="14"/>
    </row>
    <row r="240" customFormat="false" ht="15" hidden="false" customHeight="false" outlineLevel="0" collapsed="false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 t="str">
        <f aca="false">IF($A240="","",IF(OR($H240&lt;&gt;"",AND($E240&lt;&gt;"",$F240&lt;&gt;"",$G240&lt;&gt;"")),"Usable","Needs Detail"))</f>
        <v/>
      </c>
      <c r="N240" s="14"/>
    </row>
    <row r="241" customFormat="false" ht="15" hidden="false" customHeight="false" outlineLevel="0" collapsed="false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 t="str">
        <f aca="false">IF($A241="","",IF(OR($H241&lt;&gt;"",AND($E241&lt;&gt;"",$F241&lt;&gt;"",$G241&lt;&gt;"")),"Usable","Needs Detail"))</f>
        <v/>
      </c>
      <c r="N241" s="14"/>
    </row>
    <row r="242" customFormat="false" ht="15" hidden="false" customHeight="false" outlineLevel="0" collapsed="false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 t="str">
        <f aca="false">IF($A242="","",IF(OR($H242&lt;&gt;"",AND($E242&lt;&gt;"",$F242&lt;&gt;"",$G242&lt;&gt;"")),"Usable","Needs Detail"))</f>
        <v/>
      </c>
      <c r="N242" s="14"/>
    </row>
    <row r="243" customFormat="false" ht="15" hidden="false" customHeight="false" outlineLevel="0" collapsed="false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 t="str">
        <f aca="false">IF($A243="","",IF(OR($H243&lt;&gt;"",AND($E243&lt;&gt;"",$F243&lt;&gt;"",$G243&lt;&gt;"")),"Usable","Needs Detail"))</f>
        <v/>
      </c>
      <c r="N243" s="14"/>
    </row>
    <row r="244" customFormat="false" ht="15" hidden="false" customHeight="false" outlineLevel="0" collapsed="false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 t="str">
        <f aca="false">IF($A244="","",IF(OR($H244&lt;&gt;"",AND($E244&lt;&gt;"",$F244&lt;&gt;"",$G244&lt;&gt;"")),"Usable","Needs Detail"))</f>
        <v/>
      </c>
      <c r="N244" s="14"/>
    </row>
    <row r="245" customFormat="false" ht="15" hidden="false" customHeight="false" outlineLevel="0" collapsed="false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 t="str">
        <f aca="false">IF($A245="","",IF(OR($H245&lt;&gt;"",AND($E245&lt;&gt;"",$F245&lt;&gt;"",$G245&lt;&gt;"")),"Usable","Needs Detail"))</f>
        <v/>
      </c>
      <c r="N245" s="14"/>
    </row>
    <row r="246" customFormat="false" ht="15" hidden="false" customHeight="false" outlineLevel="0" collapsed="false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 t="str">
        <f aca="false">IF($A246="","",IF(OR($H246&lt;&gt;"",AND($E246&lt;&gt;"",$F246&lt;&gt;"",$G246&lt;&gt;"")),"Usable","Needs Detail"))</f>
        <v/>
      </c>
      <c r="N246" s="14"/>
    </row>
    <row r="247" customFormat="false" ht="15" hidden="false" customHeight="false" outlineLevel="0" collapsed="false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 t="str">
        <f aca="false">IF($A247="","",IF(OR($H247&lt;&gt;"",AND($E247&lt;&gt;"",$F247&lt;&gt;"",$G247&lt;&gt;"")),"Usable","Needs Detail"))</f>
        <v/>
      </c>
      <c r="N247" s="14"/>
    </row>
    <row r="248" customFormat="false" ht="15" hidden="false" customHeight="false" outlineLevel="0" collapsed="false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 t="str">
        <f aca="false">IF($A248="","",IF(OR($H248&lt;&gt;"",AND($E248&lt;&gt;"",$F248&lt;&gt;"",$G248&lt;&gt;"")),"Usable","Needs Detail"))</f>
        <v/>
      </c>
      <c r="N248" s="14"/>
    </row>
    <row r="249" customFormat="false" ht="15" hidden="false" customHeight="false" outlineLevel="0" collapsed="false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 t="str">
        <f aca="false">IF($A249="","",IF(OR($H249&lt;&gt;"",AND($E249&lt;&gt;"",$F249&lt;&gt;"",$G249&lt;&gt;"")),"Usable","Needs Detail"))</f>
        <v/>
      </c>
      <c r="N249" s="14"/>
    </row>
    <row r="250" customFormat="false" ht="15" hidden="false" customHeight="false" outlineLevel="0" collapsed="false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 t="str">
        <f aca="false">IF($A250="","",IF(OR($H250&lt;&gt;"",AND($E250&lt;&gt;"",$F250&lt;&gt;"",$G250&lt;&gt;"")),"Usable","Needs Detail"))</f>
        <v/>
      </c>
      <c r="N250" s="14"/>
    </row>
    <row r="251" customFormat="false" ht="15" hidden="false" customHeight="false" outlineLevel="0" collapsed="false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 t="str">
        <f aca="false">IF($A251="","",IF(OR($H251&lt;&gt;"",AND($E251&lt;&gt;"",$F251&lt;&gt;"",$G251&lt;&gt;"")),"Usable","Needs Detail"))</f>
        <v/>
      </c>
      <c r="N251" s="14"/>
    </row>
    <row r="252" customFormat="false" ht="15" hidden="false" customHeight="false" outlineLevel="0" collapsed="false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 t="str">
        <f aca="false">IF($A252="","",IF(OR($H252&lt;&gt;"",AND($E252&lt;&gt;"",$F252&lt;&gt;"",$G252&lt;&gt;"")),"Usable","Needs Detail"))</f>
        <v/>
      </c>
      <c r="N252" s="14"/>
    </row>
    <row r="253" customFormat="false" ht="15" hidden="false" customHeight="false" outlineLevel="0" collapsed="false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 t="str">
        <f aca="false">IF($A253="","",IF(OR($H253&lt;&gt;"",AND($E253&lt;&gt;"",$F253&lt;&gt;"",$G253&lt;&gt;"")),"Usable","Needs Detail"))</f>
        <v/>
      </c>
      <c r="N253" s="14"/>
    </row>
    <row r="254" customFormat="false" ht="15" hidden="false" customHeight="false" outlineLevel="0" collapsed="false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 t="str">
        <f aca="false">IF($A254="","",IF(OR($H254&lt;&gt;"",AND($E254&lt;&gt;"",$F254&lt;&gt;"",$G254&lt;&gt;"")),"Usable","Needs Detail"))</f>
        <v/>
      </c>
      <c r="N254" s="14"/>
    </row>
    <row r="255" customFormat="false" ht="15" hidden="false" customHeight="false" outlineLevel="0" collapsed="false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 t="str">
        <f aca="false">IF($A255="","",IF(OR($H255&lt;&gt;"",AND($E255&lt;&gt;"",$F255&lt;&gt;"",$G255&lt;&gt;"")),"Usable","Needs Detail"))</f>
        <v/>
      </c>
      <c r="N255" s="14"/>
    </row>
    <row r="256" customFormat="false" ht="15" hidden="false" customHeight="false" outlineLevel="0" collapsed="false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 t="str">
        <f aca="false">IF($A256="","",IF(OR($H256&lt;&gt;"",AND($E256&lt;&gt;"",$F256&lt;&gt;"",$G256&lt;&gt;"")),"Usable","Needs Detail"))</f>
        <v/>
      </c>
      <c r="N256" s="14"/>
    </row>
    <row r="257" customFormat="false" ht="15" hidden="false" customHeight="false" outlineLevel="0" collapsed="false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 t="str">
        <f aca="false">IF($A257="","",IF(OR($H257&lt;&gt;"",AND($E257&lt;&gt;"",$F257&lt;&gt;"",$G257&lt;&gt;"")),"Usable","Needs Detail"))</f>
        <v/>
      </c>
      <c r="N257" s="14"/>
    </row>
    <row r="258" customFormat="false" ht="15" hidden="false" customHeight="false" outlineLevel="0" collapsed="false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 t="str">
        <f aca="false">IF($A258="","",IF(OR($H258&lt;&gt;"",AND($E258&lt;&gt;"",$F258&lt;&gt;"",$G258&lt;&gt;"")),"Usable","Needs Detail"))</f>
        <v/>
      </c>
      <c r="N258" s="14"/>
    </row>
    <row r="259" customFormat="false" ht="15" hidden="false" customHeight="false" outlineLevel="0" collapsed="false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 t="str">
        <f aca="false">IF($A259="","",IF(OR($H259&lt;&gt;"",AND($E259&lt;&gt;"",$F259&lt;&gt;"",$G259&lt;&gt;"")),"Usable","Needs Detail"))</f>
        <v/>
      </c>
      <c r="N259" s="14"/>
    </row>
    <row r="260" customFormat="false" ht="15" hidden="false" customHeight="false" outlineLevel="0" collapsed="false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 t="str">
        <f aca="false">IF($A260="","",IF(OR($H260&lt;&gt;"",AND($E260&lt;&gt;"",$F260&lt;&gt;"",$G260&lt;&gt;"")),"Usable","Needs Detail"))</f>
        <v/>
      </c>
      <c r="N260" s="14"/>
    </row>
    <row r="261" customFormat="false" ht="15" hidden="false" customHeight="false" outlineLevel="0" collapsed="false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 t="str">
        <f aca="false">IF($A261="","",IF(OR($H261&lt;&gt;"",AND($E261&lt;&gt;"",$F261&lt;&gt;"",$G261&lt;&gt;"")),"Usable","Needs Detail"))</f>
        <v/>
      </c>
      <c r="N261" s="14"/>
    </row>
    <row r="262" customFormat="false" ht="15" hidden="false" customHeight="false" outlineLevel="0" collapsed="false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 t="str">
        <f aca="false">IF($A262="","",IF(OR($H262&lt;&gt;"",AND($E262&lt;&gt;"",$F262&lt;&gt;"",$G262&lt;&gt;"")),"Usable","Needs Detail"))</f>
        <v/>
      </c>
      <c r="N262" s="14"/>
    </row>
    <row r="263" customFormat="false" ht="15" hidden="false" customHeight="false" outlineLevel="0" collapsed="false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 t="str">
        <f aca="false">IF($A263="","",IF(OR($H263&lt;&gt;"",AND($E263&lt;&gt;"",$F263&lt;&gt;"",$G263&lt;&gt;"")),"Usable","Needs Detail"))</f>
        <v/>
      </c>
      <c r="N263" s="14"/>
    </row>
    <row r="264" customFormat="false" ht="15" hidden="false" customHeight="false" outlineLevel="0" collapsed="false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 t="str">
        <f aca="false">IF($A264="","",IF(OR($H264&lt;&gt;"",AND($E264&lt;&gt;"",$F264&lt;&gt;"",$G264&lt;&gt;"")),"Usable","Needs Detail"))</f>
        <v/>
      </c>
      <c r="N264" s="14"/>
    </row>
    <row r="265" customFormat="false" ht="15" hidden="false" customHeight="false" outlineLevel="0" collapsed="false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 t="str">
        <f aca="false">IF($A265="","",IF(OR($H265&lt;&gt;"",AND($E265&lt;&gt;"",$F265&lt;&gt;"",$G265&lt;&gt;"")),"Usable","Needs Detail"))</f>
        <v/>
      </c>
      <c r="N265" s="14"/>
    </row>
    <row r="266" customFormat="false" ht="15" hidden="false" customHeight="false" outlineLevel="0" collapsed="false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 t="str">
        <f aca="false">IF($A266="","",IF(OR($H266&lt;&gt;"",AND($E266&lt;&gt;"",$F266&lt;&gt;"",$G266&lt;&gt;"")),"Usable","Needs Detail"))</f>
        <v/>
      </c>
      <c r="N266" s="14"/>
    </row>
    <row r="267" customFormat="false" ht="15" hidden="false" customHeight="false" outlineLevel="0" collapsed="false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 t="str">
        <f aca="false">IF($A267="","",IF(OR($H267&lt;&gt;"",AND($E267&lt;&gt;"",$F267&lt;&gt;"",$G267&lt;&gt;"")),"Usable","Needs Detail"))</f>
        <v/>
      </c>
      <c r="N267" s="14"/>
    </row>
    <row r="268" customFormat="false" ht="15" hidden="false" customHeight="false" outlineLevel="0" collapsed="false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 t="str">
        <f aca="false">IF($A268="","",IF(OR($H268&lt;&gt;"",AND($E268&lt;&gt;"",$F268&lt;&gt;"",$G268&lt;&gt;"")),"Usable","Needs Detail"))</f>
        <v/>
      </c>
      <c r="N268" s="14"/>
    </row>
    <row r="269" customFormat="false" ht="15" hidden="false" customHeight="false" outlineLevel="0" collapsed="false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 t="str">
        <f aca="false">IF($A269="","",IF(OR($H269&lt;&gt;"",AND($E269&lt;&gt;"",$F269&lt;&gt;"",$G269&lt;&gt;"")),"Usable","Needs Detail"))</f>
        <v/>
      </c>
      <c r="N269" s="14"/>
    </row>
    <row r="270" customFormat="false" ht="15" hidden="false" customHeight="false" outlineLevel="0" collapsed="false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 t="str">
        <f aca="false">IF($A270="","",IF(OR($H270&lt;&gt;"",AND($E270&lt;&gt;"",$F270&lt;&gt;"",$G270&lt;&gt;"")),"Usable","Needs Detail"))</f>
        <v/>
      </c>
      <c r="N270" s="14"/>
    </row>
    <row r="271" customFormat="false" ht="15" hidden="false" customHeight="false" outlineLevel="0" collapsed="false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 t="str">
        <f aca="false">IF($A271="","",IF(OR($H271&lt;&gt;"",AND($E271&lt;&gt;"",$F271&lt;&gt;"",$G271&lt;&gt;"")),"Usable","Needs Detail"))</f>
        <v/>
      </c>
      <c r="N271" s="14"/>
    </row>
    <row r="272" customFormat="false" ht="15" hidden="false" customHeight="false" outlineLevel="0" collapsed="false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 t="str">
        <f aca="false">IF($A272="","",IF(OR($H272&lt;&gt;"",AND($E272&lt;&gt;"",$F272&lt;&gt;"",$G272&lt;&gt;"")),"Usable","Needs Detail"))</f>
        <v/>
      </c>
      <c r="N272" s="14"/>
    </row>
    <row r="273" customFormat="false" ht="15" hidden="false" customHeight="false" outlineLevel="0" collapsed="false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 t="str">
        <f aca="false">IF($A273="","",IF(OR($H273&lt;&gt;"",AND($E273&lt;&gt;"",$F273&lt;&gt;"",$G273&lt;&gt;"")),"Usable","Needs Detail"))</f>
        <v/>
      </c>
      <c r="N273" s="14"/>
    </row>
    <row r="274" customFormat="false" ht="15" hidden="false" customHeight="false" outlineLevel="0" collapsed="false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 t="str">
        <f aca="false">IF($A274="","",IF(OR($H274&lt;&gt;"",AND($E274&lt;&gt;"",$F274&lt;&gt;"",$G274&lt;&gt;"")),"Usable","Needs Detail"))</f>
        <v/>
      </c>
      <c r="N274" s="14"/>
    </row>
    <row r="275" customFormat="false" ht="15" hidden="false" customHeight="false" outlineLevel="0" collapsed="false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 t="str">
        <f aca="false">IF($A275="","",IF(OR($H275&lt;&gt;"",AND($E275&lt;&gt;"",$F275&lt;&gt;"",$G275&lt;&gt;"")),"Usable","Needs Detail"))</f>
        <v/>
      </c>
      <c r="N275" s="14"/>
    </row>
    <row r="276" customFormat="false" ht="15" hidden="false" customHeight="false" outlineLevel="0" collapsed="false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 t="str">
        <f aca="false">IF($A276="","",IF(OR($H276&lt;&gt;"",AND($E276&lt;&gt;"",$F276&lt;&gt;"",$G276&lt;&gt;"")),"Usable","Needs Detail"))</f>
        <v/>
      </c>
      <c r="N276" s="14"/>
    </row>
    <row r="277" customFormat="false" ht="15" hidden="false" customHeight="false" outlineLevel="0" collapsed="false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 t="str">
        <f aca="false">IF($A277="","",IF(OR($H277&lt;&gt;"",AND($E277&lt;&gt;"",$F277&lt;&gt;"",$G277&lt;&gt;"")),"Usable","Needs Detail"))</f>
        <v/>
      </c>
      <c r="N277" s="14"/>
    </row>
    <row r="278" customFormat="false" ht="15" hidden="false" customHeight="false" outlineLevel="0" collapsed="false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 t="str">
        <f aca="false">IF($A278="","",IF(OR($H278&lt;&gt;"",AND($E278&lt;&gt;"",$F278&lt;&gt;"",$G278&lt;&gt;"")),"Usable","Needs Detail"))</f>
        <v/>
      </c>
      <c r="N278" s="14"/>
    </row>
    <row r="279" customFormat="false" ht="15" hidden="false" customHeight="false" outlineLevel="0" collapsed="false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 t="str">
        <f aca="false">IF($A279="","",IF(OR($H279&lt;&gt;"",AND($E279&lt;&gt;"",$F279&lt;&gt;"",$G279&lt;&gt;"")),"Usable","Needs Detail"))</f>
        <v/>
      </c>
      <c r="N279" s="14"/>
    </row>
    <row r="280" customFormat="false" ht="15" hidden="false" customHeight="false" outlineLevel="0" collapsed="false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 t="str">
        <f aca="false">IF($A280="","",IF(OR($H280&lt;&gt;"",AND($E280&lt;&gt;"",$F280&lt;&gt;"",$G280&lt;&gt;"")),"Usable","Needs Detail"))</f>
        <v/>
      </c>
      <c r="N280" s="14"/>
    </row>
    <row r="281" customFormat="false" ht="15" hidden="false" customHeight="false" outlineLevel="0" collapsed="false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 t="str">
        <f aca="false">IF($A281="","",IF(OR($H281&lt;&gt;"",AND($E281&lt;&gt;"",$F281&lt;&gt;"",$G281&lt;&gt;"")),"Usable","Needs Detail"))</f>
        <v/>
      </c>
      <c r="N281" s="14"/>
    </row>
    <row r="282" customFormat="false" ht="15" hidden="false" customHeight="false" outlineLevel="0" collapsed="false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 t="str">
        <f aca="false">IF($A282="","",IF(OR($H282&lt;&gt;"",AND($E282&lt;&gt;"",$F282&lt;&gt;"",$G282&lt;&gt;"")),"Usable","Needs Detail"))</f>
        <v/>
      </c>
      <c r="N282" s="14"/>
    </row>
    <row r="283" customFormat="false" ht="15" hidden="false" customHeight="false" outlineLevel="0" collapsed="false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 t="str">
        <f aca="false">IF($A283="","",IF(OR($H283&lt;&gt;"",AND($E283&lt;&gt;"",$F283&lt;&gt;"",$G283&lt;&gt;"")),"Usable","Needs Detail"))</f>
        <v/>
      </c>
      <c r="N283" s="14"/>
    </row>
    <row r="284" customFormat="false" ht="15" hidden="false" customHeight="false" outlineLevel="0" collapsed="false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 t="str">
        <f aca="false">IF($A284="","",IF(OR($H284&lt;&gt;"",AND($E284&lt;&gt;"",$F284&lt;&gt;"",$G284&lt;&gt;"")),"Usable","Needs Detail"))</f>
        <v/>
      </c>
      <c r="N284" s="14"/>
    </row>
    <row r="285" customFormat="false" ht="15" hidden="false" customHeight="false" outlineLevel="0" collapsed="false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 t="str">
        <f aca="false">IF($A285="","",IF(OR($H285&lt;&gt;"",AND($E285&lt;&gt;"",$F285&lt;&gt;"",$G285&lt;&gt;"")),"Usable","Needs Detail"))</f>
        <v/>
      </c>
      <c r="N285" s="14"/>
    </row>
    <row r="286" customFormat="false" ht="15" hidden="false" customHeight="false" outlineLevel="0" collapsed="false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 t="str">
        <f aca="false">IF($A286="","",IF(OR($H286&lt;&gt;"",AND($E286&lt;&gt;"",$F286&lt;&gt;"",$G286&lt;&gt;"")),"Usable","Needs Detail"))</f>
        <v/>
      </c>
      <c r="N286" s="14"/>
    </row>
    <row r="287" customFormat="false" ht="15" hidden="false" customHeight="false" outlineLevel="0" collapsed="false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 t="str">
        <f aca="false">IF($A287="","",IF(OR($H287&lt;&gt;"",AND($E287&lt;&gt;"",$F287&lt;&gt;"",$G287&lt;&gt;"")),"Usable","Needs Detail"))</f>
        <v/>
      </c>
      <c r="N287" s="14"/>
    </row>
    <row r="288" customFormat="false" ht="15" hidden="false" customHeight="false" outlineLevel="0" collapsed="false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 t="str">
        <f aca="false">IF($A288="","",IF(OR($H288&lt;&gt;"",AND($E288&lt;&gt;"",$F288&lt;&gt;"",$G288&lt;&gt;"")),"Usable","Needs Detail"))</f>
        <v/>
      </c>
      <c r="N288" s="14"/>
    </row>
    <row r="289" customFormat="false" ht="15" hidden="false" customHeight="false" outlineLevel="0" collapsed="false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 t="str">
        <f aca="false">IF($A289="","",IF(OR($H289&lt;&gt;"",AND($E289&lt;&gt;"",$F289&lt;&gt;"",$G289&lt;&gt;"")),"Usable","Needs Detail"))</f>
        <v/>
      </c>
      <c r="N289" s="14"/>
    </row>
    <row r="290" customFormat="false" ht="15" hidden="false" customHeight="false" outlineLevel="0" collapsed="false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 t="str">
        <f aca="false">IF($A290="","",IF(OR($H290&lt;&gt;"",AND($E290&lt;&gt;"",$F290&lt;&gt;"",$G290&lt;&gt;"")),"Usable","Needs Detail"))</f>
        <v/>
      </c>
      <c r="N290" s="14"/>
    </row>
    <row r="291" customFormat="false" ht="15" hidden="false" customHeight="false" outlineLevel="0" collapsed="false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 t="str">
        <f aca="false">IF($A291="","",IF(OR($H291&lt;&gt;"",AND($E291&lt;&gt;"",$F291&lt;&gt;"",$G291&lt;&gt;"")),"Usable","Needs Detail"))</f>
        <v/>
      </c>
      <c r="N291" s="14"/>
    </row>
    <row r="292" customFormat="false" ht="15" hidden="false" customHeight="false" outlineLevel="0" collapsed="false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 t="str">
        <f aca="false">IF($A292="","",IF(OR($H292&lt;&gt;"",AND($E292&lt;&gt;"",$F292&lt;&gt;"",$G292&lt;&gt;"")),"Usable","Needs Detail"))</f>
        <v/>
      </c>
      <c r="N292" s="14"/>
    </row>
    <row r="293" customFormat="false" ht="15" hidden="false" customHeight="false" outlineLevel="0" collapsed="false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 t="str">
        <f aca="false">IF($A293="","",IF(OR($H293&lt;&gt;"",AND($E293&lt;&gt;"",$F293&lt;&gt;"",$G293&lt;&gt;"")),"Usable","Needs Detail"))</f>
        <v/>
      </c>
      <c r="N293" s="14"/>
    </row>
    <row r="294" customFormat="false" ht="15" hidden="false" customHeight="false" outlineLevel="0" collapsed="false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 t="str">
        <f aca="false">IF($A294="","",IF(OR($H294&lt;&gt;"",AND($E294&lt;&gt;"",$F294&lt;&gt;"",$G294&lt;&gt;"")),"Usable","Needs Detail"))</f>
        <v/>
      </c>
      <c r="N294" s="14"/>
    </row>
    <row r="295" customFormat="false" ht="15" hidden="false" customHeight="false" outlineLevel="0" collapsed="false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 t="str">
        <f aca="false">IF($A295="","",IF(OR($H295&lt;&gt;"",AND($E295&lt;&gt;"",$F295&lt;&gt;"",$G295&lt;&gt;"")),"Usable","Needs Detail"))</f>
        <v/>
      </c>
      <c r="N295" s="14"/>
    </row>
    <row r="296" customFormat="false" ht="15" hidden="false" customHeight="false" outlineLevel="0" collapsed="false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 t="str">
        <f aca="false">IF($A296="","",IF(OR($H296&lt;&gt;"",AND($E296&lt;&gt;"",$F296&lt;&gt;"",$G296&lt;&gt;"")),"Usable","Needs Detail"))</f>
        <v/>
      </c>
      <c r="N296" s="14"/>
    </row>
    <row r="297" customFormat="false" ht="15" hidden="false" customHeight="false" outlineLevel="0" collapsed="false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 t="str">
        <f aca="false">IF($A297="","",IF(OR($H297&lt;&gt;"",AND($E297&lt;&gt;"",$F297&lt;&gt;"",$G297&lt;&gt;"")),"Usable","Needs Detail"))</f>
        <v/>
      </c>
      <c r="N297" s="14"/>
    </row>
    <row r="298" customFormat="false" ht="15" hidden="false" customHeight="false" outlineLevel="0" collapsed="false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 t="str">
        <f aca="false">IF($A298="","",IF(OR($H298&lt;&gt;"",AND($E298&lt;&gt;"",$F298&lt;&gt;"",$G298&lt;&gt;"")),"Usable","Needs Detail"))</f>
        <v/>
      </c>
      <c r="N298" s="14"/>
    </row>
    <row r="299" customFormat="false" ht="15" hidden="false" customHeight="false" outlineLevel="0" collapsed="false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 t="str">
        <f aca="false">IF($A299="","",IF(OR($H299&lt;&gt;"",AND($E299&lt;&gt;"",$F299&lt;&gt;"",$G299&lt;&gt;"")),"Usable","Needs Detail"))</f>
        <v/>
      </c>
      <c r="N299" s="14"/>
    </row>
    <row r="300" customFormat="false" ht="15" hidden="false" customHeight="false" outlineLevel="0" collapsed="false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 t="str">
        <f aca="false">IF($A300="","",IF(OR($H300&lt;&gt;"",AND($E300&lt;&gt;"",$F300&lt;&gt;"",$G300&lt;&gt;"")),"Usable","Needs Detail"))</f>
        <v/>
      </c>
      <c r="N300" s="14"/>
    </row>
    <row r="301" customFormat="false" ht="15" hidden="false" customHeight="false" outlineLevel="0" collapsed="false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 t="str">
        <f aca="false">IF($A301="","",IF(OR($H301&lt;&gt;"",AND($E301&lt;&gt;"",$F301&lt;&gt;"",$G301&lt;&gt;"")),"Usable","Needs Detail"))</f>
        <v/>
      </c>
      <c r="N301" s="14"/>
    </row>
    <row r="302" customFormat="false" ht="15" hidden="false" customHeight="false" outlineLevel="0" collapsed="false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 t="str">
        <f aca="false">IF($A302="","",IF(OR($H302&lt;&gt;"",AND($E302&lt;&gt;"",$F302&lt;&gt;"",$G302&lt;&gt;"")),"Usable","Needs Detail"))</f>
        <v/>
      </c>
      <c r="N302" s="14"/>
    </row>
    <row r="303" customFormat="false" ht="15" hidden="false" customHeight="false" outlineLevel="0" collapsed="false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 t="str">
        <f aca="false">IF($A303="","",IF(OR($H303&lt;&gt;"",AND($E303&lt;&gt;"",$F303&lt;&gt;"",$G303&lt;&gt;"")),"Usable","Needs Detail"))</f>
        <v/>
      </c>
      <c r="N303" s="14"/>
    </row>
    <row r="304" customFormat="false" ht="15" hidden="false" customHeight="false" outlineLevel="0" collapsed="false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 t="str">
        <f aca="false">IF($A304="","",IF(OR($H304&lt;&gt;"",AND($E304&lt;&gt;"",$F304&lt;&gt;"",$G304&lt;&gt;"")),"Usable","Needs Detail"))</f>
        <v/>
      </c>
      <c r="N304" s="14"/>
    </row>
    <row r="305" customFormat="false" ht="15" hidden="false" customHeight="false" outlineLevel="0" collapsed="false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 t="str">
        <f aca="false">IF($A305="","",IF(OR($H305&lt;&gt;"",AND($E305&lt;&gt;"",$F305&lt;&gt;"",$G305&lt;&gt;"")),"Usable","Needs Detail"))</f>
        <v/>
      </c>
      <c r="N305" s="14"/>
    </row>
    <row r="306" customFormat="false" ht="15" hidden="false" customHeight="false" outlineLevel="0" collapsed="false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 t="str">
        <f aca="false">IF($A306="","",IF(OR($H306&lt;&gt;"",AND($E306&lt;&gt;"",$F306&lt;&gt;"",$G306&lt;&gt;"")),"Usable","Needs Detail"))</f>
        <v/>
      </c>
      <c r="N306" s="14"/>
    </row>
    <row r="307" customFormat="false" ht="15" hidden="false" customHeight="false" outlineLevel="0" collapsed="false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 t="str">
        <f aca="false">IF($A307="","",IF(OR($H307&lt;&gt;"",AND($E307&lt;&gt;"",$F307&lt;&gt;"",$G307&lt;&gt;"")),"Usable","Needs Detail"))</f>
        <v/>
      </c>
      <c r="N307" s="14"/>
    </row>
    <row r="308" customFormat="false" ht="15" hidden="false" customHeight="false" outlineLevel="0" collapsed="false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 t="str">
        <f aca="false">IF($A308="","",IF(OR($H308&lt;&gt;"",AND($E308&lt;&gt;"",$F308&lt;&gt;"",$G308&lt;&gt;"")),"Usable","Needs Detail"))</f>
        <v/>
      </c>
      <c r="N308" s="14"/>
    </row>
    <row r="309" customFormat="false" ht="15" hidden="false" customHeight="false" outlineLevel="0" collapsed="false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 t="str">
        <f aca="false">IF($A309="","",IF(OR($H309&lt;&gt;"",AND($E309&lt;&gt;"",$F309&lt;&gt;"",$G309&lt;&gt;"")),"Usable","Needs Detail"))</f>
        <v/>
      </c>
      <c r="N309" s="14"/>
    </row>
    <row r="310" customFormat="false" ht="15" hidden="false" customHeight="false" outlineLevel="0" collapsed="false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 t="str">
        <f aca="false">IF($A310="","",IF(OR($H310&lt;&gt;"",AND($E310&lt;&gt;"",$F310&lt;&gt;"",$G310&lt;&gt;"")),"Usable","Needs Detail"))</f>
        <v/>
      </c>
      <c r="N310" s="14"/>
    </row>
    <row r="311" customFormat="false" ht="15" hidden="false" customHeight="false" outlineLevel="0" collapsed="false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 t="str">
        <f aca="false">IF($A311="","",IF(OR($H311&lt;&gt;"",AND($E311&lt;&gt;"",$F311&lt;&gt;"",$G311&lt;&gt;"")),"Usable","Needs Detail"))</f>
        <v/>
      </c>
      <c r="N311" s="14"/>
    </row>
    <row r="312" customFormat="false" ht="15" hidden="false" customHeight="false" outlineLevel="0" collapsed="false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 t="str">
        <f aca="false">IF($A312="","",IF(OR($H312&lt;&gt;"",AND($E312&lt;&gt;"",$F312&lt;&gt;"",$G312&lt;&gt;"")),"Usable","Needs Detail"))</f>
        <v/>
      </c>
      <c r="N312" s="14"/>
    </row>
    <row r="313" customFormat="false" ht="15" hidden="false" customHeight="false" outlineLevel="0" collapsed="false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 t="str">
        <f aca="false">IF($A313="","",IF(OR($H313&lt;&gt;"",AND($E313&lt;&gt;"",$F313&lt;&gt;"",$G313&lt;&gt;"")),"Usable","Needs Detail"))</f>
        <v/>
      </c>
      <c r="N313" s="14"/>
    </row>
    <row r="314" customFormat="false" ht="15" hidden="false" customHeight="false" outlineLevel="0" collapsed="false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 t="str">
        <f aca="false">IF($A314="","",IF(OR($H314&lt;&gt;"",AND($E314&lt;&gt;"",$F314&lt;&gt;"",$G314&lt;&gt;"")),"Usable","Needs Detail"))</f>
        <v/>
      </c>
      <c r="N314" s="14"/>
    </row>
    <row r="315" customFormat="false" ht="15" hidden="false" customHeight="false" outlineLevel="0" collapsed="false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 t="str">
        <f aca="false">IF($A315="","",IF(OR($H315&lt;&gt;"",AND($E315&lt;&gt;"",$F315&lt;&gt;"",$G315&lt;&gt;"")),"Usable","Needs Detail"))</f>
        <v/>
      </c>
      <c r="N315" s="14"/>
    </row>
    <row r="316" customFormat="false" ht="15" hidden="false" customHeight="false" outlineLevel="0" collapsed="false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 t="str">
        <f aca="false">IF($A316="","",IF(OR($H316&lt;&gt;"",AND($E316&lt;&gt;"",$F316&lt;&gt;"",$G316&lt;&gt;"")),"Usable","Needs Detail"))</f>
        <v/>
      </c>
      <c r="N316" s="14"/>
    </row>
    <row r="317" customFormat="false" ht="15" hidden="false" customHeight="false" outlineLevel="0" collapsed="false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 t="str">
        <f aca="false">IF($A317="","",IF(OR($H317&lt;&gt;"",AND($E317&lt;&gt;"",$F317&lt;&gt;"",$G317&lt;&gt;"")),"Usable","Needs Detail"))</f>
        <v/>
      </c>
      <c r="N317" s="14"/>
    </row>
    <row r="318" customFormat="false" ht="15" hidden="false" customHeight="false" outlineLevel="0" collapsed="false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 t="str">
        <f aca="false">IF($A318="","",IF(OR($H318&lt;&gt;"",AND($E318&lt;&gt;"",$F318&lt;&gt;"",$G318&lt;&gt;"")),"Usable","Needs Detail"))</f>
        <v/>
      </c>
      <c r="N318" s="14"/>
    </row>
    <row r="319" customFormat="false" ht="15" hidden="false" customHeight="false" outlineLevel="0" collapsed="false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 t="str">
        <f aca="false">IF($A319="","",IF(OR($H319&lt;&gt;"",AND($E319&lt;&gt;"",$F319&lt;&gt;"",$G319&lt;&gt;"")),"Usable","Needs Detail"))</f>
        <v/>
      </c>
      <c r="N319" s="14"/>
    </row>
    <row r="320" customFormat="false" ht="15" hidden="false" customHeight="false" outlineLevel="0" collapsed="false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 t="str">
        <f aca="false">IF($A320="","",IF(OR($H320&lt;&gt;"",AND($E320&lt;&gt;"",$F320&lt;&gt;"",$G320&lt;&gt;"")),"Usable","Needs Detail"))</f>
        <v/>
      </c>
      <c r="N320" s="14"/>
    </row>
    <row r="321" customFormat="false" ht="15" hidden="false" customHeight="false" outlineLevel="0" collapsed="false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 t="str">
        <f aca="false">IF($A321="","",IF(OR($H321&lt;&gt;"",AND($E321&lt;&gt;"",$F321&lt;&gt;"",$G321&lt;&gt;"")),"Usable","Needs Detail"))</f>
        <v/>
      </c>
      <c r="N321" s="14"/>
    </row>
    <row r="322" customFormat="false" ht="15" hidden="false" customHeight="false" outlineLevel="0" collapsed="false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 t="str">
        <f aca="false">IF($A322="","",IF(OR($H322&lt;&gt;"",AND($E322&lt;&gt;"",$F322&lt;&gt;"",$G322&lt;&gt;"")),"Usable","Needs Detail"))</f>
        <v/>
      </c>
      <c r="N322" s="14"/>
    </row>
    <row r="323" customFormat="false" ht="15" hidden="false" customHeight="false" outlineLevel="0" collapsed="false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 t="str">
        <f aca="false">IF($A323="","",IF(OR($H323&lt;&gt;"",AND($E323&lt;&gt;"",$F323&lt;&gt;"",$G323&lt;&gt;"")),"Usable","Needs Detail"))</f>
        <v/>
      </c>
      <c r="N323" s="14"/>
    </row>
    <row r="324" customFormat="false" ht="15" hidden="false" customHeight="false" outlineLevel="0" collapsed="false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 t="str">
        <f aca="false">IF($A324="","",IF(OR($H324&lt;&gt;"",AND($E324&lt;&gt;"",$F324&lt;&gt;"",$G324&lt;&gt;"")),"Usable","Needs Detail"))</f>
        <v/>
      </c>
      <c r="N324" s="14"/>
    </row>
    <row r="325" customFormat="false" ht="15" hidden="false" customHeight="false" outlineLevel="0" collapsed="false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 t="str">
        <f aca="false">IF($A325="","",IF(OR($H325&lt;&gt;"",AND($E325&lt;&gt;"",$F325&lt;&gt;"",$G325&lt;&gt;"")),"Usable","Needs Detail"))</f>
        <v/>
      </c>
      <c r="N325" s="14"/>
    </row>
    <row r="326" customFormat="false" ht="15" hidden="false" customHeight="false" outlineLevel="0" collapsed="false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 t="str">
        <f aca="false">IF($A326="","",IF(OR($H326&lt;&gt;"",AND($E326&lt;&gt;"",$F326&lt;&gt;"",$G326&lt;&gt;"")),"Usable","Needs Detail"))</f>
        <v/>
      </c>
      <c r="N326" s="14"/>
    </row>
    <row r="327" customFormat="false" ht="15" hidden="false" customHeight="false" outlineLevel="0" collapsed="false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 t="str">
        <f aca="false">IF($A327="","",IF(OR($H327&lt;&gt;"",AND($E327&lt;&gt;"",$F327&lt;&gt;"",$G327&lt;&gt;"")),"Usable","Needs Detail"))</f>
        <v/>
      </c>
      <c r="N327" s="14"/>
    </row>
    <row r="328" customFormat="false" ht="15" hidden="false" customHeight="false" outlineLevel="0" collapsed="false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 t="str">
        <f aca="false">IF($A328="","",IF(OR($H328&lt;&gt;"",AND($E328&lt;&gt;"",$F328&lt;&gt;"",$G328&lt;&gt;"")),"Usable","Needs Detail"))</f>
        <v/>
      </c>
      <c r="N328" s="14"/>
    </row>
    <row r="329" customFormat="false" ht="15" hidden="false" customHeight="false" outlineLevel="0" collapsed="false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 t="str">
        <f aca="false">IF($A329="","",IF(OR($H329&lt;&gt;"",AND($E329&lt;&gt;"",$F329&lt;&gt;"",$G329&lt;&gt;"")),"Usable","Needs Detail"))</f>
        <v/>
      </c>
      <c r="N329" s="14"/>
    </row>
    <row r="330" customFormat="false" ht="15" hidden="false" customHeight="false" outlineLevel="0" collapsed="false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 t="str">
        <f aca="false">IF($A330="","",IF(OR($H330&lt;&gt;"",AND($E330&lt;&gt;"",$F330&lt;&gt;"",$G330&lt;&gt;"")),"Usable","Needs Detail"))</f>
        <v/>
      </c>
      <c r="N330" s="14"/>
    </row>
    <row r="331" customFormat="false" ht="15" hidden="false" customHeight="false" outlineLevel="0" collapsed="false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 t="str">
        <f aca="false">IF($A331="","",IF(OR($H331&lt;&gt;"",AND($E331&lt;&gt;"",$F331&lt;&gt;"",$G331&lt;&gt;"")),"Usable","Needs Detail"))</f>
        <v/>
      </c>
      <c r="N331" s="14"/>
    </row>
    <row r="332" customFormat="false" ht="15" hidden="false" customHeight="false" outlineLevel="0" collapsed="false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 t="str">
        <f aca="false">IF($A332="","",IF(OR($H332&lt;&gt;"",AND($E332&lt;&gt;"",$F332&lt;&gt;"",$G332&lt;&gt;"")),"Usable","Needs Detail"))</f>
        <v/>
      </c>
      <c r="N332" s="14"/>
    </row>
    <row r="333" customFormat="false" ht="15" hidden="false" customHeight="false" outlineLevel="0" collapsed="false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 t="str">
        <f aca="false">IF($A333="","",IF(OR($H333&lt;&gt;"",AND($E333&lt;&gt;"",$F333&lt;&gt;"",$G333&lt;&gt;"")),"Usable","Needs Detail"))</f>
        <v/>
      </c>
      <c r="N333" s="14"/>
    </row>
    <row r="334" customFormat="false" ht="15" hidden="false" customHeight="false" outlineLevel="0" collapsed="false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 t="str">
        <f aca="false">IF($A334="","",IF(OR($H334&lt;&gt;"",AND($E334&lt;&gt;"",$F334&lt;&gt;"",$G334&lt;&gt;"")),"Usable","Needs Detail"))</f>
        <v/>
      </c>
      <c r="N334" s="14"/>
    </row>
    <row r="335" customFormat="false" ht="15" hidden="false" customHeight="false" outlineLevel="0" collapsed="false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 t="str">
        <f aca="false">IF($A335="","",IF(OR($H335&lt;&gt;"",AND($E335&lt;&gt;"",$F335&lt;&gt;"",$G335&lt;&gt;"")),"Usable","Needs Detail"))</f>
        <v/>
      </c>
      <c r="N335" s="14"/>
    </row>
    <row r="336" customFormat="false" ht="15" hidden="false" customHeight="false" outlineLevel="0" collapsed="false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 t="str">
        <f aca="false">IF($A336="","",IF(OR($H336&lt;&gt;"",AND($E336&lt;&gt;"",$F336&lt;&gt;"",$G336&lt;&gt;"")),"Usable","Needs Detail"))</f>
        <v/>
      </c>
      <c r="N336" s="14"/>
    </row>
    <row r="337" customFormat="false" ht="15" hidden="false" customHeight="false" outlineLevel="0" collapsed="false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 t="str">
        <f aca="false">IF($A337="","",IF(OR($H337&lt;&gt;"",AND($E337&lt;&gt;"",$F337&lt;&gt;"",$G337&lt;&gt;"")),"Usable","Needs Detail"))</f>
        <v/>
      </c>
      <c r="N337" s="14"/>
    </row>
    <row r="338" customFormat="false" ht="15" hidden="false" customHeight="false" outlineLevel="0" collapsed="false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 t="str">
        <f aca="false">IF($A338="","",IF(OR($H338&lt;&gt;"",AND($E338&lt;&gt;"",$F338&lt;&gt;"",$G338&lt;&gt;"")),"Usable","Needs Detail"))</f>
        <v/>
      </c>
      <c r="N338" s="14"/>
    </row>
    <row r="339" customFormat="false" ht="15" hidden="false" customHeight="false" outlineLevel="0" collapsed="false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 t="str">
        <f aca="false">IF($A339="","",IF(OR($H339&lt;&gt;"",AND($E339&lt;&gt;"",$F339&lt;&gt;"",$G339&lt;&gt;"")),"Usable","Needs Detail"))</f>
        <v/>
      </c>
      <c r="N339" s="14"/>
    </row>
    <row r="340" customFormat="false" ht="15" hidden="false" customHeight="false" outlineLevel="0" collapsed="false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 t="str">
        <f aca="false">IF($A340="","",IF(OR($H340&lt;&gt;"",AND($E340&lt;&gt;"",$F340&lt;&gt;"",$G340&lt;&gt;"")),"Usable","Needs Detail"))</f>
        <v/>
      </c>
      <c r="N340" s="14"/>
    </row>
    <row r="341" customFormat="false" ht="15" hidden="false" customHeight="false" outlineLevel="0" collapsed="false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 t="str">
        <f aca="false">IF($A341="","",IF(OR($H341&lt;&gt;"",AND($E341&lt;&gt;"",$F341&lt;&gt;"",$G341&lt;&gt;"")),"Usable","Needs Detail"))</f>
        <v/>
      </c>
      <c r="N341" s="14"/>
    </row>
    <row r="342" customFormat="false" ht="15" hidden="false" customHeight="false" outlineLevel="0" collapsed="false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 t="str">
        <f aca="false">IF($A342="","",IF(OR($H342&lt;&gt;"",AND($E342&lt;&gt;"",$F342&lt;&gt;"",$G342&lt;&gt;"")),"Usable","Needs Detail"))</f>
        <v/>
      </c>
      <c r="N342" s="14"/>
    </row>
    <row r="343" customFormat="false" ht="15" hidden="false" customHeight="false" outlineLevel="0" collapsed="false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 t="str">
        <f aca="false">IF($A343="","",IF(OR($H343&lt;&gt;"",AND($E343&lt;&gt;"",$F343&lt;&gt;"",$G343&lt;&gt;"")),"Usable","Needs Detail"))</f>
        <v/>
      </c>
      <c r="N343" s="14"/>
    </row>
    <row r="344" customFormat="false" ht="15" hidden="false" customHeight="false" outlineLevel="0" collapsed="false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 t="str">
        <f aca="false">IF($A344="","",IF(OR($H344&lt;&gt;"",AND($E344&lt;&gt;"",$F344&lt;&gt;"",$G344&lt;&gt;"")),"Usable","Needs Detail"))</f>
        <v/>
      </c>
      <c r="N344" s="14"/>
    </row>
    <row r="345" customFormat="false" ht="15" hidden="false" customHeight="false" outlineLevel="0" collapsed="false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 t="str">
        <f aca="false">IF($A345="","",IF(OR($H345&lt;&gt;"",AND($E345&lt;&gt;"",$F345&lt;&gt;"",$G345&lt;&gt;"")),"Usable","Needs Detail"))</f>
        <v/>
      </c>
      <c r="N345" s="14"/>
    </row>
    <row r="346" customFormat="false" ht="15" hidden="false" customHeight="false" outlineLevel="0" collapsed="false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 t="str">
        <f aca="false">IF($A346="","",IF(OR($H346&lt;&gt;"",AND($E346&lt;&gt;"",$F346&lt;&gt;"",$G346&lt;&gt;"")),"Usable","Needs Detail"))</f>
        <v/>
      </c>
      <c r="N346" s="14"/>
    </row>
    <row r="347" customFormat="false" ht="15" hidden="false" customHeight="false" outlineLevel="0" collapsed="false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 t="str">
        <f aca="false">IF($A347="","",IF(OR($H347&lt;&gt;"",AND($E347&lt;&gt;"",$F347&lt;&gt;"",$G347&lt;&gt;"")),"Usable","Needs Detail"))</f>
        <v/>
      </c>
      <c r="N347" s="14"/>
    </row>
    <row r="348" customFormat="false" ht="15" hidden="false" customHeight="false" outlineLevel="0" collapsed="false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 t="str">
        <f aca="false">IF($A348="","",IF(OR($H348&lt;&gt;"",AND($E348&lt;&gt;"",$F348&lt;&gt;"",$G348&lt;&gt;"")),"Usable","Needs Detail"))</f>
        <v/>
      </c>
      <c r="N348" s="14"/>
    </row>
    <row r="349" customFormat="false" ht="15" hidden="false" customHeight="false" outlineLevel="0" collapsed="false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 t="str">
        <f aca="false">IF($A349="","",IF(OR($H349&lt;&gt;"",AND($E349&lt;&gt;"",$F349&lt;&gt;"",$G349&lt;&gt;"")),"Usable","Needs Detail"))</f>
        <v/>
      </c>
      <c r="N349" s="14"/>
    </row>
    <row r="350" customFormat="false" ht="15" hidden="false" customHeight="false" outlineLevel="0" collapsed="false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 t="str">
        <f aca="false">IF($A350="","",IF(OR($H350&lt;&gt;"",AND($E350&lt;&gt;"",$F350&lt;&gt;"",$G350&lt;&gt;"")),"Usable","Needs Detail"))</f>
        <v/>
      </c>
      <c r="N350" s="14"/>
    </row>
    <row r="351" customFormat="false" ht="15" hidden="false" customHeight="false" outlineLevel="0" collapsed="false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 t="str">
        <f aca="false">IF($A351="","",IF(OR($H351&lt;&gt;"",AND($E351&lt;&gt;"",$F351&lt;&gt;"",$G351&lt;&gt;"")),"Usable","Needs Detail"))</f>
        <v/>
      </c>
      <c r="N351" s="14"/>
    </row>
    <row r="352" customFormat="false" ht="15" hidden="false" customHeight="false" outlineLevel="0" collapsed="false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 t="str">
        <f aca="false">IF($A352="","",IF(OR($H352&lt;&gt;"",AND($E352&lt;&gt;"",$F352&lt;&gt;"",$G352&lt;&gt;"")),"Usable","Needs Detail"))</f>
        <v/>
      </c>
      <c r="N352" s="14"/>
    </row>
    <row r="353" customFormat="false" ht="15" hidden="false" customHeight="false" outlineLevel="0" collapsed="false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 t="str">
        <f aca="false">IF($A353="","",IF(OR($H353&lt;&gt;"",AND($E353&lt;&gt;"",$F353&lt;&gt;"",$G353&lt;&gt;"")),"Usable","Needs Detail"))</f>
        <v/>
      </c>
      <c r="N353" s="14"/>
    </row>
    <row r="354" customFormat="false" ht="15" hidden="false" customHeight="false" outlineLevel="0" collapsed="false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 t="str">
        <f aca="false">IF($A354="","",IF(OR($H354&lt;&gt;"",AND($E354&lt;&gt;"",$F354&lt;&gt;"",$G354&lt;&gt;"")),"Usable","Needs Detail"))</f>
        <v/>
      </c>
      <c r="N354" s="14"/>
    </row>
    <row r="355" customFormat="false" ht="15" hidden="false" customHeight="false" outlineLevel="0" collapsed="false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 t="str">
        <f aca="false">IF($A355="","",IF(OR($H355&lt;&gt;"",AND($E355&lt;&gt;"",$F355&lt;&gt;"",$G355&lt;&gt;"")),"Usable","Needs Detail"))</f>
        <v/>
      </c>
      <c r="N355" s="14"/>
    </row>
    <row r="356" customFormat="false" ht="15" hidden="false" customHeight="false" outlineLevel="0" collapsed="false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 t="str">
        <f aca="false">IF($A356="","",IF(OR($H356&lt;&gt;"",AND($E356&lt;&gt;"",$F356&lt;&gt;"",$G356&lt;&gt;"")),"Usable","Needs Detail"))</f>
        <v/>
      </c>
      <c r="N356" s="14"/>
    </row>
    <row r="357" customFormat="false" ht="15" hidden="false" customHeight="false" outlineLevel="0" collapsed="false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 t="str">
        <f aca="false">IF($A357="","",IF(OR($H357&lt;&gt;"",AND($E357&lt;&gt;"",$F357&lt;&gt;"",$G357&lt;&gt;"")),"Usable","Needs Detail"))</f>
        <v/>
      </c>
      <c r="N357" s="14"/>
    </row>
    <row r="358" customFormat="false" ht="15" hidden="false" customHeight="false" outlineLevel="0" collapsed="false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 t="str">
        <f aca="false">IF($A358="","",IF(OR($H358&lt;&gt;"",AND($E358&lt;&gt;"",$F358&lt;&gt;"",$G358&lt;&gt;"")),"Usable","Needs Detail"))</f>
        <v/>
      </c>
      <c r="N358" s="14"/>
    </row>
    <row r="359" customFormat="false" ht="15" hidden="false" customHeight="false" outlineLevel="0" collapsed="false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 t="str">
        <f aca="false">IF($A359="","",IF(OR($H359&lt;&gt;"",AND($E359&lt;&gt;"",$F359&lt;&gt;"",$G359&lt;&gt;"")),"Usable","Needs Detail"))</f>
        <v/>
      </c>
      <c r="N359" s="14"/>
    </row>
    <row r="360" customFormat="false" ht="15" hidden="false" customHeight="false" outlineLevel="0" collapsed="false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 t="str">
        <f aca="false">IF($A360="","",IF(OR($H360&lt;&gt;"",AND($E360&lt;&gt;"",$F360&lt;&gt;"",$G360&lt;&gt;"")),"Usable","Needs Detail"))</f>
        <v/>
      </c>
      <c r="N360" s="14"/>
    </row>
    <row r="361" customFormat="false" ht="15" hidden="false" customHeight="false" outlineLevel="0" collapsed="false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 t="str">
        <f aca="false">IF($A361="","",IF(OR($H361&lt;&gt;"",AND($E361&lt;&gt;"",$F361&lt;&gt;"",$G361&lt;&gt;"")),"Usable","Needs Detail"))</f>
        <v/>
      </c>
      <c r="N361" s="14"/>
    </row>
    <row r="362" customFormat="false" ht="15" hidden="false" customHeight="false" outlineLevel="0" collapsed="false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 t="str">
        <f aca="false">IF($A362="","",IF(OR($H362&lt;&gt;"",AND($E362&lt;&gt;"",$F362&lt;&gt;"",$G362&lt;&gt;"")),"Usable","Needs Detail"))</f>
        <v/>
      </c>
      <c r="N362" s="14"/>
    </row>
    <row r="363" customFormat="false" ht="15" hidden="false" customHeight="false" outlineLevel="0" collapsed="false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 t="str">
        <f aca="false">IF($A363="","",IF(OR($H363&lt;&gt;"",AND($E363&lt;&gt;"",$F363&lt;&gt;"",$G363&lt;&gt;"")),"Usable","Needs Detail"))</f>
        <v/>
      </c>
      <c r="N363" s="14"/>
    </row>
    <row r="364" customFormat="false" ht="15" hidden="false" customHeight="false" outlineLevel="0" collapsed="false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 t="str">
        <f aca="false">IF($A364="","",IF(OR($H364&lt;&gt;"",AND($E364&lt;&gt;"",$F364&lt;&gt;"",$G364&lt;&gt;"")),"Usable","Needs Detail"))</f>
        <v/>
      </c>
      <c r="N364" s="14"/>
    </row>
    <row r="365" customFormat="false" ht="15" hidden="false" customHeight="false" outlineLevel="0" collapsed="false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 t="str">
        <f aca="false">IF($A365="","",IF(OR($H365&lt;&gt;"",AND($E365&lt;&gt;"",$F365&lt;&gt;"",$G365&lt;&gt;"")),"Usable","Needs Detail"))</f>
        <v/>
      </c>
      <c r="N365" s="14"/>
    </row>
    <row r="366" customFormat="false" ht="15" hidden="false" customHeight="false" outlineLevel="0" collapsed="false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 t="str">
        <f aca="false">IF($A366="","",IF(OR($H366&lt;&gt;"",AND($E366&lt;&gt;"",$F366&lt;&gt;"",$G366&lt;&gt;"")),"Usable","Needs Detail"))</f>
        <v/>
      </c>
      <c r="N366" s="14"/>
    </row>
    <row r="367" customFormat="false" ht="15" hidden="false" customHeight="false" outlineLevel="0" collapsed="false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 t="str">
        <f aca="false">IF($A367="","",IF(OR($H367&lt;&gt;"",AND($E367&lt;&gt;"",$F367&lt;&gt;"",$G367&lt;&gt;"")),"Usable","Needs Detail"))</f>
        <v/>
      </c>
      <c r="N367" s="14"/>
    </row>
    <row r="368" customFormat="false" ht="15" hidden="false" customHeight="false" outlineLevel="0" collapsed="false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 t="str">
        <f aca="false">IF($A368="","",IF(OR($H368&lt;&gt;"",AND($E368&lt;&gt;"",$F368&lt;&gt;"",$G368&lt;&gt;"")),"Usable","Needs Detail"))</f>
        <v/>
      </c>
      <c r="N368" s="14"/>
    </row>
    <row r="369" customFormat="false" ht="15" hidden="false" customHeight="false" outlineLevel="0" collapsed="false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 t="str">
        <f aca="false">IF($A369="","",IF(OR($H369&lt;&gt;"",AND($E369&lt;&gt;"",$F369&lt;&gt;"",$G369&lt;&gt;"")),"Usable","Needs Detail"))</f>
        <v/>
      </c>
      <c r="N369" s="14"/>
    </row>
    <row r="370" customFormat="false" ht="15" hidden="false" customHeight="false" outlineLevel="0" collapsed="false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 t="str">
        <f aca="false">IF($A370="","",IF(OR($H370&lt;&gt;"",AND($E370&lt;&gt;"",$F370&lt;&gt;"",$G370&lt;&gt;"")),"Usable","Needs Detail"))</f>
        <v/>
      </c>
      <c r="N370" s="14"/>
    </row>
    <row r="371" customFormat="false" ht="15" hidden="false" customHeight="false" outlineLevel="0" collapsed="false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 t="str">
        <f aca="false">IF($A371="","",IF(OR($H371&lt;&gt;"",AND($E371&lt;&gt;"",$F371&lt;&gt;"",$G371&lt;&gt;"")),"Usable","Needs Detail"))</f>
        <v/>
      </c>
      <c r="N371" s="14"/>
    </row>
    <row r="372" customFormat="false" ht="15" hidden="false" customHeight="false" outlineLevel="0" collapsed="false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 t="str">
        <f aca="false">IF($A372="","",IF(OR($H372&lt;&gt;"",AND($E372&lt;&gt;"",$F372&lt;&gt;"",$G372&lt;&gt;"")),"Usable","Needs Detail"))</f>
        <v/>
      </c>
      <c r="N372" s="14"/>
    </row>
    <row r="373" customFormat="false" ht="15" hidden="false" customHeight="false" outlineLevel="0" collapsed="false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 t="str">
        <f aca="false">IF($A373="","",IF(OR($H373&lt;&gt;"",AND($E373&lt;&gt;"",$F373&lt;&gt;"",$G373&lt;&gt;"")),"Usable","Needs Detail"))</f>
        <v/>
      </c>
      <c r="N373" s="14"/>
    </row>
    <row r="374" customFormat="false" ht="15" hidden="false" customHeight="false" outlineLevel="0" collapsed="false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 t="str">
        <f aca="false">IF($A374="","",IF(OR($H374&lt;&gt;"",AND($E374&lt;&gt;"",$F374&lt;&gt;"",$G374&lt;&gt;"")),"Usable","Needs Detail"))</f>
        <v/>
      </c>
      <c r="N374" s="14"/>
    </row>
    <row r="375" customFormat="false" ht="15" hidden="false" customHeight="false" outlineLevel="0" collapsed="false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 t="str">
        <f aca="false">IF($A375="","",IF(OR($H375&lt;&gt;"",AND($E375&lt;&gt;"",$F375&lt;&gt;"",$G375&lt;&gt;"")),"Usable","Needs Detail"))</f>
        <v/>
      </c>
      <c r="N375" s="14"/>
    </row>
    <row r="376" customFormat="false" ht="15" hidden="false" customHeight="false" outlineLevel="0" collapsed="false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 t="str">
        <f aca="false">IF($A376="","",IF(OR($H376&lt;&gt;"",AND($E376&lt;&gt;"",$F376&lt;&gt;"",$G376&lt;&gt;"")),"Usable","Needs Detail"))</f>
        <v/>
      </c>
      <c r="N376" s="14"/>
    </row>
    <row r="377" customFormat="false" ht="15" hidden="false" customHeight="false" outlineLevel="0" collapsed="false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 t="str">
        <f aca="false">IF($A377="","",IF(OR($H377&lt;&gt;"",AND($E377&lt;&gt;"",$F377&lt;&gt;"",$G377&lt;&gt;"")),"Usable","Needs Detail"))</f>
        <v/>
      </c>
      <c r="N377" s="14"/>
    </row>
    <row r="378" customFormat="false" ht="15" hidden="false" customHeight="false" outlineLevel="0" collapsed="false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 t="str">
        <f aca="false">IF($A378="","",IF(OR($H378&lt;&gt;"",AND($E378&lt;&gt;"",$F378&lt;&gt;"",$G378&lt;&gt;"")),"Usable","Needs Detail"))</f>
        <v/>
      </c>
      <c r="N378" s="14"/>
    </row>
    <row r="379" customFormat="false" ht="15" hidden="false" customHeight="false" outlineLevel="0" collapsed="false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 t="str">
        <f aca="false">IF($A379="","",IF(OR($H379&lt;&gt;"",AND($E379&lt;&gt;"",$F379&lt;&gt;"",$G379&lt;&gt;"")),"Usable","Needs Detail"))</f>
        <v/>
      </c>
      <c r="N379" s="14"/>
    </row>
    <row r="380" customFormat="false" ht="15" hidden="false" customHeight="false" outlineLevel="0" collapsed="false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 t="str">
        <f aca="false">IF($A380="","",IF(OR($H380&lt;&gt;"",AND($E380&lt;&gt;"",$F380&lt;&gt;"",$G380&lt;&gt;"")),"Usable","Needs Detail"))</f>
        <v/>
      </c>
      <c r="N380" s="14"/>
    </row>
    <row r="381" customFormat="false" ht="15" hidden="false" customHeight="false" outlineLevel="0" collapsed="false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 t="str">
        <f aca="false">IF($A381="","",IF(OR($H381&lt;&gt;"",AND($E381&lt;&gt;"",$F381&lt;&gt;"",$G381&lt;&gt;"")),"Usable","Needs Detail"))</f>
        <v/>
      </c>
      <c r="N381" s="14"/>
    </row>
    <row r="382" customFormat="false" ht="15" hidden="false" customHeight="false" outlineLevel="0" collapsed="false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 t="str">
        <f aca="false">IF($A382="","",IF(OR($H382&lt;&gt;"",AND($E382&lt;&gt;"",$F382&lt;&gt;"",$G382&lt;&gt;"")),"Usable","Needs Detail"))</f>
        <v/>
      </c>
      <c r="N382" s="14"/>
    </row>
    <row r="383" customFormat="false" ht="15" hidden="false" customHeight="false" outlineLevel="0" collapsed="false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 t="str">
        <f aca="false">IF($A383="","",IF(OR($H383&lt;&gt;"",AND($E383&lt;&gt;"",$F383&lt;&gt;"",$G383&lt;&gt;"")),"Usable","Needs Detail"))</f>
        <v/>
      </c>
      <c r="N383" s="14"/>
    </row>
    <row r="384" customFormat="false" ht="15" hidden="false" customHeight="false" outlineLevel="0" collapsed="false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 t="str">
        <f aca="false">IF($A384="","",IF(OR($H384&lt;&gt;"",AND($E384&lt;&gt;"",$F384&lt;&gt;"",$G384&lt;&gt;"")),"Usable","Needs Detail"))</f>
        <v/>
      </c>
      <c r="N384" s="14"/>
    </row>
    <row r="385" customFormat="false" ht="15" hidden="false" customHeight="false" outlineLevel="0" collapsed="false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 t="str">
        <f aca="false">IF($A385="","",IF(OR($H385&lt;&gt;"",AND($E385&lt;&gt;"",$F385&lt;&gt;"",$G385&lt;&gt;"")),"Usable","Needs Detail"))</f>
        <v/>
      </c>
      <c r="N385" s="14"/>
    </row>
    <row r="386" customFormat="false" ht="15" hidden="false" customHeight="false" outlineLevel="0" collapsed="false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 t="str">
        <f aca="false">IF($A386="","",IF(OR($H386&lt;&gt;"",AND($E386&lt;&gt;"",$F386&lt;&gt;"",$G386&lt;&gt;"")),"Usable","Needs Detail"))</f>
        <v/>
      </c>
      <c r="N386" s="14"/>
    </row>
    <row r="387" customFormat="false" ht="15" hidden="false" customHeight="false" outlineLevel="0" collapsed="false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 t="str">
        <f aca="false">IF($A387="","",IF(OR($H387&lt;&gt;"",AND($E387&lt;&gt;"",$F387&lt;&gt;"",$G387&lt;&gt;"")),"Usable","Needs Detail"))</f>
        <v/>
      </c>
      <c r="N387" s="14"/>
    </row>
    <row r="388" customFormat="false" ht="15" hidden="false" customHeight="false" outlineLevel="0" collapsed="false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 t="str">
        <f aca="false">IF($A388="","",IF(OR($H388&lt;&gt;"",AND($E388&lt;&gt;"",$F388&lt;&gt;"",$G388&lt;&gt;"")),"Usable","Needs Detail"))</f>
        <v/>
      </c>
      <c r="N388" s="14"/>
    </row>
    <row r="389" customFormat="false" ht="15" hidden="false" customHeight="false" outlineLevel="0" collapsed="false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 t="str">
        <f aca="false">IF($A389="","",IF(OR($H389&lt;&gt;"",AND($E389&lt;&gt;"",$F389&lt;&gt;"",$G389&lt;&gt;"")),"Usable","Needs Detail"))</f>
        <v/>
      </c>
      <c r="N389" s="14"/>
    </row>
    <row r="390" customFormat="false" ht="15" hidden="false" customHeight="false" outlineLevel="0" collapsed="false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 t="str">
        <f aca="false">IF($A390="","",IF(OR($H390&lt;&gt;"",AND($E390&lt;&gt;"",$F390&lt;&gt;"",$G390&lt;&gt;"")),"Usable","Needs Detail"))</f>
        <v/>
      </c>
      <c r="N390" s="14"/>
    </row>
    <row r="391" customFormat="false" ht="15" hidden="false" customHeight="false" outlineLevel="0" collapsed="false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 t="str">
        <f aca="false">IF($A391="","",IF(OR($H391&lt;&gt;"",AND($E391&lt;&gt;"",$F391&lt;&gt;"",$G391&lt;&gt;"")),"Usable","Needs Detail"))</f>
        <v/>
      </c>
      <c r="N391" s="14"/>
    </row>
    <row r="392" customFormat="false" ht="15" hidden="false" customHeight="false" outlineLevel="0" collapsed="false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 t="str">
        <f aca="false">IF($A392="","",IF(OR($H392&lt;&gt;"",AND($E392&lt;&gt;"",$F392&lt;&gt;"",$G392&lt;&gt;"")),"Usable","Needs Detail"))</f>
        <v/>
      </c>
      <c r="N392" s="14"/>
    </row>
    <row r="393" customFormat="false" ht="15" hidden="false" customHeight="false" outlineLevel="0" collapsed="false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 t="str">
        <f aca="false">IF($A393="","",IF(OR($H393&lt;&gt;"",AND($E393&lt;&gt;"",$F393&lt;&gt;"",$G393&lt;&gt;"")),"Usable","Needs Detail"))</f>
        <v/>
      </c>
      <c r="N393" s="14"/>
    </row>
    <row r="394" customFormat="false" ht="15" hidden="false" customHeight="false" outlineLevel="0" collapsed="false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 t="str">
        <f aca="false">IF($A394="","",IF(OR($H394&lt;&gt;"",AND($E394&lt;&gt;"",$F394&lt;&gt;"",$G394&lt;&gt;"")),"Usable","Needs Detail"))</f>
        <v/>
      </c>
      <c r="N394" s="14"/>
    </row>
    <row r="395" customFormat="false" ht="15" hidden="false" customHeight="false" outlineLevel="0" collapsed="false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 t="str">
        <f aca="false">IF($A395="","",IF(OR($H395&lt;&gt;"",AND($E395&lt;&gt;"",$F395&lt;&gt;"",$G395&lt;&gt;"")),"Usable","Needs Detail"))</f>
        <v/>
      </c>
      <c r="N395" s="14"/>
    </row>
    <row r="396" customFormat="false" ht="15" hidden="false" customHeight="false" outlineLevel="0" collapsed="false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 t="str">
        <f aca="false">IF($A396="","",IF(OR($H396&lt;&gt;"",AND($E396&lt;&gt;"",$F396&lt;&gt;"",$G396&lt;&gt;"")),"Usable","Needs Detail"))</f>
        <v/>
      </c>
      <c r="N396" s="14"/>
    </row>
    <row r="397" customFormat="false" ht="15" hidden="false" customHeight="false" outlineLevel="0" collapsed="false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 t="str">
        <f aca="false">IF($A397="","",IF(OR($H397&lt;&gt;"",AND($E397&lt;&gt;"",$F397&lt;&gt;"",$G397&lt;&gt;"")),"Usable","Needs Detail"))</f>
        <v/>
      </c>
      <c r="N397" s="14"/>
    </row>
    <row r="398" customFormat="false" ht="15" hidden="false" customHeight="false" outlineLevel="0" collapsed="false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 t="str">
        <f aca="false">IF($A398="","",IF(OR($H398&lt;&gt;"",AND($E398&lt;&gt;"",$F398&lt;&gt;"",$G398&lt;&gt;"")),"Usable","Needs Detail"))</f>
        <v/>
      </c>
      <c r="N398" s="14"/>
    </row>
    <row r="399" customFormat="false" ht="15" hidden="false" customHeight="false" outlineLevel="0" collapsed="false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 t="str">
        <f aca="false">IF($A399="","",IF(OR($H399&lt;&gt;"",AND($E399&lt;&gt;"",$F399&lt;&gt;"",$G399&lt;&gt;"")),"Usable","Needs Detail"))</f>
        <v/>
      </c>
      <c r="N399" s="14"/>
    </row>
    <row r="400" customFormat="false" ht="15" hidden="false" customHeight="false" outlineLevel="0" collapsed="false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 t="str">
        <f aca="false">IF($A400="","",IF(OR($H400&lt;&gt;"",AND($E400&lt;&gt;"",$F400&lt;&gt;"",$G400&lt;&gt;"")),"Usable","Needs Detail"))</f>
        <v/>
      </c>
      <c r="N400" s="14"/>
    </row>
    <row r="401" customFormat="false" ht="15" hidden="false" customHeight="false" outlineLevel="0" collapsed="false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 t="str">
        <f aca="false">IF($A401="","",IF(OR($H401&lt;&gt;"",AND($E401&lt;&gt;"",$F401&lt;&gt;"",$G401&lt;&gt;"")),"Usable","Needs Detail"))</f>
        <v/>
      </c>
      <c r="N401" s="14"/>
    </row>
    <row r="402" customFormat="false" ht="15" hidden="false" customHeight="false" outlineLevel="0" collapsed="false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 t="str">
        <f aca="false">IF($A402="","",IF(OR($H402&lt;&gt;"",AND($E402&lt;&gt;"",$F402&lt;&gt;"",$G402&lt;&gt;"")),"Usable","Needs Detail"))</f>
        <v/>
      </c>
      <c r="N402" s="14"/>
    </row>
    <row r="403" customFormat="false" ht="15" hidden="false" customHeight="false" outlineLevel="0" collapsed="false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 t="str">
        <f aca="false">IF($A403="","",IF(OR($H403&lt;&gt;"",AND($E403&lt;&gt;"",$F403&lt;&gt;"",$G403&lt;&gt;"")),"Usable","Needs Detail"))</f>
        <v/>
      </c>
      <c r="N403" s="14"/>
    </row>
    <row r="404" customFormat="false" ht="15" hidden="false" customHeight="false" outlineLevel="0" collapsed="false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 t="str">
        <f aca="false">IF($A404="","",IF(OR($H404&lt;&gt;"",AND($E404&lt;&gt;"",$F404&lt;&gt;"",$G404&lt;&gt;"")),"Usable","Needs Detail"))</f>
        <v/>
      </c>
      <c r="N404" s="14"/>
    </row>
    <row r="405" customFormat="false" ht="15" hidden="false" customHeight="false" outlineLevel="0" collapsed="false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 t="str">
        <f aca="false">IF($A405="","",IF(OR($H405&lt;&gt;"",AND($E405&lt;&gt;"",$F405&lt;&gt;"",$G405&lt;&gt;"")),"Usable","Needs Detail"))</f>
        <v/>
      </c>
      <c r="N405" s="14"/>
    </row>
  </sheetData>
  <mergeCells count="2">
    <mergeCell ref="A1:M1"/>
    <mergeCell ref="A2:M2"/>
  </mergeCells>
  <dataValidations count="6">
    <dataValidation allowBlank="false" errorStyle="stop" operator="between" showDropDown="false" showErrorMessage="false" showInputMessage="false" sqref="B6:B40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C6:C405" type="list">
      <formula1>Config!$S$6:$S$11</formula1>
      <formula2>0</formula2>
    </dataValidation>
    <dataValidation allowBlank="false" errorStyle="stop" operator="between" showDropDown="false" showErrorMessage="false" showInputMessage="false" sqref="I6:I405" type="list">
      <formula1>Config!$N$6:$N$9</formula1>
      <formula2>0</formula2>
    </dataValidation>
    <dataValidation allowBlank="false" errorStyle="stop" operator="between" showDropDown="false" showErrorMessage="false" showInputMessage="false" sqref="J6:J405" type="list">
      <formula1>Config!$AI$6:$AI$21</formula1>
      <formula2>0</formula2>
    </dataValidation>
    <dataValidation allowBlank="false" errorStyle="stop" operator="between" showDropDown="false" showErrorMessage="false" showInputMessage="false" sqref="K6:K405" type="list">
      <formula1>Config!$T$6:$T$10</formula1>
      <formula2>0</formula2>
    </dataValidation>
    <dataValidation allowBlank="false" errorStyle="stop" operator="between" showDropDown="false" showErrorMessage="false" showInputMessage="false" sqref="L6:L405" type="list">
      <formula1>Test_Coverage!$A$6:$A$305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4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32"/>
    <col collapsed="false" customWidth="true" hidden="false" outlineLevel="0" max="4" min="4" style="0" width="12"/>
    <col collapsed="false" customWidth="true" hidden="false" outlineLevel="0" max="5" min="5" style="0" width="34"/>
    <col collapsed="false" customWidth="true" hidden="false" outlineLevel="0" max="6" min="6" style="0" width="12"/>
    <col collapsed="false" customWidth="true" hidden="false" outlineLevel="0" max="7" min="7" style="0" width="24"/>
    <col collapsed="false" customWidth="true" hidden="false" outlineLevel="0" max="8" min="8" style="0" width="22"/>
    <col collapsed="false" customWidth="true" hidden="false" outlineLevel="0" max="9" min="9" style="0" width="28"/>
    <col collapsed="false" customWidth="true" hidden="false" outlineLevel="0" max="10" min="10" style="0" width="12"/>
    <col collapsed="false" customWidth="true" hidden="false" outlineLevel="0" max="11" min="11" style="0" width="18"/>
    <col collapsed="false" customWidth="true" hidden="false" outlineLevel="0" max="12" min="12" style="0" width="16"/>
    <col collapsed="false" customWidth="true" hidden="false" outlineLevel="0" max="13" min="13" style="0" width="14"/>
    <col collapsed="false" customWidth="true" hidden="false" outlineLevel="0" max="14" min="14" style="0" width="36"/>
  </cols>
  <sheetData>
    <row r="1" customFormat="false" ht="30" hidden="false" customHeight="true" outlineLevel="0" collapsed="false">
      <c r="A1" s="17" t="s">
        <v>411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412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413</v>
      </c>
      <c r="B5" s="3" t="s">
        <v>105</v>
      </c>
      <c r="C5" s="3" t="s">
        <v>414</v>
      </c>
      <c r="D5" s="3" t="s">
        <v>119</v>
      </c>
      <c r="E5" s="3" t="s">
        <v>415</v>
      </c>
      <c r="F5" s="3" t="s">
        <v>122</v>
      </c>
      <c r="G5" s="3" t="s">
        <v>120</v>
      </c>
      <c r="H5" s="3" t="s">
        <v>416</v>
      </c>
      <c r="I5" s="3" t="s">
        <v>417</v>
      </c>
      <c r="J5" s="3" t="s">
        <v>418</v>
      </c>
      <c r="K5" s="3" t="s">
        <v>419</v>
      </c>
      <c r="L5" s="3" t="s">
        <v>420</v>
      </c>
      <c r="M5" s="3" t="s">
        <v>421</v>
      </c>
      <c r="N5" s="3" t="s">
        <v>422</v>
      </c>
    </row>
    <row r="6" customFormat="false" ht="15" hidden="false" customHeight="false" outlineLevel="0" collapsed="false">
      <c r="A6" s="14" t="s">
        <v>423</v>
      </c>
      <c r="B6" s="14" t="s">
        <v>162</v>
      </c>
      <c r="C6" s="14" t="str">
        <f aca="false">IF($B6="","",IFERROR(INDEX(Requirements_Register!$G$6:$G$255,MATCH($B6,Requirements_Register!$A$6:$A$255,0)),"Missing requirement"))</f>
        <v>Standardise customer case handling</v>
      </c>
      <c r="D6" s="14" t="s">
        <v>168</v>
      </c>
      <c r="E6" s="14" t="str">
        <f aca="false">IF($D6="","",IFERROR(INDEX(Objectives_Outcomes!$B$6:$B$85,MATCH($D6,Objectives_Outcomes!$A$6:$A$85,0)),"Missing objective"))</f>
        <v>Reduce duplicate customer case handling</v>
      </c>
      <c r="F6" s="14" t="s">
        <v>171</v>
      </c>
      <c r="G6" s="14" t="s">
        <v>169</v>
      </c>
      <c r="H6" s="14" t="s">
        <v>424</v>
      </c>
      <c r="I6" s="14" t="s">
        <v>425</v>
      </c>
      <c r="J6" s="14" t="s">
        <v>346</v>
      </c>
      <c r="K6" s="14" t="s">
        <v>426</v>
      </c>
      <c r="L6" s="14" t="s">
        <v>176</v>
      </c>
      <c r="M6" s="14" t="str">
        <f aca="false">IF($A6="","",IF(AND($B6&lt;&gt;"",$D6&lt;&gt;"",$F6&lt;&gt;"",$H6&lt;&gt;"",$J6&lt;&gt;""),"Complete",IF(OR($B6&lt;&gt;"",$D6&lt;&gt;"",$F6&lt;&gt;"",$H6&lt;&gt;"",$J6&lt;&gt;""),"Partial","Gap")))</f>
        <v>Complete</v>
      </c>
      <c r="N6" s="14"/>
    </row>
    <row r="7" customFormat="false" ht="15" hidden="false" customHeight="false" outlineLevel="0" collapsed="false">
      <c r="A7" s="14" t="s">
        <v>427</v>
      </c>
      <c r="B7" s="14" t="s">
        <v>179</v>
      </c>
      <c r="C7" s="14" t="str">
        <f aca="false">IF($B7="","",IFERROR(INDEX(Requirements_Register!$G$6:$G$255,MATCH($B7,Requirements_Register!$A$6:$A$255,0)),"Missing requirement"))</f>
        <v>Capture standard case intake data</v>
      </c>
      <c r="D7" s="14" t="s">
        <v>168</v>
      </c>
      <c r="E7" s="14" t="str">
        <f aca="false">IF($D7="","",IFERROR(INDEX(Objectives_Outcomes!$B$6:$B$85,MATCH($D7,Objectives_Outcomes!$A$6:$A$85,0)),"Missing objective"))</f>
        <v>Reduce duplicate customer case handling</v>
      </c>
      <c r="F7" s="14" t="s">
        <v>185</v>
      </c>
      <c r="G7" s="14" t="s">
        <v>169</v>
      </c>
      <c r="H7" s="14" t="s">
        <v>428</v>
      </c>
      <c r="I7" s="14" t="s">
        <v>429</v>
      </c>
      <c r="J7" s="14" t="s">
        <v>351</v>
      </c>
      <c r="K7" s="14" t="s">
        <v>426</v>
      </c>
      <c r="L7" s="14" t="s">
        <v>189</v>
      </c>
      <c r="M7" s="14" t="str">
        <f aca="false">IF($A7="","",IF(AND($B7&lt;&gt;"",$D7&lt;&gt;"",$F7&lt;&gt;"",$H7&lt;&gt;"",$J7&lt;&gt;""),"Complete",IF(OR($B7&lt;&gt;"",$D7&lt;&gt;"",$F7&lt;&gt;"",$H7&lt;&gt;"",$J7&lt;&gt;""),"Partial","Gap")))</f>
        <v>Complete</v>
      </c>
      <c r="N7" s="14"/>
    </row>
    <row r="8" customFormat="false" ht="15" hidden="false" customHeight="false" outlineLevel="0" collapsed="false">
      <c r="A8" s="14" t="s">
        <v>430</v>
      </c>
      <c r="B8" s="14" t="s">
        <v>190</v>
      </c>
      <c r="C8" s="14" t="str">
        <f aca="false">IF($B8="","",IFERROR(INDEX(Requirements_Register!$G$6:$G$255,MATCH($B8,Requirements_Register!$A$6:$A$255,0)),"Missing requirement"))</f>
        <v>Create case from customer email</v>
      </c>
      <c r="D8" s="14" t="s">
        <v>168</v>
      </c>
      <c r="E8" s="14" t="str">
        <f aca="false">IF($D8="","",IFERROR(INDEX(Objectives_Outcomes!$B$6:$B$85,MATCH($D8,Objectives_Outcomes!$A$6:$A$85,0)),"Missing objective"))</f>
        <v>Reduce duplicate customer case handling</v>
      </c>
      <c r="F8" s="14" t="s">
        <v>185</v>
      </c>
      <c r="G8" s="14" t="s">
        <v>431</v>
      </c>
      <c r="H8" s="14" t="s">
        <v>432</v>
      </c>
      <c r="I8" s="14" t="s">
        <v>433</v>
      </c>
      <c r="J8" s="14" t="s">
        <v>346</v>
      </c>
      <c r="K8" s="14" t="s">
        <v>426</v>
      </c>
      <c r="L8" s="14" t="s">
        <v>189</v>
      </c>
      <c r="M8" s="14" t="str">
        <f aca="false">IF($A8="","",IF(AND($B8&lt;&gt;"",$D8&lt;&gt;"",$F8&lt;&gt;"",$H8&lt;&gt;"",$J8&lt;&gt;""),"Complete",IF(OR($B8&lt;&gt;"",$D8&lt;&gt;"",$F8&lt;&gt;"",$H8&lt;&gt;"",$J8&lt;&gt;""),"Partial","Gap")))</f>
        <v>Complete</v>
      </c>
      <c r="N8" s="14"/>
    </row>
    <row r="9" customFormat="false" ht="15" hidden="false" customHeight="false" outlineLevel="0" collapsed="false">
      <c r="A9" s="14" t="s">
        <v>434</v>
      </c>
      <c r="B9" s="14" t="s">
        <v>195</v>
      </c>
      <c r="C9" s="14" t="str">
        <f aca="false">IF($B9="","",IFERROR(INDEX(Requirements_Register!$G$6:$G$255,MATCH($B9,Requirements_Register!$A$6:$A$255,0)),"Missing requirement"))</f>
        <v>Classify case by service category</v>
      </c>
      <c r="D9" s="14" t="s">
        <v>168</v>
      </c>
      <c r="E9" s="14" t="str">
        <f aca="false">IF($D9="","",IFERROR(INDEX(Objectives_Outcomes!$B$6:$B$85,MATCH($D9,Objectives_Outcomes!$A$6:$A$85,0)),"Missing objective"))</f>
        <v>Reduce duplicate customer case handling</v>
      </c>
      <c r="F9" s="14" t="s">
        <v>200</v>
      </c>
      <c r="G9" s="14" t="s">
        <v>435</v>
      </c>
      <c r="H9" s="14" t="s">
        <v>436</v>
      </c>
      <c r="I9" s="14" t="s">
        <v>437</v>
      </c>
      <c r="J9" s="14" t="s">
        <v>351</v>
      </c>
      <c r="K9" s="14" t="s">
        <v>426</v>
      </c>
      <c r="L9" s="14" t="s">
        <v>189</v>
      </c>
      <c r="M9" s="14" t="str">
        <f aca="false">IF($A9="","",IF(AND($B9&lt;&gt;"",$D9&lt;&gt;"",$F9&lt;&gt;"",$H9&lt;&gt;"",$J9&lt;&gt;""),"Complete",IF(OR($B9&lt;&gt;"",$D9&lt;&gt;"",$F9&lt;&gt;"",$H9&lt;&gt;"",$J9&lt;&gt;""),"Partial","Gap")))</f>
        <v>Complete</v>
      </c>
      <c r="N9" s="14"/>
    </row>
    <row r="10" customFormat="false" ht="15" hidden="false" customHeight="false" outlineLevel="0" collapsed="false">
      <c r="A10" s="14" t="s">
        <v>438</v>
      </c>
      <c r="B10" s="14" t="s">
        <v>201</v>
      </c>
      <c r="C10" s="14" t="str">
        <f aca="false">IF($B10="","",IFERROR(INDEX(Requirements_Register!$G$6:$G$255,MATCH($B10,Requirements_Register!$A$6:$A$255,0)),"Missing requirement"))</f>
        <v>Maintain case audit history</v>
      </c>
      <c r="D10" s="14" t="s">
        <v>208</v>
      </c>
      <c r="E10" s="14" t="str">
        <f aca="false">IF($D10="","",IFERROR(INDEX(Objectives_Outcomes!$B$6:$B$85,MATCH($D10,Objectives_Outcomes!$A$6:$A$85,0)),"Missing objective"))</f>
        <v>Improve compliance and auditability</v>
      </c>
      <c r="F10" s="14" t="s">
        <v>211</v>
      </c>
      <c r="G10" s="14" t="s">
        <v>209</v>
      </c>
      <c r="H10" s="14" t="s">
        <v>439</v>
      </c>
      <c r="I10" s="14" t="s">
        <v>440</v>
      </c>
      <c r="J10" s="14" t="s">
        <v>356</v>
      </c>
      <c r="K10" s="14" t="s">
        <v>441</v>
      </c>
      <c r="L10" s="14" t="s">
        <v>176</v>
      </c>
      <c r="M10" s="14" t="str">
        <f aca="false">IF($A10="","",IF(AND($B10&lt;&gt;"",$D10&lt;&gt;"",$F10&lt;&gt;"",$H10&lt;&gt;"",$J10&lt;&gt;""),"Complete",IF(OR($B10&lt;&gt;"",$D10&lt;&gt;"",$F10&lt;&gt;"",$H10&lt;&gt;"",$J10&lt;&gt;""),"Partial","Gap")))</f>
        <v>Complete</v>
      </c>
      <c r="N10" s="14"/>
    </row>
    <row r="11" customFormat="false" ht="15" hidden="false" customHeight="false" outlineLevel="0" collapsed="false">
      <c r="A11" s="14" t="s">
        <v>442</v>
      </c>
      <c r="B11" s="14" t="s">
        <v>215</v>
      </c>
      <c r="C11" s="14" t="str">
        <f aca="false">IF($B11="","",IFERROR(INDEX(Requirements_Register!$G$6:$G$255,MATCH($B11,Requirements_Register!$A$6:$A$255,0)),"Missing requirement"))</f>
        <v>Migrate active customer cases</v>
      </c>
      <c r="D11" s="14" t="s">
        <v>221</v>
      </c>
      <c r="E11" s="14" t="str">
        <f aca="false">IF($D11="","",IFERROR(INDEX(Objectives_Outcomes!$B$6:$B$85,MATCH($D11,Objectives_Outcomes!$A$6:$A$85,0)),"Missing objective"))</f>
        <v>Enable clean migration to target platform</v>
      </c>
      <c r="F11" s="14" t="s">
        <v>224</v>
      </c>
      <c r="G11" s="14" t="s">
        <v>222</v>
      </c>
      <c r="H11" s="14" t="s">
        <v>443</v>
      </c>
      <c r="I11" s="14" t="s">
        <v>444</v>
      </c>
      <c r="J11" s="14" t="s">
        <v>360</v>
      </c>
      <c r="K11" s="14" t="s">
        <v>445</v>
      </c>
      <c r="L11" s="14" t="s">
        <v>176</v>
      </c>
      <c r="M11" s="14" t="str">
        <f aca="false">IF($A11="","",IF(AND($B11&lt;&gt;"",$D11&lt;&gt;"",$F11&lt;&gt;"",$H11&lt;&gt;"",$J11&lt;&gt;""),"Complete",IF(OR($B11&lt;&gt;"",$D11&lt;&gt;"",$F11&lt;&gt;"",$H11&lt;&gt;"",$J11&lt;&gt;""),"Partial","Gap")))</f>
        <v>Complete</v>
      </c>
      <c r="N11" s="14"/>
    </row>
    <row r="12" customFormat="false" ht="15" hidden="false" customHeight="false" outlineLevel="0" collapsed="false">
      <c r="A12" s="14" t="s">
        <v>446</v>
      </c>
      <c r="B12" s="14" t="s">
        <v>239</v>
      </c>
      <c r="C12" s="14" t="str">
        <f aca="false">IF($B12="","",IFERROR(INDEX(Requirements_Register!$G$6:$G$255,MATCH($B12,Requirements_Register!$A$6:$A$255,0)),"Missing requirement"))</f>
        <v>Route cases by SLA priority</v>
      </c>
      <c r="D12" s="14" t="s">
        <v>232</v>
      </c>
      <c r="E12" s="14" t="str">
        <f aca="false">IF($D12="","",IFERROR(INDEX(Objectives_Outcomes!$B$6:$B$85,MATCH($D12,Objectives_Outcomes!$A$6:$A$85,0)),"Missing objective"))</f>
        <v>Improve SLA performance</v>
      </c>
      <c r="F12" s="14" t="s">
        <v>235</v>
      </c>
      <c r="G12" s="14" t="s">
        <v>447</v>
      </c>
      <c r="H12" s="14" t="s">
        <v>448</v>
      </c>
      <c r="I12" s="14" t="s">
        <v>449</v>
      </c>
      <c r="J12" s="14" t="s">
        <v>366</v>
      </c>
      <c r="K12" s="14" t="s">
        <v>450</v>
      </c>
      <c r="L12" s="14" t="s">
        <v>238</v>
      </c>
      <c r="M12" s="14" t="str">
        <f aca="false">IF($A12="","",IF(AND($B12&lt;&gt;"",$D12&lt;&gt;"",$F12&lt;&gt;"",$H12&lt;&gt;"",$J12&lt;&gt;""),"Complete",IF(OR($B12&lt;&gt;"",$D12&lt;&gt;"",$F12&lt;&gt;"",$H12&lt;&gt;"",$J12&lt;&gt;""),"Partial","Gap")))</f>
        <v>Complete</v>
      </c>
      <c r="N12" s="14"/>
    </row>
    <row r="13" customFormat="false" ht="15" hidden="false" customHeight="false" outlineLevel="0" collapsed="false">
      <c r="A13" s="14" t="s">
        <v>451</v>
      </c>
      <c r="B13" s="14" t="s">
        <v>243</v>
      </c>
      <c r="C13" s="14" t="str">
        <f aca="false">IF($B13="","",IFERROR(INDEX(Requirements_Register!$G$6:$G$255,MATCH($B13,Requirements_Register!$A$6:$A$255,0)),"Missing requirement"))</f>
        <v>Integrate account master data</v>
      </c>
      <c r="D13" s="14" t="s">
        <v>221</v>
      </c>
      <c r="E13" s="14" t="str">
        <f aca="false">IF($D13="","",IFERROR(INDEX(Objectives_Outcomes!$B$6:$B$85,MATCH($D13,Objectives_Outcomes!$A$6:$A$85,0)),"Missing objective"))</f>
        <v>Enable clean migration to target platform</v>
      </c>
      <c r="F13" s="14" t="s">
        <v>250</v>
      </c>
      <c r="G13" s="14" t="s">
        <v>248</v>
      </c>
      <c r="H13" s="14" t="s">
        <v>452</v>
      </c>
      <c r="I13" s="14" t="s">
        <v>453</v>
      </c>
      <c r="J13" s="14" t="s">
        <v>370</v>
      </c>
      <c r="K13" s="14" t="s">
        <v>445</v>
      </c>
      <c r="L13" s="14" t="s">
        <v>176</v>
      </c>
      <c r="M13" s="14" t="str">
        <f aca="false">IF($A13="","",IF(AND($B13&lt;&gt;"",$D13&lt;&gt;"",$F13&lt;&gt;"",$H13&lt;&gt;"",$J13&lt;&gt;""),"Complete",IF(OR($B13&lt;&gt;"",$D13&lt;&gt;"",$F13&lt;&gt;"",$H13&lt;&gt;"",$J13&lt;&gt;""),"Partial","Gap")))</f>
        <v>Complete</v>
      </c>
      <c r="N13" s="14"/>
    </row>
    <row r="14" customFormat="false" ht="23.85" hidden="false" customHeight="false" outlineLevel="0" collapsed="false">
      <c r="A14" s="14" t="s">
        <v>454</v>
      </c>
      <c r="B14" s="14" t="s">
        <v>251</v>
      </c>
      <c r="C14" s="14" t="str">
        <f aca="false">IF($B14="","",IFERROR(INDEX(Requirements_Register!$G$6:$G$255,MATCH($B14,Requirements_Register!$A$6:$A$255,0)),"Missing requirement"))</f>
        <v>Provide operational case dashboard</v>
      </c>
      <c r="D14" s="14" t="s">
        <v>255</v>
      </c>
      <c r="E14" s="14" t="str">
        <f aca="false">IF($D14="","",IFERROR(INDEX(Objectives_Outcomes!$B$6:$B$85,MATCH($D14,Objectives_Outcomes!$A$6:$A$85,0)),"Missing objective"))</f>
        <v>Improve management visibility</v>
      </c>
      <c r="F14" s="14" t="s">
        <v>258</v>
      </c>
      <c r="G14" s="14" t="s">
        <v>256</v>
      </c>
      <c r="H14" s="14" t="s">
        <v>455</v>
      </c>
      <c r="I14" s="14" t="s">
        <v>456</v>
      </c>
      <c r="J14" s="14" t="s">
        <v>374</v>
      </c>
      <c r="K14" s="14" t="s">
        <v>457</v>
      </c>
      <c r="L14" s="14" t="s">
        <v>260</v>
      </c>
      <c r="M14" s="14" t="str">
        <f aca="false">IF($A14="","",IF(AND($B14&lt;&gt;"",$D14&lt;&gt;"",$F14&lt;&gt;"",$H14&lt;&gt;"",$J14&lt;&gt;""),"Complete",IF(OR($B14&lt;&gt;"",$D14&lt;&gt;"",$F14&lt;&gt;"",$H14&lt;&gt;"",$J14&lt;&gt;""),"Partial","Gap")))</f>
        <v>Complete</v>
      </c>
      <c r="N14" s="14"/>
    </row>
    <row r="15" customFormat="false" ht="15" hidden="false" customHeight="false" outlineLevel="0" collapsed="false">
      <c r="A15" s="14" t="s">
        <v>458</v>
      </c>
      <c r="B15" s="14" t="s">
        <v>261</v>
      </c>
      <c r="C15" s="14" t="str">
        <f aca="false">IF($B15="","",IFERROR(INDEX(Requirements_Register!$G$6:$G$255,MATCH($B15,Requirements_Register!$A$6:$A$255,0)),"Missing requirement"))</f>
        <v>Apply GDPR retention controls</v>
      </c>
      <c r="D15" s="14" t="s">
        <v>208</v>
      </c>
      <c r="E15" s="14" t="str">
        <f aca="false">IF($D15="","",IFERROR(INDEX(Objectives_Outcomes!$B$6:$B$85,MATCH($D15,Objectives_Outcomes!$A$6:$A$85,0)),"Missing objective"))</f>
        <v>Improve compliance and auditability</v>
      </c>
      <c r="F15" s="14" t="s">
        <v>211</v>
      </c>
      <c r="G15" s="14" t="s">
        <v>459</v>
      </c>
      <c r="H15" s="14" t="s">
        <v>460</v>
      </c>
      <c r="I15" s="14" t="s">
        <v>461</v>
      </c>
      <c r="J15" s="14" t="s">
        <v>378</v>
      </c>
      <c r="K15" s="14" t="s">
        <v>441</v>
      </c>
      <c r="L15" s="14" t="s">
        <v>176</v>
      </c>
      <c r="M15" s="14" t="str">
        <f aca="false">IF($A15="","",IF(AND($B15&lt;&gt;"",$D15&lt;&gt;"",$F15&lt;&gt;"",$H15&lt;&gt;"",$J15&lt;&gt;""),"Complete",IF(OR($B15&lt;&gt;"",$D15&lt;&gt;"",$F15&lt;&gt;"",$H15&lt;&gt;"",$J15&lt;&gt;""),"Partial","Gap")))</f>
        <v>Complete</v>
      </c>
      <c r="N15" s="14"/>
    </row>
    <row r="16" customFormat="false" ht="15" hidden="false" customHeight="false" outlineLevel="0" collapsed="false">
      <c r="A16" s="14" t="s">
        <v>462</v>
      </c>
      <c r="B16" s="14" t="s">
        <v>266</v>
      </c>
      <c r="C16" s="14" t="str">
        <f aca="false">IF($B16="","",IFERROR(INDEX(Requirements_Register!$G$6:$G$255,MATCH($B16,Requirements_Register!$A$6:$A$255,0)),"Missing requirement"))</f>
        <v>Notify advisor of SLA risk</v>
      </c>
      <c r="D16" s="14" t="s">
        <v>232</v>
      </c>
      <c r="E16" s="14" t="str">
        <f aca="false">IF($D16="","",IFERROR(INDEX(Objectives_Outcomes!$B$6:$B$85,MATCH($D16,Objectives_Outcomes!$A$6:$A$85,0)),"Missing objective"))</f>
        <v>Improve SLA performance</v>
      </c>
      <c r="F16" s="14" t="s">
        <v>235</v>
      </c>
      <c r="G16" s="14" t="s">
        <v>270</v>
      </c>
      <c r="H16" s="14" t="s">
        <v>463</v>
      </c>
      <c r="I16" s="14" t="s">
        <v>464</v>
      </c>
      <c r="J16" s="14" t="s">
        <v>384</v>
      </c>
      <c r="K16" s="14" t="s">
        <v>450</v>
      </c>
      <c r="L16" s="14" t="s">
        <v>238</v>
      </c>
      <c r="M16" s="14" t="str">
        <f aca="false">IF($A16="","",IF(AND($B16&lt;&gt;"",$D16&lt;&gt;"",$F16&lt;&gt;"",$H16&lt;&gt;"",$J16&lt;&gt;""),"Complete",IF(OR($B16&lt;&gt;"",$D16&lt;&gt;"",$F16&lt;&gt;"",$H16&lt;&gt;"",$J16&lt;&gt;""),"Partial","Gap")))</f>
        <v>Complete</v>
      </c>
      <c r="N16" s="14"/>
    </row>
    <row r="17" customFormat="false" ht="15" hidden="false" customHeight="false" outlineLevel="0" collapsed="false">
      <c r="A17" s="14" t="s">
        <v>465</v>
      </c>
      <c r="B17" s="14" t="s">
        <v>271</v>
      </c>
      <c r="C17" s="14" t="str">
        <f aca="false">IF($B17="","",IFERROR(INDEX(Requirements_Register!$G$6:$G$255,MATCH($B17,Requirements_Register!$A$6:$A$255,0)),"Missing requirement"))</f>
        <v>Enforce role-based case access</v>
      </c>
      <c r="D17" s="14" t="s">
        <v>208</v>
      </c>
      <c r="E17" s="14" t="str">
        <f aca="false">IF($D17="","",IFERROR(INDEX(Objectives_Outcomes!$B$6:$B$85,MATCH($D17,Objectives_Outcomes!$A$6:$A$85,0)),"Missing objective"))</f>
        <v>Improve compliance and auditability</v>
      </c>
      <c r="F17" s="14" t="s">
        <v>278</v>
      </c>
      <c r="G17" s="14" t="s">
        <v>276</v>
      </c>
      <c r="H17" s="14" t="s">
        <v>466</v>
      </c>
      <c r="I17" s="14" t="s">
        <v>467</v>
      </c>
      <c r="J17" s="14" t="s">
        <v>389</v>
      </c>
      <c r="K17" s="14" t="s">
        <v>441</v>
      </c>
      <c r="L17" s="14" t="s">
        <v>176</v>
      </c>
      <c r="M17" s="14" t="str">
        <f aca="false">IF($A17="","",IF(AND($B17&lt;&gt;"",$D17&lt;&gt;"",$F17&lt;&gt;"",$H17&lt;&gt;"",$J17&lt;&gt;""),"Complete",IF(OR($B17&lt;&gt;"",$D17&lt;&gt;"",$F17&lt;&gt;"",$H17&lt;&gt;"",$J17&lt;&gt;""),"Partial","Gap")))</f>
        <v>Complete</v>
      </c>
      <c r="N17" s="14"/>
    </row>
    <row r="18" customFormat="false" ht="15" hidden="false" customHeight="false" outlineLevel="0" collapsed="false">
      <c r="A18" s="14" t="s">
        <v>468</v>
      </c>
      <c r="B18" s="14" t="s">
        <v>279</v>
      </c>
      <c r="C18" s="14" t="str">
        <f aca="false">IF($B18="","",IFERROR(INDEX(Requirements_Register!$G$6:$G$255,MATCH($B18,Requirements_Register!$A$6:$A$255,0)),"Missing requirement"))</f>
        <v>Train service advisors before go-live</v>
      </c>
      <c r="D18" s="14" t="s">
        <v>232</v>
      </c>
      <c r="E18" s="14" t="str">
        <f aca="false">IF($D18="","",IFERROR(INDEX(Objectives_Outcomes!$B$6:$B$85,MATCH($D18,Objectives_Outcomes!$A$6:$A$85,0)),"Missing objective"))</f>
        <v>Improve SLA performance</v>
      </c>
      <c r="F18" s="14" t="s">
        <v>285</v>
      </c>
      <c r="G18" s="14" t="s">
        <v>284</v>
      </c>
      <c r="H18" s="14" t="s">
        <v>469</v>
      </c>
      <c r="I18" s="14" t="s">
        <v>470</v>
      </c>
      <c r="J18" s="14" t="s">
        <v>393</v>
      </c>
      <c r="K18" s="14" t="s">
        <v>471</v>
      </c>
      <c r="L18" s="14" t="s">
        <v>176</v>
      </c>
      <c r="M18" s="14" t="str">
        <f aca="false">IF($A18="","",IF(AND($B18&lt;&gt;"",$D18&lt;&gt;"",$F18&lt;&gt;"",$H18&lt;&gt;"",$J18&lt;&gt;""),"Complete",IF(OR($B18&lt;&gt;"",$D18&lt;&gt;"",$F18&lt;&gt;"",$H18&lt;&gt;"",$J18&lt;&gt;""),"Partial","Gap")))</f>
        <v>Complete</v>
      </c>
      <c r="N18" s="14"/>
    </row>
    <row r="19" customFormat="false" ht="23.85" hidden="false" customHeight="false" outlineLevel="0" collapsed="false">
      <c r="A19" s="14" t="s">
        <v>472</v>
      </c>
      <c r="B19" s="14" t="s">
        <v>298</v>
      </c>
      <c r="C19" s="14" t="str">
        <f aca="false">IF($B19="","",IFERROR(INDEX(Requirements_Register!$G$6:$G$255,MATCH($B19,Requirements_Register!$A$6:$A$255,0)),"Missing requirement"))</f>
        <v>Apply data quality rules before migration</v>
      </c>
      <c r="D19" s="14" t="s">
        <v>221</v>
      </c>
      <c r="E19" s="14" t="str">
        <f aca="false">IF($D19="","",IFERROR(INDEX(Objectives_Outcomes!$B$6:$B$85,MATCH($D19,Objectives_Outcomes!$A$6:$A$85,0)),"Missing objective"))</f>
        <v>Enable clean migration to target platform</v>
      </c>
      <c r="F19" s="14" t="s">
        <v>224</v>
      </c>
      <c r="G19" s="14" t="s">
        <v>473</v>
      </c>
      <c r="H19" s="14" t="s">
        <v>474</v>
      </c>
      <c r="I19" s="14" t="s">
        <v>475</v>
      </c>
      <c r="J19" s="14" t="s">
        <v>397</v>
      </c>
      <c r="K19" s="14" t="s">
        <v>445</v>
      </c>
      <c r="L19" s="14" t="s">
        <v>176</v>
      </c>
      <c r="M19" s="14" t="str">
        <f aca="false">IF($A19="","",IF(AND($B19&lt;&gt;"",$D19&lt;&gt;"",$F19&lt;&gt;"",$H19&lt;&gt;"",$J19&lt;&gt;""),"Complete",IF(OR($B19&lt;&gt;"",$D19&lt;&gt;"",$F19&lt;&gt;"",$H19&lt;&gt;"",$J19&lt;&gt;""),"Partial","Gap")))</f>
        <v>Complete</v>
      </c>
      <c r="N19" s="14"/>
    </row>
    <row r="20" customFormat="false" ht="15" hidden="false" customHeight="false" outlineLevel="0" collapsed="false">
      <c r="A20" s="14" t="s">
        <v>476</v>
      </c>
      <c r="B20" s="14" t="s">
        <v>302</v>
      </c>
      <c r="C20" s="14" t="str">
        <f aca="false">IF($B20="","",IFERROR(INDEX(Requirements_Register!$G$6:$G$255,MATCH($B20,Requirements_Register!$A$6:$A$255,0)),"Missing requirement"))</f>
        <v>Define standard service taxonomy</v>
      </c>
      <c r="D20" s="14" t="s">
        <v>168</v>
      </c>
      <c r="E20" s="14" t="str">
        <f aca="false">IF($D20="","",IFERROR(INDEX(Objectives_Outcomes!$B$6:$B$85,MATCH($D20,Objectives_Outcomes!$A$6:$A$85,0)),"Missing objective"))</f>
        <v>Reduce duplicate customer case handling</v>
      </c>
      <c r="F20" s="14" t="s">
        <v>200</v>
      </c>
      <c r="G20" s="14" t="s">
        <v>307</v>
      </c>
      <c r="H20" s="14" t="s">
        <v>477</v>
      </c>
      <c r="I20" s="14" t="s">
        <v>478</v>
      </c>
      <c r="J20" s="14" t="s">
        <v>401</v>
      </c>
      <c r="K20" s="14" t="s">
        <v>426</v>
      </c>
      <c r="L20" s="14" t="s">
        <v>176</v>
      </c>
      <c r="M20" s="14" t="str">
        <f aca="false">IF($A20="","",IF(AND($B20&lt;&gt;"",$D20&lt;&gt;"",$F20&lt;&gt;"",$H20&lt;&gt;"",$J20&lt;&gt;""),"Complete",IF(OR($B20&lt;&gt;"",$D20&lt;&gt;"",$F20&lt;&gt;"",$H20&lt;&gt;"",$J20&lt;&gt;""),"Partial","Gap")))</f>
        <v>Complete</v>
      </c>
      <c r="N20" s="14"/>
    </row>
    <row r="21" customFormat="false" ht="23.85" hidden="false" customHeight="false" outlineLevel="0" collapsed="false">
      <c r="A21" s="14" t="s">
        <v>479</v>
      </c>
      <c r="B21" s="14" t="s">
        <v>308</v>
      </c>
      <c r="C21" s="14" t="str">
        <f aca="false">IF($B21="","",IFERROR(INDEX(Requirements_Register!$G$6:$G$255,MATCH($B21,Requirements_Register!$A$6:$A$255,0)),"Missing requirement"))</f>
        <v>Maintain acceptable form response time</v>
      </c>
      <c r="D21" s="14" t="s">
        <v>255</v>
      </c>
      <c r="E21" s="14" t="str">
        <f aca="false">IF($D21="","",IFERROR(INDEX(Objectives_Outcomes!$B$6:$B$85,MATCH($D21,Objectives_Outcomes!$A$6:$A$85,0)),"Missing objective"))</f>
        <v>Improve management visibility</v>
      </c>
      <c r="F21" s="14" t="s">
        <v>312</v>
      </c>
      <c r="G21" s="14" t="s">
        <v>311</v>
      </c>
      <c r="H21" s="14" t="s">
        <v>480</v>
      </c>
      <c r="I21" s="14" t="s">
        <v>481</v>
      </c>
      <c r="J21" s="14" t="s">
        <v>406</v>
      </c>
      <c r="K21" s="14" t="s">
        <v>482</v>
      </c>
      <c r="L21" s="14" t="s">
        <v>176</v>
      </c>
      <c r="M21" s="14" t="str">
        <f aca="false">IF($A21="","",IF(AND($B21&lt;&gt;"",$D21&lt;&gt;"",$F21&lt;&gt;"",$H21&lt;&gt;"",$J21&lt;&gt;""),"Complete",IF(OR($B21&lt;&gt;"",$D21&lt;&gt;"",$F21&lt;&gt;"",$H21&lt;&gt;"",$J21&lt;&gt;""),"Partial","Gap")))</f>
        <v>Complete</v>
      </c>
      <c r="N21" s="14"/>
    </row>
    <row r="22" customFormat="false" ht="15" hidden="false" customHeight="false" outlineLevel="0" collapsed="false">
      <c r="A22" s="14"/>
      <c r="B22" s="14"/>
      <c r="C22" s="14" t="str">
        <f aca="false">IF($B22="","",IFERROR(INDEX(Requirements_Register!$G$6:$G$255,MATCH($B22,Requirements_Register!$A$6:$A$255,0)),"Missing requirement"))</f>
        <v/>
      </c>
      <c r="D22" s="14"/>
      <c r="E22" s="14" t="str">
        <f aca="false">IF($D22="","",IFERROR(INDEX(Objectives_Outcomes!$B$6:$B$85,MATCH($D22,Objectives_Outcomes!$A$6:$A$85,0)),"Missing objective"))</f>
        <v/>
      </c>
      <c r="F22" s="14"/>
      <c r="G22" s="14"/>
      <c r="H22" s="14"/>
      <c r="I22" s="14"/>
      <c r="J22" s="14"/>
      <c r="K22" s="14"/>
      <c r="L22" s="14"/>
      <c r="M22" s="14" t="str">
        <f aca="false">IF($A22="","",IF(AND($B22&lt;&gt;"",$D22&lt;&gt;"",$F22&lt;&gt;"",$H22&lt;&gt;"",$J22&lt;&gt;""),"Complete",IF(OR($B22&lt;&gt;"",$D22&lt;&gt;"",$F22&lt;&gt;"",$H22&lt;&gt;"",$J22&lt;&gt;""),"Partial","Gap")))</f>
        <v/>
      </c>
      <c r="N22" s="14"/>
    </row>
    <row r="23" customFormat="false" ht="15" hidden="false" customHeight="false" outlineLevel="0" collapsed="false">
      <c r="A23" s="14"/>
      <c r="B23" s="14"/>
      <c r="C23" s="14" t="str">
        <f aca="false">IF($B23="","",IFERROR(INDEX(Requirements_Register!$G$6:$G$255,MATCH($B23,Requirements_Register!$A$6:$A$255,0)),"Missing requirement"))</f>
        <v/>
      </c>
      <c r="D23" s="14"/>
      <c r="E23" s="14" t="str">
        <f aca="false">IF($D23="","",IFERROR(INDEX(Objectives_Outcomes!$B$6:$B$85,MATCH($D23,Objectives_Outcomes!$A$6:$A$85,0)),"Missing objective"))</f>
        <v/>
      </c>
      <c r="F23" s="14"/>
      <c r="G23" s="14"/>
      <c r="H23" s="14"/>
      <c r="I23" s="14"/>
      <c r="J23" s="14"/>
      <c r="K23" s="14"/>
      <c r="L23" s="14"/>
      <c r="M23" s="14" t="str">
        <f aca="false">IF($A23="","",IF(AND($B23&lt;&gt;"",$D23&lt;&gt;"",$F23&lt;&gt;"",$H23&lt;&gt;"",$J23&lt;&gt;""),"Complete",IF(OR($B23&lt;&gt;"",$D23&lt;&gt;"",$F23&lt;&gt;"",$H23&lt;&gt;"",$J23&lt;&gt;""),"Partial","Gap")))</f>
        <v/>
      </c>
      <c r="N23" s="14"/>
    </row>
    <row r="24" customFormat="false" ht="15" hidden="false" customHeight="false" outlineLevel="0" collapsed="false">
      <c r="A24" s="14"/>
      <c r="B24" s="14"/>
      <c r="C24" s="14" t="str">
        <f aca="false">IF($B24="","",IFERROR(INDEX(Requirements_Register!$G$6:$G$255,MATCH($B24,Requirements_Register!$A$6:$A$255,0)),"Missing requirement"))</f>
        <v/>
      </c>
      <c r="D24" s="14"/>
      <c r="E24" s="14" t="str">
        <f aca="false">IF($D24="","",IFERROR(INDEX(Objectives_Outcomes!$B$6:$B$85,MATCH($D24,Objectives_Outcomes!$A$6:$A$85,0)),"Missing objective"))</f>
        <v/>
      </c>
      <c r="F24" s="14"/>
      <c r="G24" s="14"/>
      <c r="H24" s="14"/>
      <c r="I24" s="14"/>
      <c r="J24" s="14"/>
      <c r="K24" s="14"/>
      <c r="L24" s="14"/>
      <c r="M24" s="14" t="str">
        <f aca="false">IF($A24="","",IF(AND($B24&lt;&gt;"",$D24&lt;&gt;"",$F24&lt;&gt;"",$H24&lt;&gt;"",$J24&lt;&gt;""),"Complete",IF(OR($B24&lt;&gt;"",$D24&lt;&gt;"",$F24&lt;&gt;"",$H24&lt;&gt;"",$J24&lt;&gt;""),"Partial","Gap")))</f>
        <v/>
      </c>
      <c r="N24" s="14"/>
    </row>
    <row r="25" customFormat="false" ht="15" hidden="false" customHeight="false" outlineLevel="0" collapsed="false">
      <c r="A25" s="14"/>
      <c r="B25" s="14"/>
      <c r="C25" s="14" t="str">
        <f aca="false">IF($B25="","",IFERROR(INDEX(Requirements_Register!$G$6:$G$255,MATCH($B25,Requirements_Register!$A$6:$A$255,0)),"Missing requirement"))</f>
        <v/>
      </c>
      <c r="D25" s="14"/>
      <c r="E25" s="14" t="str">
        <f aca="false">IF($D25="","",IFERROR(INDEX(Objectives_Outcomes!$B$6:$B$85,MATCH($D25,Objectives_Outcomes!$A$6:$A$85,0)),"Missing objective"))</f>
        <v/>
      </c>
      <c r="F25" s="14"/>
      <c r="G25" s="14"/>
      <c r="H25" s="14"/>
      <c r="I25" s="14"/>
      <c r="J25" s="14"/>
      <c r="K25" s="14"/>
      <c r="L25" s="14"/>
      <c r="M25" s="14" t="str">
        <f aca="false">IF($A25="","",IF(AND($B25&lt;&gt;"",$D25&lt;&gt;"",$F25&lt;&gt;"",$H25&lt;&gt;"",$J25&lt;&gt;""),"Complete",IF(OR($B25&lt;&gt;"",$D25&lt;&gt;"",$F25&lt;&gt;"",$H25&lt;&gt;"",$J25&lt;&gt;""),"Partial","Gap")))</f>
        <v/>
      </c>
      <c r="N25" s="14"/>
    </row>
    <row r="26" customFormat="false" ht="15" hidden="false" customHeight="false" outlineLevel="0" collapsed="false">
      <c r="A26" s="14"/>
      <c r="B26" s="14"/>
      <c r="C26" s="14" t="str">
        <f aca="false">IF($B26="","",IFERROR(INDEX(Requirements_Register!$G$6:$G$255,MATCH($B26,Requirements_Register!$A$6:$A$255,0)),"Missing requirement"))</f>
        <v/>
      </c>
      <c r="D26" s="14"/>
      <c r="E26" s="14" t="str">
        <f aca="false">IF($D26="","",IFERROR(INDEX(Objectives_Outcomes!$B$6:$B$85,MATCH($D26,Objectives_Outcomes!$A$6:$A$85,0)),"Missing objective"))</f>
        <v/>
      </c>
      <c r="F26" s="14"/>
      <c r="G26" s="14"/>
      <c r="H26" s="14"/>
      <c r="I26" s="14"/>
      <c r="J26" s="14"/>
      <c r="K26" s="14"/>
      <c r="L26" s="14"/>
      <c r="M26" s="14" t="str">
        <f aca="false">IF($A26="","",IF(AND($B26&lt;&gt;"",$D26&lt;&gt;"",$F26&lt;&gt;"",$H26&lt;&gt;"",$J26&lt;&gt;""),"Complete",IF(OR($B26&lt;&gt;"",$D26&lt;&gt;"",$F26&lt;&gt;"",$H26&lt;&gt;"",$J26&lt;&gt;""),"Partial","Gap")))</f>
        <v/>
      </c>
      <c r="N26" s="14"/>
    </row>
    <row r="27" customFormat="false" ht="15" hidden="false" customHeight="false" outlineLevel="0" collapsed="false">
      <c r="A27" s="14"/>
      <c r="B27" s="14"/>
      <c r="C27" s="14" t="str">
        <f aca="false">IF($B27="","",IFERROR(INDEX(Requirements_Register!$G$6:$G$255,MATCH($B27,Requirements_Register!$A$6:$A$255,0)),"Missing requirement"))</f>
        <v/>
      </c>
      <c r="D27" s="14"/>
      <c r="E27" s="14" t="str">
        <f aca="false">IF($D27="","",IFERROR(INDEX(Objectives_Outcomes!$B$6:$B$85,MATCH($D27,Objectives_Outcomes!$A$6:$A$85,0)),"Missing objective"))</f>
        <v/>
      </c>
      <c r="F27" s="14"/>
      <c r="G27" s="14"/>
      <c r="H27" s="14"/>
      <c r="I27" s="14"/>
      <c r="J27" s="14"/>
      <c r="K27" s="14"/>
      <c r="L27" s="14"/>
      <c r="M27" s="14" t="str">
        <f aca="false">IF($A27="","",IF(AND($B27&lt;&gt;"",$D27&lt;&gt;"",$F27&lt;&gt;"",$H27&lt;&gt;"",$J27&lt;&gt;""),"Complete",IF(OR($B27&lt;&gt;"",$D27&lt;&gt;"",$F27&lt;&gt;"",$H27&lt;&gt;"",$J27&lt;&gt;""),"Partial","Gap")))</f>
        <v/>
      </c>
      <c r="N27" s="14"/>
    </row>
    <row r="28" customFormat="false" ht="15" hidden="false" customHeight="false" outlineLevel="0" collapsed="false">
      <c r="A28" s="14"/>
      <c r="B28" s="14"/>
      <c r="C28" s="14" t="str">
        <f aca="false">IF($B28="","",IFERROR(INDEX(Requirements_Register!$G$6:$G$255,MATCH($B28,Requirements_Register!$A$6:$A$255,0)),"Missing requirement"))</f>
        <v/>
      </c>
      <c r="D28" s="14"/>
      <c r="E28" s="14" t="str">
        <f aca="false">IF($D28="","",IFERROR(INDEX(Objectives_Outcomes!$B$6:$B$85,MATCH($D28,Objectives_Outcomes!$A$6:$A$85,0)),"Missing objective"))</f>
        <v/>
      </c>
      <c r="F28" s="14"/>
      <c r="G28" s="14"/>
      <c r="H28" s="14"/>
      <c r="I28" s="14"/>
      <c r="J28" s="14"/>
      <c r="K28" s="14"/>
      <c r="L28" s="14"/>
      <c r="M28" s="14" t="str">
        <f aca="false">IF($A28="","",IF(AND($B28&lt;&gt;"",$D28&lt;&gt;"",$F28&lt;&gt;"",$H28&lt;&gt;"",$J28&lt;&gt;""),"Complete",IF(OR($B28&lt;&gt;"",$D28&lt;&gt;"",$F28&lt;&gt;"",$H28&lt;&gt;"",$J28&lt;&gt;""),"Partial","Gap")))</f>
        <v/>
      </c>
      <c r="N28" s="14"/>
    </row>
    <row r="29" customFormat="false" ht="15" hidden="false" customHeight="false" outlineLevel="0" collapsed="false">
      <c r="A29" s="14"/>
      <c r="B29" s="14"/>
      <c r="C29" s="14" t="str">
        <f aca="false">IF($B29="","",IFERROR(INDEX(Requirements_Register!$G$6:$G$255,MATCH($B29,Requirements_Register!$A$6:$A$255,0)),"Missing requirement"))</f>
        <v/>
      </c>
      <c r="D29" s="14"/>
      <c r="E29" s="14" t="str">
        <f aca="false">IF($D29="","",IFERROR(INDEX(Objectives_Outcomes!$B$6:$B$85,MATCH($D29,Objectives_Outcomes!$A$6:$A$85,0)),"Missing objective"))</f>
        <v/>
      </c>
      <c r="F29" s="14"/>
      <c r="G29" s="14"/>
      <c r="H29" s="14"/>
      <c r="I29" s="14"/>
      <c r="J29" s="14"/>
      <c r="K29" s="14"/>
      <c r="L29" s="14"/>
      <c r="M29" s="14" t="str">
        <f aca="false">IF($A29="","",IF(AND($B29&lt;&gt;"",$D29&lt;&gt;"",$F29&lt;&gt;"",$H29&lt;&gt;"",$J29&lt;&gt;""),"Complete",IF(OR($B29&lt;&gt;"",$D29&lt;&gt;"",$F29&lt;&gt;"",$H29&lt;&gt;"",$J29&lt;&gt;""),"Partial","Gap")))</f>
        <v/>
      </c>
      <c r="N29" s="14"/>
    </row>
    <row r="30" customFormat="false" ht="15" hidden="false" customHeight="false" outlineLevel="0" collapsed="false">
      <c r="A30" s="14"/>
      <c r="B30" s="14"/>
      <c r="C30" s="14" t="str">
        <f aca="false">IF($B30="","",IFERROR(INDEX(Requirements_Register!$G$6:$G$255,MATCH($B30,Requirements_Register!$A$6:$A$255,0)),"Missing requirement"))</f>
        <v/>
      </c>
      <c r="D30" s="14"/>
      <c r="E30" s="14" t="str">
        <f aca="false">IF($D30="","",IFERROR(INDEX(Objectives_Outcomes!$B$6:$B$85,MATCH($D30,Objectives_Outcomes!$A$6:$A$85,0)),"Missing objective"))</f>
        <v/>
      </c>
      <c r="F30" s="14"/>
      <c r="G30" s="14"/>
      <c r="H30" s="14"/>
      <c r="I30" s="14"/>
      <c r="J30" s="14"/>
      <c r="K30" s="14"/>
      <c r="L30" s="14"/>
      <c r="M30" s="14" t="str">
        <f aca="false">IF($A30="","",IF(AND($B30&lt;&gt;"",$D30&lt;&gt;"",$F30&lt;&gt;"",$H30&lt;&gt;"",$J30&lt;&gt;""),"Complete",IF(OR($B30&lt;&gt;"",$D30&lt;&gt;"",$F30&lt;&gt;"",$H30&lt;&gt;"",$J30&lt;&gt;""),"Partial","Gap")))</f>
        <v/>
      </c>
      <c r="N30" s="14"/>
    </row>
    <row r="31" customFormat="false" ht="15" hidden="false" customHeight="false" outlineLevel="0" collapsed="false">
      <c r="A31" s="14"/>
      <c r="B31" s="14"/>
      <c r="C31" s="14" t="str">
        <f aca="false">IF($B31="","",IFERROR(INDEX(Requirements_Register!$G$6:$G$255,MATCH($B31,Requirements_Register!$A$6:$A$255,0)),"Missing requirement"))</f>
        <v/>
      </c>
      <c r="D31" s="14"/>
      <c r="E31" s="14" t="str">
        <f aca="false">IF($D31="","",IFERROR(INDEX(Objectives_Outcomes!$B$6:$B$85,MATCH($D31,Objectives_Outcomes!$A$6:$A$85,0)),"Missing objective"))</f>
        <v/>
      </c>
      <c r="F31" s="14"/>
      <c r="G31" s="14"/>
      <c r="H31" s="14"/>
      <c r="I31" s="14"/>
      <c r="J31" s="14"/>
      <c r="K31" s="14"/>
      <c r="L31" s="14"/>
      <c r="M31" s="14" t="str">
        <f aca="false">IF($A31="","",IF(AND($B31&lt;&gt;"",$D31&lt;&gt;"",$F31&lt;&gt;"",$H31&lt;&gt;"",$J31&lt;&gt;""),"Complete",IF(OR($B31&lt;&gt;"",$D31&lt;&gt;"",$F31&lt;&gt;"",$H31&lt;&gt;"",$J31&lt;&gt;""),"Partial","Gap")))</f>
        <v/>
      </c>
      <c r="N31" s="14"/>
    </row>
    <row r="32" customFormat="false" ht="15" hidden="false" customHeight="false" outlineLevel="0" collapsed="false">
      <c r="A32" s="14"/>
      <c r="B32" s="14"/>
      <c r="C32" s="14" t="str">
        <f aca="false">IF($B32="","",IFERROR(INDEX(Requirements_Register!$G$6:$G$255,MATCH($B32,Requirements_Register!$A$6:$A$255,0)),"Missing requirement"))</f>
        <v/>
      </c>
      <c r="D32" s="14"/>
      <c r="E32" s="14" t="str">
        <f aca="false">IF($D32="","",IFERROR(INDEX(Objectives_Outcomes!$B$6:$B$85,MATCH($D32,Objectives_Outcomes!$A$6:$A$85,0)),"Missing objective"))</f>
        <v/>
      </c>
      <c r="F32" s="14"/>
      <c r="G32" s="14"/>
      <c r="H32" s="14"/>
      <c r="I32" s="14"/>
      <c r="J32" s="14"/>
      <c r="K32" s="14"/>
      <c r="L32" s="14"/>
      <c r="M32" s="14" t="str">
        <f aca="false">IF($A32="","",IF(AND($B32&lt;&gt;"",$D32&lt;&gt;"",$F32&lt;&gt;"",$H32&lt;&gt;"",$J32&lt;&gt;""),"Complete",IF(OR($B32&lt;&gt;"",$D32&lt;&gt;"",$F32&lt;&gt;"",$H32&lt;&gt;"",$J32&lt;&gt;""),"Partial","Gap")))</f>
        <v/>
      </c>
      <c r="N32" s="14"/>
    </row>
    <row r="33" customFormat="false" ht="15" hidden="false" customHeight="false" outlineLevel="0" collapsed="false">
      <c r="A33" s="14"/>
      <c r="B33" s="14"/>
      <c r="C33" s="14" t="str">
        <f aca="false">IF($B33="","",IFERROR(INDEX(Requirements_Register!$G$6:$G$255,MATCH($B33,Requirements_Register!$A$6:$A$255,0)),"Missing requirement"))</f>
        <v/>
      </c>
      <c r="D33" s="14"/>
      <c r="E33" s="14" t="str">
        <f aca="false">IF($D33="","",IFERROR(INDEX(Objectives_Outcomes!$B$6:$B$85,MATCH($D33,Objectives_Outcomes!$A$6:$A$85,0)),"Missing objective"))</f>
        <v/>
      </c>
      <c r="F33" s="14"/>
      <c r="G33" s="14"/>
      <c r="H33" s="14"/>
      <c r="I33" s="14"/>
      <c r="J33" s="14"/>
      <c r="K33" s="14"/>
      <c r="L33" s="14"/>
      <c r="M33" s="14" t="str">
        <f aca="false">IF($A33="","",IF(AND($B33&lt;&gt;"",$D33&lt;&gt;"",$F33&lt;&gt;"",$H33&lt;&gt;"",$J33&lt;&gt;""),"Complete",IF(OR($B33&lt;&gt;"",$D33&lt;&gt;"",$F33&lt;&gt;"",$H33&lt;&gt;"",$J33&lt;&gt;""),"Partial","Gap")))</f>
        <v/>
      </c>
      <c r="N33" s="14"/>
    </row>
    <row r="34" customFormat="false" ht="15" hidden="false" customHeight="false" outlineLevel="0" collapsed="false">
      <c r="A34" s="14"/>
      <c r="B34" s="14"/>
      <c r="C34" s="14" t="str">
        <f aca="false">IF($B34="","",IFERROR(INDEX(Requirements_Register!$G$6:$G$255,MATCH($B34,Requirements_Register!$A$6:$A$255,0)),"Missing requirement"))</f>
        <v/>
      </c>
      <c r="D34" s="14"/>
      <c r="E34" s="14" t="str">
        <f aca="false">IF($D34="","",IFERROR(INDEX(Objectives_Outcomes!$B$6:$B$85,MATCH($D34,Objectives_Outcomes!$A$6:$A$85,0)),"Missing objective"))</f>
        <v/>
      </c>
      <c r="F34" s="14"/>
      <c r="G34" s="14"/>
      <c r="H34" s="14"/>
      <c r="I34" s="14"/>
      <c r="J34" s="14"/>
      <c r="K34" s="14"/>
      <c r="L34" s="14"/>
      <c r="M34" s="14" t="str">
        <f aca="false">IF($A34="","",IF(AND($B34&lt;&gt;"",$D34&lt;&gt;"",$F34&lt;&gt;"",$H34&lt;&gt;"",$J34&lt;&gt;""),"Complete",IF(OR($B34&lt;&gt;"",$D34&lt;&gt;"",$F34&lt;&gt;"",$H34&lt;&gt;"",$J34&lt;&gt;""),"Partial","Gap")))</f>
        <v/>
      </c>
      <c r="N34" s="14"/>
    </row>
    <row r="35" customFormat="false" ht="15" hidden="false" customHeight="false" outlineLevel="0" collapsed="false">
      <c r="A35" s="14"/>
      <c r="B35" s="14"/>
      <c r="C35" s="14" t="str">
        <f aca="false">IF($B35="","",IFERROR(INDEX(Requirements_Register!$G$6:$G$255,MATCH($B35,Requirements_Register!$A$6:$A$255,0)),"Missing requirement"))</f>
        <v/>
      </c>
      <c r="D35" s="14"/>
      <c r="E35" s="14" t="str">
        <f aca="false">IF($D35="","",IFERROR(INDEX(Objectives_Outcomes!$B$6:$B$85,MATCH($D35,Objectives_Outcomes!$A$6:$A$85,0)),"Missing objective"))</f>
        <v/>
      </c>
      <c r="F35" s="14"/>
      <c r="G35" s="14"/>
      <c r="H35" s="14"/>
      <c r="I35" s="14"/>
      <c r="J35" s="14"/>
      <c r="K35" s="14"/>
      <c r="L35" s="14"/>
      <c r="M35" s="14" t="str">
        <f aca="false">IF($A35="","",IF(AND($B35&lt;&gt;"",$D35&lt;&gt;"",$F35&lt;&gt;"",$H35&lt;&gt;"",$J35&lt;&gt;""),"Complete",IF(OR($B35&lt;&gt;"",$D35&lt;&gt;"",$F35&lt;&gt;"",$H35&lt;&gt;"",$J35&lt;&gt;""),"Partial","Gap")))</f>
        <v/>
      </c>
      <c r="N35" s="14"/>
    </row>
    <row r="36" customFormat="false" ht="15" hidden="false" customHeight="false" outlineLevel="0" collapsed="false">
      <c r="A36" s="14"/>
      <c r="B36" s="14"/>
      <c r="C36" s="14" t="str">
        <f aca="false">IF($B36="","",IFERROR(INDEX(Requirements_Register!$G$6:$G$255,MATCH($B36,Requirements_Register!$A$6:$A$255,0)),"Missing requirement"))</f>
        <v/>
      </c>
      <c r="D36" s="14"/>
      <c r="E36" s="14" t="str">
        <f aca="false">IF($D36="","",IFERROR(INDEX(Objectives_Outcomes!$B$6:$B$85,MATCH($D36,Objectives_Outcomes!$A$6:$A$85,0)),"Missing objective"))</f>
        <v/>
      </c>
      <c r="F36" s="14"/>
      <c r="G36" s="14"/>
      <c r="H36" s="14"/>
      <c r="I36" s="14"/>
      <c r="J36" s="14"/>
      <c r="K36" s="14"/>
      <c r="L36" s="14"/>
      <c r="M36" s="14" t="str">
        <f aca="false">IF($A36="","",IF(AND($B36&lt;&gt;"",$D36&lt;&gt;"",$F36&lt;&gt;"",$H36&lt;&gt;"",$J36&lt;&gt;""),"Complete",IF(OR($B36&lt;&gt;"",$D36&lt;&gt;"",$F36&lt;&gt;"",$H36&lt;&gt;"",$J36&lt;&gt;""),"Partial","Gap")))</f>
        <v/>
      </c>
      <c r="N36" s="14"/>
    </row>
    <row r="37" customFormat="false" ht="15" hidden="false" customHeight="false" outlineLevel="0" collapsed="false">
      <c r="A37" s="14"/>
      <c r="B37" s="14"/>
      <c r="C37" s="14" t="str">
        <f aca="false">IF($B37="","",IFERROR(INDEX(Requirements_Register!$G$6:$G$255,MATCH($B37,Requirements_Register!$A$6:$A$255,0)),"Missing requirement"))</f>
        <v/>
      </c>
      <c r="D37" s="14"/>
      <c r="E37" s="14" t="str">
        <f aca="false">IF($D37="","",IFERROR(INDEX(Objectives_Outcomes!$B$6:$B$85,MATCH($D37,Objectives_Outcomes!$A$6:$A$85,0)),"Missing objective"))</f>
        <v/>
      </c>
      <c r="F37" s="14"/>
      <c r="G37" s="14"/>
      <c r="H37" s="14"/>
      <c r="I37" s="14"/>
      <c r="J37" s="14"/>
      <c r="K37" s="14"/>
      <c r="L37" s="14"/>
      <c r="M37" s="14" t="str">
        <f aca="false">IF($A37="","",IF(AND($B37&lt;&gt;"",$D37&lt;&gt;"",$F37&lt;&gt;"",$H37&lt;&gt;"",$J37&lt;&gt;""),"Complete",IF(OR($B37&lt;&gt;"",$D37&lt;&gt;"",$F37&lt;&gt;"",$H37&lt;&gt;"",$J37&lt;&gt;""),"Partial","Gap")))</f>
        <v/>
      </c>
      <c r="N37" s="14"/>
    </row>
    <row r="38" customFormat="false" ht="15" hidden="false" customHeight="false" outlineLevel="0" collapsed="false">
      <c r="A38" s="14"/>
      <c r="B38" s="14"/>
      <c r="C38" s="14" t="str">
        <f aca="false">IF($B38="","",IFERROR(INDEX(Requirements_Register!$G$6:$G$255,MATCH($B38,Requirements_Register!$A$6:$A$255,0)),"Missing requirement"))</f>
        <v/>
      </c>
      <c r="D38" s="14"/>
      <c r="E38" s="14" t="str">
        <f aca="false">IF($D38="","",IFERROR(INDEX(Objectives_Outcomes!$B$6:$B$85,MATCH($D38,Objectives_Outcomes!$A$6:$A$85,0)),"Missing objective"))</f>
        <v/>
      </c>
      <c r="F38" s="14"/>
      <c r="G38" s="14"/>
      <c r="H38" s="14"/>
      <c r="I38" s="14"/>
      <c r="J38" s="14"/>
      <c r="K38" s="14"/>
      <c r="L38" s="14"/>
      <c r="M38" s="14" t="str">
        <f aca="false">IF($A38="","",IF(AND($B38&lt;&gt;"",$D38&lt;&gt;"",$F38&lt;&gt;"",$H38&lt;&gt;"",$J38&lt;&gt;""),"Complete",IF(OR($B38&lt;&gt;"",$D38&lt;&gt;"",$F38&lt;&gt;"",$H38&lt;&gt;"",$J38&lt;&gt;""),"Partial","Gap")))</f>
        <v/>
      </c>
      <c r="N38" s="14"/>
    </row>
    <row r="39" customFormat="false" ht="15" hidden="false" customHeight="false" outlineLevel="0" collapsed="false">
      <c r="A39" s="14"/>
      <c r="B39" s="14"/>
      <c r="C39" s="14" t="str">
        <f aca="false">IF($B39="","",IFERROR(INDEX(Requirements_Register!$G$6:$G$255,MATCH($B39,Requirements_Register!$A$6:$A$255,0)),"Missing requirement"))</f>
        <v/>
      </c>
      <c r="D39" s="14"/>
      <c r="E39" s="14" t="str">
        <f aca="false">IF($D39="","",IFERROR(INDEX(Objectives_Outcomes!$B$6:$B$85,MATCH($D39,Objectives_Outcomes!$A$6:$A$85,0)),"Missing objective"))</f>
        <v/>
      </c>
      <c r="F39" s="14"/>
      <c r="G39" s="14"/>
      <c r="H39" s="14"/>
      <c r="I39" s="14"/>
      <c r="J39" s="14"/>
      <c r="K39" s="14"/>
      <c r="L39" s="14"/>
      <c r="M39" s="14" t="str">
        <f aca="false">IF($A39="","",IF(AND($B39&lt;&gt;"",$D39&lt;&gt;"",$F39&lt;&gt;"",$H39&lt;&gt;"",$J39&lt;&gt;""),"Complete",IF(OR($B39&lt;&gt;"",$D39&lt;&gt;"",$F39&lt;&gt;"",$H39&lt;&gt;"",$J39&lt;&gt;""),"Partial","Gap")))</f>
        <v/>
      </c>
      <c r="N39" s="14"/>
    </row>
    <row r="40" customFormat="false" ht="15" hidden="false" customHeight="false" outlineLevel="0" collapsed="false">
      <c r="A40" s="14"/>
      <c r="B40" s="14"/>
      <c r="C40" s="14" t="str">
        <f aca="false">IF($B40="","",IFERROR(INDEX(Requirements_Register!$G$6:$G$255,MATCH($B40,Requirements_Register!$A$6:$A$255,0)),"Missing requirement"))</f>
        <v/>
      </c>
      <c r="D40" s="14"/>
      <c r="E40" s="14" t="str">
        <f aca="false">IF($D40="","",IFERROR(INDEX(Objectives_Outcomes!$B$6:$B$85,MATCH($D40,Objectives_Outcomes!$A$6:$A$85,0)),"Missing objective"))</f>
        <v/>
      </c>
      <c r="F40" s="14"/>
      <c r="G40" s="14"/>
      <c r="H40" s="14"/>
      <c r="I40" s="14"/>
      <c r="J40" s="14"/>
      <c r="K40" s="14"/>
      <c r="L40" s="14"/>
      <c r="M40" s="14" t="str">
        <f aca="false">IF($A40="","",IF(AND($B40&lt;&gt;"",$D40&lt;&gt;"",$F40&lt;&gt;"",$H40&lt;&gt;"",$J40&lt;&gt;""),"Complete",IF(OR($B40&lt;&gt;"",$D40&lt;&gt;"",$F40&lt;&gt;"",$H40&lt;&gt;"",$J40&lt;&gt;""),"Partial","Gap")))</f>
        <v/>
      </c>
      <c r="N40" s="14"/>
    </row>
    <row r="41" customFormat="false" ht="15" hidden="false" customHeight="false" outlineLevel="0" collapsed="false">
      <c r="A41" s="14"/>
      <c r="B41" s="14"/>
      <c r="C41" s="14" t="str">
        <f aca="false">IF($B41="","",IFERROR(INDEX(Requirements_Register!$G$6:$G$255,MATCH($B41,Requirements_Register!$A$6:$A$255,0)),"Missing requirement"))</f>
        <v/>
      </c>
      <c r="D41" s="14"/>
      <c r="E41" s="14" t="str">
        <f aca="false">IF($D41="","",IFERROR(INDEX(Objectives_Outcomes!$B$6:$B$85,MATCH($D41,Objectives_Outcomes!$A$6:$A$85,0)),"Missing objective"))</f>
        <v/>
      </c>
      <c r="F41" s="14"/>
      <c r="G41" s="14"/>
      <c r="H41" s="14"/>
      <c r="I41" s="14"/>
      <c r="J41" s="14"/>
      <c r="K41" s="14"/>
      <c r="L41" s="14"/>
      <c r="M41" s="14" t="str">
        <f aca="false">IF($A41="","",IF(AND($B41&lt;&gt;"",$D41&lt;&gt;"",$F41&lt;&gt;"",$H41&lt;&gt;"",$J41&lt;&gt;""),"Complete",IF(OR($B41&lt;&gt;"",$D41&lt;&gt;"",$F41&lt;&gt;"",$H41&lt;&gt;"",$J41&lt;&gt;""),"Partial","Gap")))</f>
        <v/>
      </c>
      <c r="N41" s="14"/>
    </row>
    <row r="42" customFormat="false" ht="15" hidden="false" customHeight="false" outlineLevel="0" collapsed="false">
      <c r="A42" s="14"/>
      <c r="B42" s="14"/>
      <c r="C42" s="14" t="str">
        <f aca="false">IF($B42="","",IFERROR(INDEX(Requirements_Register!$G$6:$G$255,MATCH($B42,Requirements_Register!$A$6:$A$255,0)),"Missing requirement"))</f>
        <v/>
      </c>
      <c r="D42" s="14"/>
      <c r="E42" s="14" t="str">
        <f aca="false">IF($D42="","",IFERROR(INDEX(Objectives_Outcomes!$B$6:$B$85,MATCH($D42,Objectives_Outcomes!$A$6:$A$85,0)),"Missing objective"))</f>
        <v/>
      </c>
      <c r="F42" s="14"/>
      <c r="G42" s="14"/>
      <c r="H42" s="14"/>
      <c r="I42" s="14"/>
      <c r="J42" s="14"/>
      <c r="K42" s="14"/>
      <c r="L42" s="14"/>
      <c r="M42" s="14" t="str">
        <f aca="false">IF($A42="","",IF(AND($B42&lt;&gt;"",$D42&lt;&gt;"",$F42&lt;&gt;"",$H42&lt;&gt;"",$J42&lt;&gt;""),"Complete",IF(OR($B42&lt;&gt;"",$D42&lt;&gt;"",$F42&lt;&gt;"",$H42&lt;&gt;"",$J42&lt;&gt;""),"Partial","Gap")))</f>
        <v/>
      </c>
      <c r="N42" s="14"/>
    </row>
    <row r="43" customFormat="false" ht="15" hidden="false" customHeight="false" outlineLevel="0" collapsed="false">
      <c r="A43" s="14"/>
      <c r="B43" s="14"/>
      <c r="C43" s="14" t="str">
        <f aca="false">IF($B43="","",IFERROR(INDEX(Requirements_Register!$G$6:$G$255,MATCH($B43,Requirements_Register!$A$6:$A$255,0)),"Missing requirement"))</f>
        <v/>
      </c>
      <c r="D43" s="14"/>
      <c r="E43" s="14" t="str">
        <f aca="false">IF($D43="","",IFERROR(INDEX(Objectives_Outcomes!$B$6:$B$85,MATCH($D43,Objectives_Outcomes!$A$6:$A$85,0)),"Missing objective"))</f>
        <v/>
      </c>
      <c r="F43" s="14"/>
      <c r="G43" s="14"/>
      <c r="H43" s="14"/>
      <c r="I43" s="14"/>
      <c r="J43" s="14"/>
      <c r="K43" s="14"/>
      <c r="L43" s="14"/>
      <c r="M43" s="14" t="str">
        <f aca="false">IF($A43="","",IF(AND($B43&lt;&gt;"",$D43&lt;&gt;"",$F43&lt;&gt;"",$H43&lt;&gt;"",$J43&lt;&gt;""),"Complete",IF(OR($B43&lt;&gt;"",$D43&lt;&gt;"",$F43&lt;&gt;"",$H43&lt;&gt;"",$J43&lt;&gt;""),"Partial","Gap")))</f>
        <v/>
      </c>
      <c r="N43" s="14"/>
    </row>
    <row r="44" customFormat="false" ht="15" hidden="false" customHeight="false" outlineLevel="0" collapsed="false">
      <c r="A44" s="14"/>
      <c r="B44" s="14"/>
      <c r="C44" s="14" t="str">
        <f aca="false">IF($B44="","",IFERROR(INDEX(Requirements_Register!$G$6:$G$255,MATCH($B44,Requirements_Register!$A$6:$A$255,0)),"Missing requirement"))</f>
        <v/>
      </c>
      <c r="D44" s="14"/>
      <c r="E44" s="14" t="str">
        <f aca="false">IF($D44="","",IFERROR(INDEX(Objectives_Outcomes!$B$6:$B$85,MATCH($D44,Objectives_Outcomes!$A$6:$A$85,0)),"Missing objective"))</f>
        <v/>
      </c>
      <c r="F44" s="14"/>
      <c r="G44" s="14"/>
      <c r="H44" s="14"/>
      <c r="I44" s="14"/>
      <c r="J44" s="14"/>
      <c r="K44" s="14"/>
      <c r="L44" s="14"/>
      <c r="M44" s="14" t="str">
        <f aca="false">IF($A44="","",IF(AND($B44&lt;&gt;"",$D44&lt;&gt;"",$F44&lt;&gt;"",$H44&lt;&gt;"",$J44&lt;&gt;""),"Complete",IF(OR($B44&lt;&gt;"",$D44&lt;&gt;"",$F44&lt;&gt;"",$H44&lt;&gt;"",$J44&lt;&gt;""),"Partial","Gap")))</f>
        <v/>
      </c>
      <c r="N44" s="14"/>
    </row>
    <row r="45" customFormat="false" ht="15" hidden="false" customHeight="false" outlineLevel="0" collapsed="false">
      <c r="A45" s="14"/>
      <c r="B45" s="14"/>
      <c r="C45" s="14" t="str">
        <f aca="false">IF($B45="","",IFERROR(INDEX(Requirements_Register!$G$6:$G$255,MATCH($B45,Requirements_Register!$A$6:$A$255,0)),"Missing requirement"))</f>
        <v/>
      </c>
      <c r="D45" s="14"/>
      <c r="E45" s="14" t="str">
        <f aca="false">IF($D45="","",IFERROR(INDEX(Objectives_Outcomes!$B$6:$B$85,MATCH($D45,Objectives_Outcomes!$A$6:$A$85,0)),"Missing objective"))</f>
        <v/>
      </c>
      <c r="F45" s="14"/>
      <c r="G45" s="14"/>
      <c r="H45" s="14"/>
      <c r="I45" s="14"/>
      <c r="J45" s="14"/>
      <c r="K45" s="14"/>
      <c r="L45" s="14"/>
      <c r="M45" s="14" t="str">
        <f aca="false">IF($A45="","",IF(AND($B45&lt;&gt;"",$D45&lt;&gt;"",$F45&lt;&gt;"",$H45&lt;&gt;"",$J45&lt;&gt;""),"Complete",IF(OR($B45&lt;&gt;"",$D45&lt;&gt;"",$F45&lt;&gt;"",$H45&lt;&gt;"",$J45&lt;&gt;""),"Partial","Gap")))</f>
        <v/>
      </c>
      <c r="N45" s="14"/>
    </row>
    <row r="46" customFormat="false" ht="15" hidden="false" customHeight="false" outlineLevel="0" collapsed="false">
      <c r="A46" s="14"/>
      <c r="B46" s="14"/>
      <c r="C46" s="14" t="str">
        <f aca="false">IF($B46="","",IFERROR(INDEX(Requirements_Register!$G$6:$G$255,MATCH($B46,Requirements_Register!$A$6:$A$255,0)),"Missing requirement"))</f>
        <v/>
      </c>
      <c r="D46" s="14"/>
      <c r="E46" s="14" t="str">
        <f aca="false">IF($D46="","",IFERROR(INDEX(Objectives_Outcomes!$B$6:$B$85,MATCH($D46,Objectives_Outcomes!$A$6:$A$85,0)),"Missing objective"))</f>
        <v/>
      </c>
      <c r="F46" s="14"/>
      <c r="G46" s="14"/>
      <c r="H46" s="14"/>
      <c r="I46" s="14"/>
      <c r="J46" s="14"/>
      <c r="K46" s="14"/>
      <c r="L46" s="14"/>
      <c r="M46" s="14" t="str">
        <f aca="false">IF($A46="","",IF(AND($B46&lt;&gt;"",$D46&lt;&gt;"",$F46&lt;&gt;"",$H46&lt;&gt;"",$J46&lt;&gt;""),"Complete",IF(OR($B46&lt;&gt;"",$D46&lt;&gt;"",$F46&lt;&gt;"",$H46&lt;&gt;"",$J46&lt;&gt;""),"Partial","Gap")))</f>
        <v/>
      </c>
      <c r="N46" s="14"/>
    </row>
    <row r="47" customFormat="false" ht="15" hidden="false" customHeight="false" outlineLevel="0" collapsed="false">
      <c r="A47" s="14"/>
      <c r="B47" s="14"/>
      <c r="C47" s="14" t="str">
        <f aca="false">IF($B47="","",IFERROR(INDEX(Requirements_Register!$G$6:$G$255,MATCH($B47,Requirements_Register!$A$6:$A$255,0)),"Missing requirement"))</f>
        <v/>
      </c>
      <c r="D47" s="14"/>
      <c r="E47" s="14" t="str">
        <f aca="false">IF($D47="","",IFERROR(INDEX(Objectives_Outcomes!$B$6:$B$85,MATCH($D47,Objectives_Outcomes!$A$6:$A$85,0)),"Missing objective"))</f>
        <v/>
      </c>
      <c r="F47" s="14"/>
      <c r="G47" s="14"/>
      <c r="H47" s="14"/>
      <c r="I47" s="14"/>
      <c r="J47" s="14"/>
      <c r="K47" s="14"/>
      <c r="L47" s="14"/>
      <c r="M47" s="14" t="str">
        <f aca="false">IF($A47="","",IF(AND($B47&lt;&gt;"",$D47&lt;&gt;"",$F47&lt;&gt;"",$H47&lt;&gt;"",$J47&lt;&gt;""),"Complete",IF(OR($B47&lt;&gt;"",$D47&lt;&gt;"",$F47&lt;&gt;"",$H47&lt;&gt;"",$J47&lt;&gt;""),"Partial","Gap")))</f>
        <v/>
      </c>
      <c r="N47" s="14"/>
    </row>
    <row r="48" customFormat="false" ht="15" hidden="false" customHeight="false" outlineLevel="0" collapsed="false">
      <c r="A48" s="14"/>
      <c r="B48" s="14"/>
      <c r="C48" s="14" t="str">
        <f aca="false">IF($B48="","",IFERROR(INDEX(Requirements_Register!$G$6:$G$255,MATCH($B48,Requirements_Register!$A$6:$A$255,0)),"Missing requirement"))</f>
        <v/>
      </c>
      <c r="D48" s="14"/>
      <c r="E48" s="14" t="str">
        <f aca="false">IF($D48="","",IFERROR(INDEX(Objectives_Outcomes!$B$6:$B$85,MATCH($D48,Objectives_Outcomes!$A$6:$A$85,0)),"Missing objective"))</f>
        <v/>
      </c>
      <c r="F48" s="14"/>
      <c r="G48" s="14"/>
      <c r="H48" s="14"/>
      <c r="I48" s="14"/>
      <c r="J48" s="14"/>
      <c r="K48" s="14"/>
      <c r="L48" s="14"/>
      <c r="M48" s="14" t="str">
        <f aca="false">IF($A48="","",IF(AND($B48&lt;&gt;"",$D48&lt;&gt;"",$F48&lt;&gt;"",$H48&lt;&gt;"",$J48&lt;&gt;""),"Complete",IF(OR($B48&lt;&gt;"",$D48&lt;&gt;"",$F48&lt;&gt;"",$H48&lt;&gt;"",$J48&lt;&gt;""),"Partial","Gap")))</f>
        <v/>
      </c>
      <c r="N48" s="14"/>
    </row>
    <row r="49" customFormat="false" ht="15" hidden="false" customHeight="false" outlineLevel="0" collapsed="false">
      <c r="A49" s="14"/>
      <c r="B49" s="14"/>
      <c r="C49" s="14" t="str">
        <f aca="false">IF($B49="","",IFERROR(INDEX(Requirements_Register!$G$6:$G$255,MATCH($B49,Requirements_Register!$A$6:$A$255,0)),"Missing requirement"))</f>
        <v/>
      </c>
      <c r="D49" s="14"/>
      <c r="E49" s="14" t="str">
        <f aca="false">IF($D49="","",IFERROR(INDEX(Objectives_Outcomes!$B$6:$B$85,MATCH($D49,Objectives_Outcomes!$A$6:$A$85,0)),"Missing objective"))</f>
        <v/>
      </c>
      <c r="F49" s="14"/>
      <c r="G49" s="14"/>
      <c r="H49" s="14"/>
      <c r="I49" s="14"/>
      <c r="J49" s="14"/>
      <c r="K49" s="14"/>
      <c r="L49" s="14"/>
      <c r="M49" s="14" t="str">
        <f aca="false">IF($A49="","",IF(AND($B49&lt;&gt;"",$D49&lt;&gt;"",$F49&lt;&gt;"",$H49&lt;&gt;"",$J49&lt;&gt;""),"Complete",IF(OR($B49&lt;&gt;"",$D49&lt;&gt;"",$F49&lt;&gt;"",$H49&lt;&gt;"",$J49&lt;&gt;""),"Partial","Gap")))</f>
        <v/>
      </c>
      <c r="N49" s="14"/>
    </row>
    <row r="50" customFormat="false" ht="15" hidden="false" customHeight="false" outlineLevel="0" collapsed="false">
      <c r="A50" s="14"/>
      <c r="B50" s="14"/>
      <c r="C50" s="14" t="str">
        <f aca="false">IF($B50="","",IFERROR(INDEX(Requirements_Register!$G$6:$G$255,MATCH($B50,Requirements_Register!$A$6:$A$255,0)),"Missing requirement"))</f>
        <v/>
      </c>
      <c r="D50" s="14"/>
      <c r="E50" s="14" t="str">
        <f aca="false">IF($D50="","",IFERROR(INDEX(Objectives_Outcomes!$B$6:$B$85,MATCH($D50,Objectives_Outcomes!$A$6:$A$85,0)),"Missing objective"))</f>
        <v/>
      </c>
      <c r="F50" s="14"/>
      <c r="G50" s="14"/>
      <c r="H50" s="14"/>
      <c r="I50" s="14"/>
      <c r="J50" s="14"/>
      <c r="K50" s="14"/>
      <c r="L50" s="14"/>
      <c r="M50" s="14" t="str">
        <f aca="false">IF($A50="","",IF(AND($B50&lt;&gt;"",$D50&lt;&gt;"",$F50&lt;&gt;"",$H50&lt;&gt;"",$J50&lt;&gt;""),"Complete",IF(OR($B50&lt;&gt;"",$D50&lt;&gt;"",$F50&lt;&gt;"",$H50&lt;&gt;"",$J50&lt;&gt;""),"Partial","Gap")))</f>
        <v/>
      </c>
      <c r="N50" s="14"/>
    </row>
    <row r="51" customFormat="false" ht="15" hidden="false" customHeight="false" outlineLevel="0" collapsed="false">
      <c r="A51" s="14"/>
      <c r="B51" s="14"/>
      <c r="C51" s="14" t="str">
        <f aca="false">IF($B51="","",IFERROR(INDEX(Requirements_Register!$G$6:$G$255,MATCH($B51,Requirements_Register!$A$6:$A$255,0)),"Missing requirement"))</f>
        <v/>
      </c>
      <c r="D51" s="14"/>
      <c r="E51" s="14" t="str">
        <f aca="false">IF($D51="","",IFERROR(INDEX(Objectives_Outcomes!$B$6:$B$85,MATCH($D51,Objectives_Outcomes!$A$6:$A$85,0)),"Missing objective"))</f>
        <v/>
      </c>
      <c r="F51" s="14"/>
      <c r="G51" s="14"/>
      <c r="H51" s="14"/>
      <c r="I51" s="14"/>
      <c r="J51" s="14"/>
      <c r="K51" s="14"/>
      <c r="L51" s="14"/>
      <c r="M51" s="14" t="str">
        <f aca="false">IF($A51="","",IF(AND($B51&lt;&gt;"",$D51&lt;&gt;"",$F51&lt;&gt;"",$H51&lt;&gt;"",$J51&lt;&gt;""),"Complete",IF(OR($B51&lt;&gt;"",$D51&lt;&gt;"",$F51&lt;&gt;"",$H51&lt;&gt;"",$J51&lt;&gt;""),"Partial","Gap")))</f>
        <v/>
      </c>
      <c r="N51" s="14"/>
    </row>
    <row r="52" customFormat="false" ht="15" hidden="false" customHeight="false" outlineLevel="0" collapsed="false">
      <c r="A52" s="14"/>
      <c r="B52" s="14"/>
      <c r="C52" s="14" t="str">
        <f aca="false">IF($B52="","",IFERROR(INDEX(Requirements_Register!$G$6:$G$255,MATCH($B52,Requirements_Register!$A$6:$A$255,0)),"Missing requirement"))</f>
        <v/>
      </c>
      <c r="D52" s="14"/>
      <c r="E52" s="14" t="str">
        <f aca="false">IF($D52="","",IFERROR(INDEX(Objectives_Outcomes!$B$6:$B$85,MATCH($D52,Objectives_Outcomes!$A$6:$A$85,0)),"Missing objective"))</f>
        <v/>
      </c>
      <c r="F52" s="14"/>
      <c r="G52" s="14"/>
      <c r="H52" s="14"/>
      <c r="I52" s="14"/>
      <c r="J52" s="14"/>
      <c r="K52" s="14"/>
      <c r="L52" s="14"/>
      <c r="M52" s="14" t="str">
        <f aca="false">IF($A52="","",IF(AND($B52&lt;&gt;"",$D52&lt;&gt;"",$F52&lt;&gt;"",$H52&lt;&gt;"",$J52&lt;&gt;""),"Complete",IF(OR($B52&lt;&gt;"",$D52&lt;&gt;"",$F52&lt;&gt;"",$H52&lt;&gt;"",$J52&lt;&gt;""),"Partial","Gap")))</f>
        <v/>
      </c>
      <c r="N52" s="14"/>
    </row>
    <row r="53" customFormat="false" ht="15" hidden="false" customHeight="false" outlineLevel="0" collapsed="false">
      <c r="A53" s="14"/>
      <c r="B53" s="14"/>
      <c r="C53" s="14" t="str">
        <f aca="false">IF($B53="","",IFERROR(INDEX(Requirements_Register!$G$6:$G$255,MATCH($B53,Requirements_Register!$A$6:$A$255,0)),"Missing requirement"))</f>
        <v/>
      </c>
      <c r="D53" s="14"/>
      <c r="E53" s="14" t="str">
        <f aca="false">IF($D53="","",IFERROR(INDEX(Objectives_Outcomes!$B$6:$B$85,MATCH($D53,Objectives_Outcomes!$A$6:$A$85,0)),"Missing objective"))</f>
        <v/>
      </c>
      <c r="F53" s="14"/>
      <c r="G53" s="14"/>
      <c r="H53" s="14"/>
      <c r="I53" s="14"/>
      <c r="J53" s="14"/>
      <c r="K53" s="14"/>
      <c r="L53" s="14"/>
      <c r="M53" s="14" t="str">
        <f aca="false">IF($A53="","",IF(AND($B53&lt;&gt;"",$D53&lt;&gt;"",$F53&lt;&gt;"",$H53&lt;&gt;"",$J53&lt;&gt;""),"Complete",IF(OR($B53&lt;&gt;"",$D53&lt;&gt;"",$F53&lt;&gt;"",$H53&lt;&gt;"",$J53&lt;&gt;""),"Partial","Gap")))</f>
        <v/>
      </c>
      <c r="N53" s="14"/>
    </row>
    <row r="54" customFormat="false" ht="15" hidden="false" customHeight="false" outlineLevel="0" collapsed="false">
      <c r="A54" s="14"/>
      <c r="B54" s="14"/>
      <c r="C54" s="14" t="str">
        <f aca="false">IF($B54="","",IFERROR(INDEX(Requirements_Register!$G$6:$G$255,MATCH($B54,Requirements_Register!$A$6:$A$255,0)),"Missing requirement"))</f>
        <v/>
      </c>
      <c r="D54" s="14"/>
      <c r="E54" s="14" t="str">
        <f aca="false">IF($D54="","",IFERROR(INDEX(Objectives_Outcomes!$B$6:$B$85,MATCH($D54,Objectives_Outcomes!$A$6:$A$85,0)),"Missing objective"))</f>
        <v/>
      </c>
      <c r="F54" s="14"/>
      <c r="G54" s="14"/>
      <c r="H54" s="14"/>
      <c r="I54" s="14"/>
      <c r="J54" s="14"/>
      <c r="K54" s="14"/>
      <c r="L54" s="14"/>
      <c r="M54" s="14" t="str">
        <f aca="false">IF($A54="","",IF(AND($B54&lt;&gt;"",$D54&lt;&gt;"",$F54&lt;&gt;"",$H54&lt;&gt;"",$J54&lt;&gt;""),"Complete",IF(OR($B54&lt;&gt;"",$D54&lt;&gt;"",$F54&lt;&gt;"",$H54&lt;&gt;"",$J54&lt;&gt;""),"Partial","Gap")))</f>
        <v/>
      </c>
      <c r="N54" s="14"/>
    </row>
    <row r="55" customFormat="false" ht="15" hidden="false" customHeight="false" outlineLevel="0" collapsed="false">
      <c r="A55" s="14"/>
      <c r="B55" s="14"/>
      <c r="C55" s="14" t="str">
        <f aca="false">IF($B55="","",IFERROR(INDEX(Requirements_Register!$G$6:$G$255,MATCH($B55,Requirements_Register!$A$6:$A$255,0)),"Missing requirement"))</f>
        <v/>
      </c>
      <c r="D55" s="14"/>
      <c r="E55" s="14" t="str">
        <f aca="false">IF($D55="","",IFERROR(INDEX(Objectives_Outcomes!$B$6:$B$85,MATCH($D55,Objectives_Outcomes!$A$6:$A$85,0)),"Missing objective"))</f>
        <v/>
      </c>
      <c r="F55" s="14"/>
      <c r="G55" s="14"/>
      <c r="H55" s="14"/>
      <c r="I55" s="14"/>
      <c r="J55" s="14"/>
      <c r="K55" s="14"/>
      <c r="L55" s="14"/>
      <c r="M55" s="14" t="str">
        <f aca="false">IF($A55="","",IF(AND($B55&lt;&gt;"",$D55&lt;&gt;"",$F55&lt;&gt;"",$H55&lt;&gt;"",$J55&lt;&gt;""),"Complete",IF(OR($B55&lt;&gt;"",$D55&lt;&gt;"",$F55&lt;&gt;"",$H55&lt;&gt;"",$J55&lt;&gt;""),"Partial","Gap")))</f>
        <v/>
      </c>
      <c r="N55" s="14"/>
    </row>
    <row r="56" customFormat="false" ht="15" hidden="false" customHeight="false" outlineLevel="0" collapsed="false">
      <c r="A56" s="14"/>
      <c r="B56" s="14"/>
      <c r="C56" s="14" t="str">
        <f aca="false">IF($B56="","",IFERROR(INDEX(Requirements_Register!$G$6:$G$255,MATCH($B56,Requirements_Register!$A$6:$A$255,0)),"Missing requirement"))</f>
        <v/>
      </c>
      <c r="D56" s="14"/>
      <c r="E56" s="14" t="str">
        <f aca="false">IF($D56="","",IFERROR(INDEX(Objectives_Outcomes!$B$6:$B$85,MATCH($D56,Objectives_Outcomes!$A$6:$A$85,0)),"Missing objective"))</f>
        <v/>
      </c>
      <c r="F56" s="14"/>
      <c r="G56" s="14"/>
      <c r="H56" s="14"/>
      <c r="I56" s="14"/>
      <c r="J56" s="14"/>
      <c r="K56" s="14"/>
      <c r="L56" s="14"/>
      <c r="M56" s="14" t="str">
        <f aca="false">IF($A56="","",IF(AND($B56&lt;&gt;"",$D56&lt;&gt;"",$F56&lt;&gt;"",$H56&lt;&gt;"",$J56&lt;&gt;""),"Complete",IF(OR($B56&lt;&gt;"",$D56&lt;&gt;"",$F56&lt;&gt;"",$H56&lt;&gt;"",$J56&lt;&gt;""),"Partial","Gap")))</f>
        <v/>
      </c>
      <c r="N56" s="14"/>
    </row>
    <row r="57" customFormat="false" ht="15" hidden="false" customHeight="false" outlineLevel="0" collapsed="false">
      <c r="A57" s="14"/>
      <c r="B57" s="14"/>
      <c r="C57" s="14" t="str">
        <f aca="false">IF($B57="","",IFERROR(INDEX(Requirements_Register!$G$6:$G$255,MATCH($B57,Requirements_Register!$A$6:$A$255,0)),"Missing requirement"))</f>
        <v/>
      </c>
      <c r="D57" s="14"/>
      <c r="E57" s="14" t="str">
        <f aca="false">IF($D57="","",IFERROR(INDEX(Objectives_Outcomes!$B$6:$B$85,MATCH($D57,Objectives_Outcomes!$A$6:$A$85,0)),"Missing objective"))</f>
        <v/>
      </c>
      <c r="F57" s="14"/>
      <c r="G57" s="14"/>
      <c r="H57" s="14"/>
      <c r="I57" s="14"/>
      <c r="J57" s="14"/>
      <c r="K57" s="14"/>
      <c r="L57" s="14"/>
      <c r="M57" s="14" t="str">
        <f aca="false">IF($A57="","",IF(AND($B57&lt;&gt;"",$D57&lt;&gt;"",$F57&lt;&gt;"",$H57&lt;&gt;"",$J57&lt;&gt;""),"Complete",IF(OR($B57&lt;&gt;"",$D57&lt;&gt;"",$F57&lt;&gt;"",$H57&lt;&gt;"",$J57&lt;&gt;""),"Partial","Gap")))</f>
        <v/>
      </c>
      <c r="N57" s="14"/>
    </row>
    <row r="58" customFormat="false" ht="15" hidden="false" customHeight="false" outlineLevel="0" collapsed="false">
      <c r="A58" s="14"/>
      <c r="B58" s="14"/>
      <c r="C58" s="14" t="str">
        <f aca="false">IF($B58="","",IFERROR(INDEX(Requirements_Register!$G$6:$G$255,MATCH($B58,Requirements_Register!$A$6:$A$255,0)),"Missing requirement"))</f>
        <v/>
      </c>
      <c r="D58" s="14"/>
      <c r="E58" s="14" t="str">
        <f aca="false">IF($D58="","",IFERROR(INDEX(Objectives_Outcomes!$B$6:$B$85,MATCH($D58,Objectives_Outcomes!$A$6:$A$85,0)),"Missing objective"))</f>
        <v/>
      </c>
      <c r="F58" s="14"/>
      <c r="G58" s="14"/>
      <c r="H58" s="14"/>
      <c r="I58" s="14"/>
      <c r="J58" s="14"/>
      <c r="K58" s="14"/>
      <c r="L58" s="14"/>
      <c r="M58" s="14" t="str">
        <f aca="false">IF($A58="","",IF(AND($B58&lt;&gt;"",$D58&lt;&gt;"",$F58&lt;&gt;"",$H58&lt;&gt;"",$J58&lt;&gt;""),"Complete",IF(OR($B58&lt;&gt;"",$D58&lt;&gt;"",$F58&lt;&gt;"",$H58&lt;&gt;"",$J58&lt;&gt;""),"Partial","Gap")))</f>
        <v/>
      </c>
      <c r="N58" s="14"/>
    </row>
    <row r="59" customFormat="false" ht="15" hidden="false" customHeight="false" outlineLevel="0" collapsed="false">
      <c r="A59" s="14"/>
      <c r="B59" s="14"/>
      <c r="C59" s="14" t="str">
        <f aca="false">IF($B59="","",IFERROR(INDEX(Requirements_Register!$G$6:$G$255,MATCH($B59,Requirements_Register!$A$6:$A$255,0)),"Missing requirement"))</f>
        <v/>
      </c>
      <c r="D59" s="14"/>
      <c r="E59" s="14" t="str">
        <f aca="false">IF($D59="","",IFERROR(INDEX(Objectives_Outcomes!$B$6:$B$85,MATCH($D59,Objectives_Outcomes!$A$6:$A$85,0)),"Missing objective"))</f>
        <v/>
      </c>
      <c r="F59" s="14"/>
      <c r="G59" s="14"/>
      <c r="H59" s="14"/>
      <c r="I59" s="14"/>
      <c r="J59" s="14"/>
      <c r="K59" s="14"/>
      <c r="L59" s="14"/>
      <c r="M59" s="14" t="str">
        <f aca="false">IF($A59="","",IF(AND($B59&lt;&gt;"",$D59&lt;&gt;"",$F59&lt;&gt;"",$H59&lt;&gt;"",$J59&lt;&gt;""),"Complete",IF(OR($B59&lt;&gt;"",$D59&lt;&gt;"",$F59&lt;&gt;"",$H59&lt;&gt;"",$J59&lt;&gt;""),"Partial","Gap")))</f>
        <v/>
      </c>
      <c r="N59" s="14"/>
    </row>
    <row r="60" customFormat="false" ht="15" hidden="false" customHeight="false" outlineLevel="0" collapsed="false">
      <c r="A60" s="14"/>
      <c r="B60" s="14"/>
      <c r="C60" s="14" t="str">
        <f aca="false">IF($B60="","",IFERROR(INDEX(Requirements_Register!$G$6:$G$255,MATCH($B60,Requirements_Register!$A$6:$A$255,0)),"Missing requirement"))</f>
        <v/>
      </c>
      <c r="D60" s="14"/>
      <c r="E60" s="14" t="str">
        <f aca="false">IF($D60="","",IFERROR(INDEX(Objectives_Outcomes!$B$6:$B$85,MATCH($D60,Objectives_Outcomes!$A$6:$A$85,0)),"Missing objective"))</f>
        <v/>
      </c>
      <c r="F60" s="14"/>
      <c r="G60" s="14"/>
      <c r="H60" s="14"/>
      <c r="I60" s="14"/>
      <c r="J60" s="14"/>
      <c r="K60" s="14"/>
      <c r="L60" s="14"/>
      <c r="M60" s="14" t="str">
        <f aca="false">IF($A60="","",IF(AND($B60&lt;&gt;"",$D60&lt;&gt;"",$F60&lt;&gt;"",$H60&lt;&gt;"",$J60&lt;&gt;""),"Complete",IF(OR($B60&lt;&gt;"",$D60&lt;&gt;"",$F60&lt;&gt;"",$H60&lt;&gt;"",$J60&lt;&gt;""),"Partial","Gap")))</f>
        <v/>
      </c>
      <c r="N60" s="14"/>
    </row>
    <row r="61" customFormat="false" ht="15" hidden="false" customHeight="false" outlineLevel="0" collapsed="false">
      <c r="A61" s="14"/>
      <c r="B61" s="14"/>
      <c r="C61" s="14" t="str">
        <f aca="false">IF($B61="","",IFERROR(INDEX(Requirements_Register!$G$6:$G$255,MATCH($B61,Requirements_Register!$A$6:$A$255,0)),"Missing requirement"))</f>
        <v/>
      </c>
      <c r="D61" s="14"/>
      <c r="E61" s="14" t="str">
        <f aca="false">IF($D61="","",IFERROR(INDEX(Objectives_Outcomes!$B$6:$B$85,MATCH($D61,Objectives_Outcomes!$A$6:$A$85,0)),"Missing objective"))</f>
        <v/>
      </c>
      <c r="F61" s="14"/>
      <c r="G61" s="14"/>
      <c r="H61" s="14"/>
      <c r="I61" s="14"/>
      <c r="J61" s="14"/>
      <c r="K61" s="14"/>
      <c r="L61" s="14"/>
      <c r="M61" s="14" t="str">
        <f aca="false">IF($A61="","",IF(AND($B61&lt;&gt;"",$D61&lt;&gt;"",$F61&lt;&gt;"",$H61&lt;&gt;"",$J61&lt;&gt;""),"Complete",IF(OR($B61&lt;&gt;"",$D61&lt;&gt;"",$F61&lt;&gt;"",$H61&lt;&gt;"",$J61&lt;&gt;""),"Partial","Gap")))</f>
        <v/>
      </c>
      <c r="N61" s="14"/>
    </row>
    <row r="62" customFormat="false" ht="15" hidden="false" customHeight="false" outlineLevel="0" collapsed="false">
      <c r="A62" s="14"/>
      <c r="B62" s="14"/>
      <c r="C62" s="14" t="str">
        <f aca="false">IF($B62="","",IFERROR(INDEX(Requirements_Register!$G$6:$G$255,MATCH($B62,Requirements_Register!$A$6:$A$255,0)),"Missing requirement"))</f>
        <v/>
      </c>
      <c r="D62" s="14"/>
      <c r="E62" s="14" t="str">
        <f aca="false">IF($D62="","",IFERROR(INDEX(Objectives_Outcomes!$B$6:$B$85,MATCH($D62,Objectives_Outcomes!$A$6:$A$85,0)),"Missing objective"))</f>
        <v/>
      </c>
      <c r="F62" s="14"/>
      <c r="G62" s="14"/>
      <c r="H62" s="14"/>
      <c r="I62" s="14"/>
      <c r="J62" s="14"/>
      <c r="K62" s="14"/>
      <c r="L62" s="14"/>
      <c r="M62" s="14" t="str">
        <f aca="false">IF($A62="","",IF(AND($B62&lt;&gt;"",$D62&lt;&gt;"",$F62&lt;&gt;"",$H62&lt;&gt;"",$J62&lt;&gt;""),"Complete",IF(OR($B62&lt;&gt;"",$D62&lt;&gt;"",$F62&lt;&gt;"",$H62&lt;&gt;"",$J62&lt;&gt;""),"Partial","Gap")))</f>
        <v/>
      </c>
      <c r="N62" s="14"/>
    </row>
    <row r="63" customFormat="false" ht="15" hidden="false" customHeight="false" outlineLevel="0" collapsed="false">
      <c r="A63" s="14"/>
      <c r="B63" s="14"/>
      <c r="C63" s="14" t="str">
        <f aca="false">IF($B63="","",IFERROR(INDEX(Requirements_Register!$G$6:$G$255,MATCH($B63,Requirements_Register!$A$6:$A$255,0)),"Missing requirement"))</f>
        <v/>
      </c>
      <c r="D63" s="14"/>
      <c r="E63" s="14" t="str">
        <f aca="false">IF($D63="","",IFERROR(INDEX(Objectives_Outcomes!$B$6:$B$85,MATCH($D63,Objectives_Outcomes!$A$6:$A$85,0)),"Missing objective"))</f>
        <v/>
      </c>
      <c r="F63" s="14"/>
      <c r="G63" s="14"/>
      <c r="H63" s="14"/>
      <c r="I63" s="14"/>
      <c r="J63" s="14"/>
      <c r="K63" s="14"/>
      <c r="L63" s="14"/>
      <c r="M63" s="14" t="str">
        <f aca="false">IF($A63="","",IF(AND($B63&lt;&gt;"",$D63&lt;&gt;"",$F63&lt;&gt;"",$H63&lt;&gt;"",$J63&lt;&gt;""),"Complete",IF(OR($B63&lt;&gt;"",$D63&lt;&gt;"",$F63&lt;&gt;"",$H63&lt;&gt;"",$J63&lt;&gt;""),"Partial","Gap")))</f>
        <v/>
      </c>
      <c r="N63" s="14"/>
    </row>
    <row r="64" customFormat="false" ht="15" hidden="false" customHeight="false" outlineLevel="0" collapsed="false">
      <c r="A64" s="14"/>
      <c r="B64" s="14"/>
      <c r="C64" s="14" t="str">
        <f aca="false">IF($B64="","",IFERROR(INDEX(Requirements_Register!$G$6:$G$255,MATCH($B64,Requirements_Register!$A$6:$A$255,0)),"Missing requirement"))</f>
        <v/>
      </c>
      <c r="D64" s="14"/>
      <c r="E64" s="14" t="str">
        <f aca="false">IF($D64="","",IFERROR(INDEX(Objectives_Outcomes!$B$6:$B$85,MATCH($D64,Objectives_Outcomes!$A$6:$A$85,0)),"Missing objective"))</f>
        <v/>
      </c>
      <c r="F64" s="14"/>
      <c r="G64" s="14"/>
      <c r="H64" s="14"/>
      <c r="I64" s="14"/>
      <c r="J64" s="14"/>
      <c r="K64" s="14"/>
      <c r="L64" s="14"/>
      <c r="M64" s="14" t="str">
        <f aca="false">IF($A64="","",IF(AND($B64&lt;&gt;"",$D64&lt;&gt;"",$F64&lt;&gt;"",$H64&lt;&gt;"",$J64&lt;&gt;""),"Complete",IF(OR($B64&lt;&gt;"",$D64&lt;&gt;"",$F64&lt;&gt;"",$H64&lt;&gt;"",$J64&lt;&gt;""),"Partial","Gap")))</f>
        <v/>
      </c>
      <c r="N64" s="14"/>
    </row>
    <row r="65" customFormat="false" ht="15" hidden="false" customHeight="false" outlineLevel="0" collapsed="false">
      <c r="A65" s="14"/>
      <c r="B65" s="14"/>
      <c r="C65" s="14" t="str">
        <f aca="false">IF($B65="","",IFERROR(INDEX(Requirements_Register!$G$6:$G$255,MATCH($B65,Requirements_Register!$A$6:$A$255,0)),"Missing requirement"))</f>
        <v/>
      </c>
      <c r="D65" s="14"/>
      <c r="E65" s="14" t="str">
        <f aca="false">IF($D65="","",IFERROR(INDEX(Objectives_Outcomes!$B$6:$B$85,MATCH($D65,Objectives_Outcomes!$A$6:$A$85,0)),"Missing objective"))</f>
        <v/>
      </c>
      <c r="F65" s="14"/>
      <c r="G65" s="14"/>
      <c r="H65" s="14"/>
      <c r="I65" s="14"/>
      <c r="J65" s="14"/>
      <c r="K65" s="14"/>
      <c r="L65" s="14"/>
      <c r="M65" s="14" t="str">
        <f aca="false">IF($A65="","",IF(AND($B65&lt;&gt;"",$D65&lt;&gt;"",$F65&lt;&gt;"",$H65&lt;&gt;"",$J65&lt;&gt;""),"Complete",IF(OR($B65&lt;&gt;"",$D65&lt;&gt;"",$F65&lt;&gt;"",$H65&lt;&gt;"",$J65&lt;&gt;""),"Partial","Gap")))</f>
        <v/>
      </c>
      <c r="N65" s="14"/>
    </row>
    <row r="66" customFormat="false" ht="15" hidden="false" customHeight="false" outlineLevel="0" collapsed="false">
      <c r="A66" s="14"/>
      <c r="B66" s="14"/>
      <c r="C66" s="14" t="str">
        <f aca="false">IF($B66="","",IFERROR(INDEX(Requirements_Register!$G$6:$G$255,MATCH($B66,Requirements_Register!$A$6:$A$255,0)),"Missing requirement"))</f>
        <v/>
      </c>
      <c r="D66" s="14"/>
      <c r="E66" s="14" t="str">
        <f aca="false">IF($D66="","",IFERROR(INDEX(Objectives_Outcomes!$B$6:$B$85,MATCH($D66,Objectives_Outcomes!$A$6:$A$85,0)),"Missing objective"))</f>
        <v/>
      </c>
      <c r="F66" s="14"/>
      <c r="G66" s="14"/>
      <c r="H66" s="14"/>
      <c r="I66" s="14"/>
      <c r="J66" s="14"/>
      <c r="K66" s="14"/>
      <c r="L66" s="14"/>
      <c r="M66" s="14" t="str">
        <f aca="false">IF($A66="","",IF(AND($B66&lt;&gt;"",$D66&lt;&gt;"",$F66&lt;&gt;"",$H66&lt;&gt;"",$J66&lt;&gt;""),"Complete",IF(OR($B66&lt;&gt;"",$D66&lt;&gt;"",$F66&lt;&gt;"",$H66&lt;&gt;"",$J66&lt;&gt;""),"Partial","Gap")))</f>
        <v/>
      </c>
      <c r="N66" s="14"/>
    </row>
    <row r="67" customFormat="false" ht="15" hidden="false" customHeight="false" outlineLevel="0" collapsed="false">
      <c r="A67" s="14"/>
      <c r="B67" s="14"/>
      <c r="C67" s="14" t="str">
        <f aca="false">IF($B67="","",IFERROR(INDEX(Requirements_Register!$G$6:$G$255,MATCH($B67,Requirements_Register!$A$6:$A$255,0)),"Missing requirement"))</f>
        <v/>
      </c>
      <c r="D67" s="14"/>
      <c r="E67" s="14" t="str">
        <f aca="false">IF($D67="","",IFERROR(INDEX(Objectives_Outcomes!$B$6:$B$85,MATCH($D67,Objectives_Outcomes!$A$6:$A$85,0)),"Missing objective"))</f>
        <v/>
      </c>
      <c r="F67" s="14"/>
      <c r="G67" s="14"/>
      <c r="H67" s="14"/>
      <c r="I67" s="14"/>
      <c r="J67" s="14"/>
      <c r="K67" s="14"/>
      <c r="L67" s="14"/>
      <c r="M67" s="14" t="str">
        <f aca="false">IF($A67="","",IF(AND($B67&lt;&gt;"",$D67&lt;&gt;"",$F67&lt;&gt;"",$H67&lt;&gt;"",$J67&lt;&gt;""),"Complete",IF(OR($B67&lt;&gt;"",$D67&lt;&gt;"",$F67&lt;&gt;"",$H67&lt;&gt;"",$J67&lt;&gt;""),"Partial","Gap")))</f>
        <v/>
      </c>
      <c r="N67" s="14"/>
    </row>
    <row r="68" customFormat="false" ht="15" hidden="false" customHeight="false" outlineLevel="0" collapsed="false">
      <c r="A68" s="14"/>
      <c r="B68" s="14"/>
      <c r="C68" s="14" t="str">
        <f aca="false">IF($B68="","",IFERROR(INDEX(Requirements_Register!$G$6:$G$255,MATCH($B68,Requirements_Register!$A$6:$A$255,0)),"Missing requirement"))</f>
        <v/>
      </c>
      <c r="D68" s="14"/>
      <c r="E68" s="14" t="str">
        <f aca="false">IF($D68="","",IFERROR(INDEX(Objectives_Outcomes!$B$6:$B$85,MATCH($D68,Objectives_Outcomes!$A$6:$A$85,0)),"Missing objective"))</f>
        <v/>
      </c>
      <c r="F68" s="14"/>
      <c r="G68" s="14"/>
      <c r="H68" s="14"/>
      <c r="I68" s="14"/>
      <c r="J68" s="14"/>
      <c r="K68" s="14"/>
      <c r="L68" s="14"/>
      <c r="M68" s="14" t="str">
        <f aca="false">IF($A68="","",IF(AND($B68&lt;&gt;"",$D68&lt;&gt;"",$F68&lt;&gt;"",$H68&lt;&gt;"",$J68&lt;&gt;""),"Complete",IF(OR($B68&lt;&gt;"",$D68&lt;&gt;"",$F68&lt;&gt;"",$H68&lt;&gt;"",$J68&lt;&gt;""),"Partial","Gap")))</f>
        <v/>
      </c>
      <c r="N68" s="14"/>
    </row>
    <row r="69" customFormat="false" ht="15" hidden="false" customHeight="false" outlineLevel="0" collapsed="false">
      <c r="A69" s="14"/>
      <c r="B69" s="14"/>
      <c r="C69" s="14" t="str">
        <f aca="false">IF($B69="","",IFERROR(INDEX(Requirements_Register!$G$6:$G$255,MATCH($B69,Requirements_Register!$A$6:$A$255,0)),"Missing requirement"))</f>
        <v/>
      </c>
      <c r="D69" s="14"/>
      <c r="E69" s="14" t="str">
        <f aca="false">IF($D69="","",IFERROR(INDEX(Objectives_Outcomes!$B$6:$B$85,MATCH($D69,Objectives_Outcomes!$A$6:$A$85,0)),"Missing objective"))</f>
        <v/>
      </c>
      <c r="F69" s="14"/>
      <c r="G69" s="14"/>
      <c r="H69" s="14"/>
      <c r="I69" s="14"/>
      <c r="J69" s="14"/>
      <c r="K69" s="14"/>
      <c r="L69" s="14"/>
      <c r="M69" s="14" t="str">
        <f aca="false">IF($A69="","",IF(AND($B69&lt;&gt;"",$D69&lt;&gt;"",$F69&lt;&gt;"",$H69&lt;&gt;"",$J69&lt;&gt;""),"Complete",IF(OR($B69&lt;&gt;"",$D69&lt;&gt;"",$F69&lt;&gt;"",$H69&lt;&gt;"",$J69&lt;&gt;""),"Partial","Gap")))</f>
        <v/>
      </c>
      <c r="N69" s="14"/>
    </row>
    <row r="70" customFormat="false" ht="15" hidden="false" customHeight="false" outlineLevel="0" collapsed="false">
      <c r="A70" s="14"/>
      <c r="B70" s="14"/>
      <c r="C70" s="14" t="str">
        <f aca="false">IF($B70="","",IFERROR(INDEX(Requirements_Register!$G$6:$G$255,MATCH($B70,Requirements_Register!$A$6:$A$255,0)),"Missing requirement"))</f>
        <v/>
      </c>
      <c r="D70" s="14"/>
      <c r="E70" s="14" t="str">
        <f aca="false">IF($D70="","",IFERROR(INDEX(Objectives_Outcomes!$B$6:$B$85,MATCH($D70,Objectives_Outcomes!$A$6:$A$85,0)),"Missing objective"))</f>
        <v/>
      </c>
      <c r="F70" s="14"/>
      <c r="G70" s="14"/>
      <c r="H70" s="14"/>
      <c r="I70" s="14"/>
      <c r="J70" s="14"/>
      <c r="K70" s="14"/>
      <c r="L70" s="14"/>
      <c r="M70" s="14" t="str">
        <f aca="false">IF($A70="","",IF(AND($B70&lt;&gt;"",$D70&lt;&gt;"",$F70&lt;&gt;"",$H70&lt;&gt;"",$J70&lt;&gt;""),"Complete",IF(OR($B70&lt;&gt;"",$D70&lt;&gt;"",$F70&lt;&gt;"",$H70&lt;&gt;"",$J70&lt;&gt;""),"Partial","Gap")))</f>
        <v/>
      </c>
      <c r="N70" s="14"/>
    </row>
    <row r="71" customFormat="false" ht="15" hidden="false" customHeight="false" outlineLevel="0" collapsed="false">
      <c r="A71" s="14"/>
      <c r="B71" s="14"/>
      <c r="C71" s="14" t="str">
        <f aca="false">IF($B71="","",IFERROR(INDEX(Requirements_Register!$G$6:$G$255,MATCH($B71,Requirements_Register!$A$6:$A$255,0)),"Missing requirement"))</f>
        <v/>
      </c>
      <c r="D71" s="14"/>
      <c r="E71" s="14" t="str">
        <f aca="false">IF($D71="","",IFERROR(INDEX(Objectives_Outcomes!$B$6:$B$85,MATCH($D71,Objectives_Outcomes!$A$6:$A$85,0)),"Missing objective"))</f>
        <v/>
      </c>
      <c r="F71" s="14"/>
      <c r="G71" s="14"/>
      <c r="H71" s="14"/>
      <c r="I71" s="14"/>
      <c r="J71" s="14"/>
      <c r="K71" s="14"/>
      <c r="L71" s="14"/>
      <c r="M71" s="14" t="str">
        <f aca="false">IF($A71="","",IF(AND($B71&lt;&gt;"",$D71&lt;&gt;"",$F71&lt;&gt;"",$H71&lt;&gt;"",$J71&lt;&gt;""),"Complete",IF(OR($B71&lt;&gt;"",$D71&lt;&gt;"",$F71&lt;&gt;"",$H71&lt;&gt;"",$J71&lt;&gt;""),"Partial","Gap")))</f>
        <v/>
      </c>
      <c r="N71" s="14"/>
    </row>
    <row r="72" customFormat="false" ht="15" hidden="false" customHeight="false" outlineLevel="0" collapsed="false">
      <c r="A72" s="14"/>
      <c r="B72" s="14"/>
      <c r="C72" s="14" t="str">
        <f aca="false">IF($B72="","",IFERROR(INDEX(Requirements_Register!$G$6:$G$255,MATCH($B72,Requirements_Register!$A$6:$A$255,0)),"Missing requirement"))</f>
        <v/>
      </c>
      <c r="D72" s="14"/>
      <c r="E72" s="14" t="str">
        <f aca="false">IF($D72="","",IFERROR(INDEX(Objectives_Outcomes!$B$6:$B$85,MATCH($D72,Objectives_Outcomes!$A$6:$A$85,0)),"Missing objective"))</f>
        <v/>
      </c>
      <c r="F72" s="14"/>
      <c r="G72" s="14"/>
      <c r="H72" s="14"/>
      <c r="I72" s="14"/>
      <c r="J72" s="14"/>
      <c r="K72" s="14"/>
      <c r="L72" s="14"/>
      <c r="M72" s="14" t="str">
        <f aca="false">IF($A72="","",IF(AND($B72&lt;&gt;"",$D72&lt;&gt;"",$F72&lt;&gt;"",$H72&lt;&gt;"",$J72&lt;&gt;""),"Complete",IF(OR($B72&lt;&gt;"",$D72&lt;&gt;"",$F72&lt;&gt;"",$H72&lt;&gt;"",$J72&lt;&gt;""),"Partial","Gap")))</f>
        <v/>
      </c>
      <c r="N72" s="14"/>
    </row>
    <row r="73" customFormat="false" ht="15" hidden="false" customHeight="false" outlineLevel="0" collapsed="false">
      <c r="A73" s="14"/>
      <c r="B73" s="14"/>
      <c r="C73" s="14" t="str">
        <f aca="false">IF($B73="","",IFERROR(INDEX(Requirements_Register!$G$6:$G$255,MATCH($B73,Requirements_Register!$A$6:$A$255,0)),"Missing requirement"))</f>
        <v/>
      </c>
      <c r="D73" s="14"/>
      <c r="E73" s="14" t="str">
        <f aca="false">IF($D73="","",IFERROR(INDEX(Objectives_Outcomes!$B$6:$B$85,MATCH($D73,Objectives_Outcomes!$A$6:$A$85,0)),"Missing objective"))</f>
        <v/>
      </c>
      <c r="F73" s="14"/>
      <c r="G73" s="14"/>
      <c r="H73" s="14"/>
      <c r="I73" s="14"/>
      <c r="J73" s="14"/>
      <c r="K73" s="14"/>
      <c r="L73" s="14"/>
      <c r="M73" s="14" t="str">
        <f aca="false">IF($A73="","",IF(AND($B73&lt;&gt;"",$D73&lt;&gt;"",$F73&lt;&gt;"",$H73&lt;&gt;"",$J73&lt;&gt;""),"Complete",IF(OR($B73&lt;&gt;"",$D73&lt;&gt;"",$F73&lt;&gt;"",$H73&lt;&gt;"",$J73&lt;&gt;""),"Partial","Gap")))</f>
        <v/>
      </c>
      <c r="N73" s="14"/>
    </row>
    <row r="74" customFormat="false" ht="15" hidden="false" customHeight="false" outlineLevel="0" collapsed="false">
      <c r="A74" s="14"/>
      <c r="B74" s="14"/>
      <c r="C74" s="14" t="str">
        <f aca="false">IF($B74="","",IFERROR(INDEX(Requirements_Register!$G$6:$G$255,MATCH($B74,Requirements_Register!$A$6:$A$255,0)),"Missing requirement"))</f>
        <v/>
      </c>
      <c r="D74" s="14"/>
      <c r="E74" s="14" t="str">
        <f aca="false">IF($D74="","",IFERROR(INDEX(Objectives_Outcomes!$B$6:$B$85,MATCH($D74,Objectives_Outcomes!$A$6:$A$85,0)),"Missing objective"))</f>
        <v/>
      </c>
      <c r="F74" s="14"/>
      <c r="G74" s="14"/>
      <c r="H74" s="14"/>
      <c r="I74" s="14"/>
      <c r="J74" s="14"/>
      <c r="K74" s="14"/>
      <c r="L74" s="14"/>
      <c r="M74" s="14" t="str">
        <f aca="false">IF($A74="","",IF(AND($B74&lt;&gt;"",$D74&lt;&gt;"",$F74&lt;&gt;"",$H74&lt;&gt;"",$J74&lt;&gt;""),"Complete",IF(OR($B74&lt;&gt;"",$D74&lt;&gt;"",$F74&lt;&gt;"",$H74&lt;&gt;"",$J74&lt;&gt;""),"Partial","Gap")))</f>
        <v/>
      </c>
      <c r="N74" s="14"/>
    </row>
    <row r="75" customFormat="false" ht="15" hidden="false" customHeight="false" outlineLevel="0" collapsed="false">
      <c r="A75" s="14"/>
      <c r="B75" s="14"/>
      <c r="C75" s="14" t="str">
        <f aca="false">IF($B75="","",IFERROR(INDEX(Requirements_Register!$G$6:$G$255,MATCH($B75,Requirements_Register!$A$6:$A$255,0)),"Missing requirement"))</f>
        <v/>
      </c>
      <c r="D75" s="14"/>
      <c r="E75" s="14" t="str">
        <f aca="false">IF($D75="","",IFERROR(INDEX(Objectives_Outcomes!$B$6:$B$85,MATCH($D75,Objectives_Outcomes!$A$6:$A$85,0)),"Missing objective"))</f>
        <v/>
      </c>
      <c r="F75" s="14"/>
      <c r="G75" s="14"/>
      <c r="H75" s="14"/>
      <c r="I75" s="14"/>
      <c r="J75" s="14"/>
      <c r="K75" s="14"/>
      <c r="L75" s="14"/>
      <c r="M75" s="14" t="str">
        <f aca="false">IF($A75="","",IF(AND($B75&lt;&gt;"",$D75&lt;&gt;"",$F75&lt;&gt;"",$H75&lt;&gt;"",$J75&lt;&gt;""),"Complete",IF(OR($B75&lt;&gt;"",$D75&lt;&gt;"",$F75&lt;&gt;"",$H75&lt;&gt;"",$J75&lt;&gt;""),"Partial","Gap")))</f>
        <v/>
      </c>
      <c r="N75" s="14"/>
    </row>
    <row r="76" customFormat="false" ht="15" hidden="false" customHeight="false" outlineLevel="0" collapsed="false">
      <c r="A76" s="14"/>
      <c r="B76" s="14"/>
      <c r="C76" s="14" t="str">
        <f aca="false">IF($B76="","",IFERROR(INDEX(Requirements_Register!$G$6:$G$255,MATCH($B76,Requirements_Register!$A$6:$A$255,0)),"Missing requirement"))</f>
        <v/>
      </c>
      <c r="D76" s="14"/>
      <c r="E76" s="14" t="str">
        <f aca="false">IF($D76="","",IFERROR(INDEX(Objectives_Outcomes!$B$6:$B$85,MATCH($D76,Objectives_Outcomes!$A$6:$A$85,0)),"Missing objective"))</f>
        <v/>
      </c>
      <c r="F76" s="14"/>
      <c r="G76" s="14"/>
      <c r="H76" s="14"/>
      <c r="I76" s="14"/>
      <c r="J76" s="14"/>
      <c r="K76" s="14"/>
      <c r="L76" s="14"/>
      <c r="M76" s="14" t="str">
        <f aca="false">IF($A76="","",IF(AND($B76&lt;&gt;"",$D76&lt;&gt;"",$F76&lt;&gt;"",$H76&lt;&gt;"",$J76&lt;&gt;""),"Complete",IF(OR($B76&lt;&gt;"",$D76&lt;&gt;"",$F76&lt;&gt;"",$H76&lt;&gt;"",$J76&lt;&gt;""),"Partial","Gap")))</f>
        <v/>
      </c>
      <c r="N76" s="14"/>
    </row>
    <row r="77" customFormat="false" ht="15" hidden="false" customHeight="false" outlineLevel="0" collapsed="false">
      <c r="A77" s="14"/>
      <c r="B77" s="14"/>
      <c r="C77" s="14" t="str">
        <f aca="false">IF($B77="","",IFERROR(INDEX(Requirements_Register!$G$6:$G$255,MATCH($B77,Requirements_Register!$A$6:$A$255,0)),"Missing requirement"))</f>
        <v/>
      </c>
      <c r="D77" s="14"/>
      <c r="E77" s="14" t="str">
        <f aca="false">IF($D77="","",IFERROR(INDEX(Objectives_Outcomes!$B$6:$B$85,MATCH($D77,Objectives_Outcomes!$A$6:$A$85,0)),"Missing objective"))</f>
        <v/>
      </c>
      <c r="F77" s="14"/>
      <c r="G77" s="14"/>
      <c r="H77" s="14"/>
      <c r="I77" s="14"/>
      <c r="J77" s="14"/>
      <c r="K77" s="14"/>
      <c r="L77" s="14"/>
      <c r="M77" s="14" t="str">
        <f aca="false">IF($A77="","",IF(AND($B77&lt;&gt;"",$D77&lt;&gt;"",$F77&lt;&gt;"",$H77&lt;&gt;"",$J77&lt;&gt;""),"Complete",IF(OR($B77&lt;&gt;"",$D77&lt;&gt;"",$F77&lt;&gt;"",$H77&lt;&gt;"",$J77&lt;&gt;""),"Partial","Gap")))</f>
        <v/>
      </c>
      <c r="N77" s="14"/>
    </row>
    <row r="78" customFormat="false" ht="15" hidden="false" customHeight="false" outlineLevel="0" collapsed="false">
      <c r="A78" s="14"/>
      <c r="B78" s="14"/>
      <c r="C78" s="14" t="str">
        <f aca="false">IF($B78="","",IFERROR(INDEX(Requirements_Register!$G$6:$G$255,MATCH($B78,Requirements_Register!$A$6:$A$255,0)),"Missing requirement"))</f>
        <v/>
      </c>
      <c r="D78" s="14"/>
      <c r="E78" s="14" t="str">
        <f aca="false">IF($D78="","",IFERROR(INDEX(Objectives_Outcomes!$B$6:$B$85,MATCH($D78,Objectives_Outcomes!$A$6:$A$85,0)),"Missing objective"))</f>
        <v/>
      </c>
      <c r="F78" s="14"/>
      <c r="G78" s="14"/>
      <c r="H78" s="14"/>
      <c r="I78" s="14"/>
      <c r="J78" s="14"/>
      <c r="K78" s="14"/>
      <c r="L78" s="14"/>
      <c r="M78" s="14" t="str">
        <f aca="false">IF($A78="","",IF(AND($B78&lt;&gt;"",$D78&lt;&gt;"",$F78&lt;&gt;"",$H78&lt;&gt;"",$J78&lt;&gt;""),"Complete",IF(OR($B78&lt;&gt;"",$D78&lt;&gt;"",$F78&lt;&gt;"",$H78&lt;&gt;"",$J78&lt;&gt;""),"Partial","Gap")))</f>
        <v/>
      </c>
      <c r="N78" s="14"/>
    </row>
    <row r="79" customFormat="false" ht="15" hidden="false" customHeight="false" outlineLevel="0" collapsed="false">
      <c r="A79" s="14"/>
      <c r="B79" s="14"/>
      <c r="C79" s="14" t="str">
        <f aca="false">IF($B79="","",IFERROR(INDEX(Requirements_Register!$G$6:$G$255,MATCH($B79,Requirements_Register!$A$6:$A$255,0)),"Missing requirement"))</f>
        <v/>
      </c>
      <c r="D79" s="14"/>
      <c r="E79" s="14" t="str">
        <f aca="false">IF($D79="","",IFERROR(INDEX(Objectives_Outcomes!$B$6:$B$85,MATCH($D79,Objectives_Outcomes!$A$6:$A$85,0)),"Missing objective"))</f>
        <v/>
      </c>
      <c r="F79" s="14"/>
      <c r="G79" s="14"/>
      <c r="H79" s="14"/>
      <c r="I79" s="14"/>
      <c r="J79" s="14"/>
      <c r="K79" s="14"/>
      <c r="L79" s="14"/>
      <c r="M79" s="14" t="str">
        <f aca="false">IF($A79="","",IF(AND($B79&lt;&gt;"",$D79&lt;&gt;"",$F79&lt;&gt;"",$H79&lt;&gt;"",$J79&lt;&gt;""),"Complete",IF(OR($B79&lt;&gt;"",$D79&lt;&gt;"",$F79&lt;&gt;"",$H79&lt;&gt;"",$J79&lt;&gt;""),"Partial","Gap")))</f>
        <v/>
      </c>
      <c r="N79" s="14"/>
    </row>
    <row r="80" customFormat="false" ht="15" hidden="false" customHeight="false" outlineLevel="0" collapsed="false">
      <c r="A80" s="14"/>
      <c r="B80" s="14"/>
      <c r="C80" s="14" t="str">
        <f aca="false">IF($B80="","",IFERROR(INDEX(Requirements_Register!$G$6:$G$255,MATCH($B80,Requirements_Register!$A$6:$A$255,0)),"Missing requirement"))</f>
        <v/>
      </c>
      <c r="D80" s="14"/>
      <c r="E80" s="14" t="str">
        <f aca="false">IF($D80="","",IFERROR(INDEX(Objectives_Outcomes!$B$6:$B$85,MATCH($D80,Objectives_Outcomes!$A$6:$A$85,0)),"Missing objective"))</f>
        <v/>
      </c>
      <c r="F80" s="14"/>
      <c r="G80" s="14"/>
      <c r="H80" s="14"/>
      <c r="I80" s="14"/>
      <c r="J80" s="14"/>
      <c r="K80" s="14"/>
      <c r="L80" s="14"/>
      <c r="M80" s="14" t="str">
        <f aca="false">IF($A80="","",IF(AND($B80&lt;&gt;"",$D80&lt;&gt;"",$F80&lt;&gt;"",$H80&lt;&gt;"",$J80&lt;&gt;""),"Complete",IF(OR($B80&lt;&gt;"",$D80&lt;&gt;"",$F80&lt;&gt;"",$H80&lt;&gt;"",$J80&lt;&gt;""),"Partial","Gap")))</f>
        <v/>
      </c>
      <c r="N80" s="14"/>
    </row>
    <row r="81" customFormat="false" ht="15" hidden="false" customHeight="false" outlineLevel="0" collapsed="false">
      <c r="A81" s="14"/>
      <c r="B81" s="14"/>
      <c r="C81" s="14" t="str">
        <f aca="false">IF($B81="","",IFERROR(INDEX(Requirements_Register!$G$6:$G$255,MATCH($B81,Requirements_Register!$A$6:$A$255,0)),"Missing requirement"))</f>
        <v/>
      </c>
      <c r="D81" s="14"/>
      <c r="E81" s="14" t="str">
        <f aca="false">IF($D81="","",IFERROR(INDEX(Objectives_Outcomes!$B$6:$B$85,MATCH($D81,Objectives_Outcomes!$A$6:$A$85,0)),"Missing objective"))</f>
        <v/>
      </c>
      <c r="F81" s="14"/>
      <c r="G81" s="14"/>
      <c r="H81" s="14"/>
      <c r="I81" s="14"/>
      <c r="J81" s="14"/>
      <c r="K81" s="14"/>
      <c r="L81" s="14"/>
      <c r="M81" s="14" t="str">
        <f aca="false">IF($A81="","",IF(AND($B81&lt;&gt;"",$D81&lt;&gt;"",$F81&lt;&gt;"",$H81&lt;&gt;"",$J81&lt;&gt;""),"Complete",IF(OR($B81&lt;&gt;"",$D81&lt;&gt;"",$F81&lt;&gt;"",$H81&lt;&gt;"",$J81&lt;&gt;""),"Partial","Gap")))</f>
        <v/>
      </c>
      <c r="N81" s="14"/>
    </row>
    <row r="82" customFormat="false" ht="15" hidden="false" customHeight="false" outlineLevel="0" collapsed="false">
      <c r="A82" s="14"/>
      <c r="B82" s="14"/>
      <c r="C82" s="14" t="str">
        <f aca="false">IF($B82="","",IFERROR(INDEX(Requirements_Register!$G$6:$G$255,MATCH($B82,Requirements_Register!$A$6:$A$255,0)),"Missing requirement"))</f>
        <v/>
      </c>
      <c r="D82" s="14"/>
      <c r="E82" s="14" t="str">
        <f aca="false">IF($D82="","",IFERROR(INDEX(Objectives_Outcomes!$B$6:$B$85,MATCH($D82,Objectives_Outcomes!$A$6:$A$85,0)),"Missing objective"))</f>
        <v/>
      </c>
      <c r="F82" s="14"/>
      <c r="G82" s="14"/>
      <c r="H82" s="14"/>
      <c r="I82" s="14"/>
      <c r="J82" s="14"/>
      <c r="K82" s="14"/>
      <c r="L82" s="14"/>
      <c r="M82" s="14" t="str">
        <f aca="false">IF($A82="","",IF(AND($B82&lt;&gt;"",$D82&lt;&gt;"",$F82&lt;&gt;"",$H82&lt;&gt;"",$J82&lt;&gt;""),"Complete",IF(OR($B82&lt;&gt;"",$D82&lt;&gt;"",$F82&lt;&gt;"",$H82&lt;&gt;"",$J82&lt;&gt;""),"Partial","Gap")))</f>
        <v/>
      </c>
      <c r="N82" s="14"/>
    </row>
    <row r="83" customFormat="false" ht="15" hidden="false" customHeight="false" outlineLevel="0" collapsed="false">
      <c r="A83" s="14"/>
      <c r="B83" s="14"/>
      <c r="C83" s="14" t="str">
        <f aca="false">IF($B83="","",IFERROR(INDEX(Requirements_Register!$G$6:$G$255,MATCH($B83,Requirements_Register!$A$6:$A$255,0)),"Missing requirement"))</f>
        <v/>
      </c>
      <c r="D83" s="14"/>
      <c r="E83" s="14" t="str">
        <f aca="false">IF($D83="","",IFERROR(INDEX(Objectives_Outcomes!$B$6:$B$85,MATCH($D83,Objectives_Outcomes!$A$6:$A$85,0)),"Missing objective"))</f>
        <v/>
      </c>
      <c r="F83" s="14"/>
      <c r="G83" s="14"/>
      <c r="H83" s="14"/>
      <c r="I83" s="14"/>
      <c r="J83" s="14"/>
      <c r="K83" s="14"/>
      <c r="L83" s="14"/>
      <c r="M83" s="14" t="str">
        <f aca="false">IF($A83="","",IF(AND($B83&lt;&gt;"",$D83&lt;&gt;"",$F83&lt;&gt;"",$H83&lt;&gt;"",$J83&lt;&gt;""),"Complete",IF(OR($B83&lt;&gt;"",$D83&lt;&gt;"",$F83&lt;&gt;"",$H83&lt;&gt;"",$J83&lt;&gt;""),"Partial","Gap")))</f>
        <v/>
      </c>
      <c r="N83" s="14"/>
    </row>
    <row r="84" customFormat="false" ht="15" hidden="false" customHeight="false" outlineLevel="0" collapsed="false">
      <c r="A84" s="14"/>
      <c r="B84" s="14"/>
      <c r="C84" s="14" t="str">
        <f aca="false">IF($B84="","",IFERROR(INDEX(Requirements_Register!$G$6:$G$255,MATCH($B84,Requirements_Register!$A$6:$A$255,0)),"Missing requirement"))</f>
        <v/>
      </c>
      <c r="D84" s="14"/>
      <c r="E84" s="14" t="str">
        <f aca="false">IF($D84="","",IFERROR(INDEX(Objectives_Outcomes!$B$6:$B$85,MATCH($D84,Objectives_Outcomes!$A$6:$A$85,0)),"Missing objective"))</f>
        <v/>
      </c>
      <c r="F84" s="14"/>
      <c r="G84" s="14"/>
      <c r="H84" s="14"/>
      <c r="I84" s="14"/>
      <c r="J84" s="14"/>
      <c r="K84" s="14"/>
      <c r="L84" s="14"/>
      <c r="M84" s="14" t="str">
        <f aca="false">IF($A84="","",IF(AND($B84&lt;&gt;"",$D84&lt;&gt;"",$F84&lt;&gt;"",$H84&lt;&gt;"",$J84&lt;&gt;""),"Complete",IF(OR($B84&lt;&gt;"",$D84&lt;&gt;"",$F84&lt;&gt;"",$H84&lt;&gt;"",$J84&lt;&gt;""),"Partial","Gap")))</f>
        <v/>
      </c>
      <c r="N84" s="14"/>
    </row>
    <row r="85" customFormat="false" ht="15" hidden="false" customHeight="false" outlineLevel="0" collapsed="false">
      <c r="A85" s="14"/>
      <c r="B85" s="14"/>
      <c r="C85" s="14" t="str">
        <f aca="false">IF($B85="","",IFERROR(INDEX(Requirements_Register!$G$6:$G$255,MATCH($B85,Requirements_Register!$A$6:$A$255,0)),"Missing requirement"))</f>
        <v/>
      </c>
      <c r="D85" s="14"/>
      <c r="E85" s="14" t="str">
        <f aca="false">IF($D85="","",IFERROR(INDEX(Objectives_Outcomes!$B$6:$B$85,MATCH($D85,Objectives_Outcomes!$A$6:$A$85,0)),"Missing objective"))</f>
        <v/>
      </c>
      <c r="F85" s="14"/>
      <c r="G85" s="14"/>
      <c r="H85" s="14"/>
      <c r="I85" s="14"/>
      <c r="J85" s="14"/>
      <c r="K85" s="14"/>
      <c r="L85" s="14"/>
      <c r="M85" s="14" t="str">
        <f aca="false">IF($A85="","",IF(AND($B85&lt;&gt;"",$D85&lt;&gt;"",$F85&lt;&gt;"",$H85&lt;&gt;"",$J85&lt;&gt;""),"Complete",IF(OR($B85&lt;&gt;"",$D85&lt;&gt;"",$F85&lt;&gt;"",$H85&lt;&gt;"",$J85&lt;&gt;""),"Partial","Gap")))</f>
        <v/>
      </c>
      <c r="N85" s="14"/>
    </row>
    <row r="86" customFormat="false" ht="15" hidden="false" customHeight="false" outlineLevel="0" collapsed="false">
      <c r="A86" s="14"/>
      <c r="B86" s="14"/>
      <c r="C86" s="14" t="str">
        <f aca="false">IF($B86="","",IFERROR(INDEX(Requirements_Register!$G$6:$G$255,MATCH($B86,Requirements_Register!$A$6:$A$255,0)),"Missing requirement"))</f>
        <v/>
      </c>
      <c r="D86" s="14"/>
      <c r="E86" s="14" t="str">
        <f aca="false">IF($D86="","",IFERROR(INDEX(Objectives_Outcomes!$B$6:$B$85,MATCH($D86,Objectives_Outcomes!$A$6:$A$85,0)),"Missing objective"))</f>
        <v/>
      </c>
      <c r="F86" s="14"/>
      <c r="G86" s="14"/>
      <c r="H86" s="14"/>
      <c r="I86" s="14"/>
      <c r="J86" s="14"/>
      <c r="K86" s="14"/>
      <c r="L86" s="14"/>
      <c r="M86" s="14" t="str">
        <f aca="false">IF($A86="","",IF(AND($B86&lt;&gt;"",$D86&lt;&gt;"",$F86&lt;&gt;"",$H86&lt;&gt;"",$J86&lt;&gt;""),"Complete",IF(OR($B86&lt;&gt;"",$D86&lt;&gt;"",$F86&lt;&gt;"",$H86&lt;&gt;"",$J86&lt;&gt;""),"Partial","Gap")))</f>
        <v/>
      </c>
      <c r="N86" s="14"/>
    </row>
    <row r="87" customFormat="false" ht="15" hidden="false" customHeight="false" outlineLevel="0" collapsed="false">
      <c r="A87" s="14"/>
      <c r="B87" s="14"/>
      <c r="C87" s="14" t="str">
        <f aca="false">IF($B87="","",IFERROR(INDEX(Requirements_Register!$G$6:$G$255,MATCH($B87,Requirements_Register!$A$6:$A$255,0)),"Missing requirement"))</f>
        <v/>
      </c>
      <c r="D87" s="14"/>
      <c r="E87" s="14" t="str">
        <f aca="false">IF($D87="","",IFERROR(INDEX(Objectives_Outcomes!$B$6:$B$85,MATCH($D87,Objectives_Outcomes!$A$6:$A$85,0)),"Missing objective"))</f>
        <v/>
      </c>
      <c r="F87" s="14"/>
      <c r="G87" s="14"/>
      <c r="H87" s="14"/>
      <c r="I87" s="14"/>
      <c r="J87" s="14"/>
      <c r="K87" s="14"/>
      <c r="L87" s="14"/>
      <c r="M87" s="14" t="str">
        <f aca="false">IF($A87="","",IF(AND($B87&lt;&gt;"",$D87&lt;&gt;"",$F87&lt;&gt;"",$H87&lt;&gt;"",$J87&lt;&gt;""),"Complete",IF(OR($B87&lt;&gt;"",$D87&lt;&gt;"",$F87&lt;&gt;"",$H87&lt;&gt;"",$J87&lt;&gt;""),"Partial","Gap")))</f>
        <v/>
      </c>
      <c r="N87" s="14"/>
    </row>
    <row r="88" customFormat="false" ht="15" hidden="false" customHeight="false" outlineLevel="0" collapsed="false">
      <c r="A88" s="14"/>
      <c r="B88" s="14"/>
      <c r="C88" s="14" t="str">
        <f aca="false">IF($B88="","",IFERROR(INDEX(Requirements_Register!$G$6:$G$255,MATCH($B88,Requirements_Register!$A$6:$A$255,0)),"Missing requirement"))</f>
        <v/>
      </c>
      <c r="D88" s="14"/>
      <c r="E88" s="14" t="str">
        <f aca="false">IF($D88="","",IFERROR(INDEX(Objectives_Outcomes!$B$6:$B$85,MATCH($D88,Objectives_Outcomes!$A$6:$A$85,0)),"Missing objective"))</f>
        <v/>
      </c>
      <c r="F88" s="14"/>
      <c r="G88" s="14"/>
      <c r="H88" s="14"/>
      <c r="I88" s="14"/>
      <c r="J88" s="14"/>
      <c r="K88" s="14"/>
      <c r="L88" s="14"/>
      <c r="M88" s="14" t="str">
        <f aca="false">IF($A88="","",IF(AND($B88&lt;&gt;"",$D88&lt;&gt;"",$F88&lt;&gt;"",$H88&lt;&gt;"",$J88&lt;&gt;""),"Complete",IF(OR($B88&lt;&gt;"",$D88&lt;&gt;"",$F88&lt;&gt;"",$H88&lt;&gt;"",$J88&lt;&gt;""),"Partial","Gap")))</f>
        <v/>
      </c>
      <c r="N88" s="14"/>
    </row>
    <row r="89" customFormat="false" ht="15" hidden="false" customHeight="false" outlineLevel="0" collapsed="false">
      <c r="A89" s="14"/>
      <c r="B89" s="14"/>
      <c r="C89" s="14" t="str">
        <f aca="false">IF($B89="","",IFERROR(INDEX(Requirements_Register!$G$6:$G$255,MATCH($B89,Requirements_Register!$A$6:$A$255,0)),"Missing requirement"))</f>
        <v/>
      </c>
      <c r="D89" s="14"/>
      <c r="E89" s="14" t="str">
        <f aca="false">IF($D89="","",IFERROR(INDEX(Objectives_Outcomes!$B$6:$B$85,MATCH($D89,Objectives_Outcomes!$A$6:$A$85,0)),"Missing objective"))</f>
        <v/>
      </c>
      <c r="F89" s="14"/>
      <c r="G89" s="14"/>
      <c r="H89" s="14"/>
      <c r="I89" s="14"/>
      <c r="J89" s="14"/>
      <c r="K89" s="14"/>
      <c r="L89" s="14"/>
      <c r="M89" s="14" t="str">
        <f aca="false">IF($A89="","",IF(AND($B89&lt;&gt;"",$D89&lt;&gt;"",$F89&lt;&gt;"",$H89&lt;&gt;"",$J89&lt;&gt;""),"Complete",IF(OR($B89&lt;&gt;"",$D89&lt;&gt;"",$F89&lt;&gt;"",$H89&lt;&gt;"",$J89&lt;&gt;""),"Partial","Gap")))</f>
        <v/>
      </c>
      <c r="N89" s="14"/>
    </row>
    <row r="90" customFormat="false" ht="15" hidden="false" customHeight="false" outlineLevel="0" collapsed="false">
      <c r="A90" s="14"/>
      <c r="B90" s="14"/>
      <c r="C90" s="14" t="str">
        <f aca="false">IF($B90="","",IFERROR(INDEX(Requirements_Register!$G$6:$G$255,MATCH($B90,Requirements_Register!$A$6:$A$255,0)),"Missing requirement"))</f>
        <v/>
      </c>
      <c r="D90" s="14"/>
      <c r="E90" s="14" t="str">
        <f aca="false">IF($D90="","",IFERROR(INDEX(Objectives_Outcomes!$B$6:$B$85,MATCH($D90,Objectives_Outcomes!$A$6:$A$85,0)),"Missing objective"))</f>
        <v/>
      </c>
      <c r="F90" s="14"/>
      <c r="G90" s="14"/>
      <c r="H90" s="14"/>
      <c r="I90" s="14"/>
      <c r="J90" s="14"/>
      <c r="K90" s="14"/>
      <c r="L90" s="14"/>
      <c r="M90" s="14" t="str">
        <f aca="false">IF($A90="","",IF(AND($B90&lt;&gt;"",$D90&lt;&gt;"",$F90&lt;&gt;"",$H90&lt;&gt;"",$J90&lt;&gt;""),"Complete",IF(OR($B90&lt;&gt;"",$D90&lt;&gt;"",$F90&lt;&gt;"",$H90&lt;&gt;"",$J90&lt;&gt;""),"Partial","Gap")))</f>
        <v/>
      </c>
      <c r="N90" s="14"/>
    </row>
    <row r="91" customFormat="false" ht="15" hidden="false" customHeight="false" outlineLevel="0" collapsed="false">
      <c r="A91" s="14"/>
      <c r="B91" s="14"/>
      <c r="C91" s="14" t="str">
        <f aca="false">IF($B91="","",IFERROR(INDEX(Requirements_Register!$G$6:$G$255,MATCH($B91,Requirements_Register!$A$6:$A$255,0)),"Missing requirement"))</f>
        <v/>
      </c>
      <c r="D91" s="14"/>
      <c r="E91" s="14" t="str">
        <f aca="false">IF($D91="","",IFERROR(INDEX(Objectives_Outcomes!$B$6:$B$85,MATCH($D91,Objectives_Outcomes!$A$6:$A$85,0)),"Missing objective"))</f>
        <v/>
      </c>
      <c r="F91" s="14"/>
      <c r="G91" s="14"/>
      <c r="H91" s="14"/>
      <c r="I91" s="14"/>
      <c r="J91" s="14"/>
      <c r="K91" s="14"/>
      <c r="L91" s="14"/>
      <c r="M91" s="14" t="str">
        <f aca="false">IF($A91="","",IF(AND($B91&lt;&gt;"",$D91&lt;&gt;"",$F91&lt;&gt;"",$H91&lt;&gt;"",$J91&lt;&gt;""),"Complete",IF(OR($B91&lt;&gt;"",$D91&lt;&gt;"",$F91&lt;&gt;"",$H91&lt;&gt;"",$J91&lt;&gt;""),"Partial","Gap")))</f>
        <v/>
      </c>
      <c r="N91" s="14"/>
    </row>
    <row r="92" customFormat="false" ht="15" hidden="false" customHeight="false" outlineLevel="0" collapsed="false">
      <c r="A92" s="14"/>
      <c r="B92" s="14"/>
      <c r="C92" s="14" t="str">
        <f aca="false">IF($B92="","",IFERROR(INDEX(Requirements_Register!$G$6:$G$255,MATCH($B92,Requirements_Register!$A$6:$A$255,0)),"Missing requirement"))</f>
        <v/>
      </c>
      <c r="D92" s="14"/>
      <c r="E92" s="14" t="str">
        <f aca="false">IF($D92="","",IFERROR(INDEX(Objectives_Outcomes!$B$6:$B$85,MATCH($D92,Objectives_Outcomes!$A$6:$A$85,0)),"Missing objective"))</f>
        <v/>
      </c>
      <c r="F92" s="14"/>
      <c r="G92" s="14"/>
      <c r="H92" s="14"/>
      <c r="I92" s="14"/>
      <c r="J92" s="14"/>
      <c r="K92" s="14"/>
      <c r="L92" s="14"/>
      <c r="M92" s="14" t="str">
        <f aca="false">IF($A92="","",IF(AND($B92&lt;&gt;"",$D92&lt;&gt;"",$F92&lt;&gt;"",$H92&lt;&gt;"",$J92&lt;&gt;""),"Complete",IF(OR($B92&lt;&gt;"",$D92&lt;&gt;"",$F92&lt;&gt;"",$H92&lt;&gt;"",$J92&lt;&gt;""),"Partial","Gap")))</f>
        <v/>
      </c>
      <c r="N92" s="14"/>
    </row>
    <row r="93" customFormat="false" ht="15" hidden="false" customHeight="false" outlineLevel="0" collapsed="false">
      <c r="A93" s="14"/>
      <c r="B93" s="14"/>
      <c r="C93" s="14" t="str">
        <f aca="false">IF($B93="","",IFERROR(INDEX(Requirements_Register!$G$6:$G$255,MATCH($B93,Requirements_Register!$A$6:$A$255,0)),"Missing requirement"))</f>
        <v/>
      </c>
      <c r="D93" s="14"/>
      <c r="E93" s="14" t="str">
        <f aca="false">IF($D93="","",IFERROR(INDEX(Objectives_Outcomes!$B$6:$B$85,MATCH($D93,Objectives_Outcomes!$A$6:$A$85,0)),"Missing objective"))</f>
        <v/>
      </c>
      <c r="F93" s="14"/>
      <c r="G93" s="14"/>
      <c r="H93" s="14"/>
      <c r="I93" s="14"/>
      <c r="J93" s="14"/>
      <c r="K93" s="14"/>
      <c r="L93" s="14"/>
      <c r="M93" s="14" t="str">
        <f aca="false">IF($A93="","",IF(AND($B93&lt;&gt;"",$D93&lt;&gt;"",$F93&lt;&gt;"",$H93&lt;&gt;"",$J93&lt;&gt;""),"Complete",IF(OR($B93&lt;&gt;"",$D93&lt;&gt;"",$F93&lt;&gt;"",$H93&lt;&gt;"",$J93&lt;&gt;""),"Partial","Gap")))</f>
        <v/>
      </c>
      <c r="N93" s="14"/>
    </row>
    <row r="94" customFormat="false" ht="15" hidden="false" customHeight="false" outlineLevel="0" collapsed="false">
      <c r="A94" s="14"/>
      <c r="B94" s="14"/>
      <c r="C94" s="14" t="str">
        <f aca="false">IF($B94="","",IFERROR(INDEX(Requirements_Register!$G$6:$G$255,MATCH($B94,Requirements_Register!$A$6:$A$255,0)),"Missing requirement"))</f>
        <v/>
      </c>
      <c r="D94" s="14"/>
      <c r="E94" s="14" t="str">
        <f aca="false">IF($D94="","",IFERROR(INDEX(Objectives_Outcomes!$B$6:$B$85,MATCH($D94,Objectives_Outcomes!$A$6:$A$85,0)),"Missing objective"))</f>
        <v/>
      </c>
      <c r="F94" s="14"/>
      <c r="G94" s="14"/>
      <c r="H94" s="14"/>
      <c r="I94" s="14"/>
      <c r="J94" s="14"/>
      <c r="K94" s="14"/>
      <c r="L94" s="14"/>
      <c r="M94" s="14" t="str">
        <f aca="false">IF($A94="","",IF(AND($B94&lt;&gt;"",$D94&lt;&gt;"",$F94&lt;&gt;"",$H94&lt;&gt;"",$J94&lt;&gt;""),"Complete",IF(OR($B94&lt;&gt;"",$D94&lt;&gt;"",$F94&lt;&gt;"",$H94&lt;&gt;"",$J94&lt;&gt;""),"Partial","Gap")))</f>
        <v/>
      </c>
      <c r="N94" s="14"/>
    </row>
    <row r="95" customFormat="false" ht="15" hidden="false" customHeight="false" outlineLevel="0" collapsed="false">
      <c r="A95" s="14"/>
      <c r="B95" s="14"/>
      <c r="C95" s="14" t="str">
        <f aca="false">IF($B95="","",IFERROR(INDEX(Requirements_Register!$G$6:$G$255,MATCH($B95,Requirements_Register!$A$6:$A$255,0)),"Missing requirement"))</f>
        <v/>
      </c>
      <c r="D95" s="14"/>
      <c r="E95" s="14" t="str">
        <f aca="false">IF($D95="","",IFERROR(INDEX(Objectives_Outcomes!$B$6:$B$85,MATCH($D95,Objectives_Outcomes!$A$6:$A$85,0)),"Missing objective"))</f>
        <v/>
      </c>
      <c r="F95" s="14"/>
      <c r="G95" s="14"/>
      <c r="H95" s="14"/>
      <c r="I95" s="14"/>
      <c r="J95" s="14"/>
      <c r="K95" s="14"/>
      <c r="L95" s="14"/>
      <c r="M95" s="14" t="str">
        <f aca="false">IF($A95="","",IF(AND($B95&lt;&gt;"",$D95&lt;&gt;"",$F95&lt;&gt;"",$H95&lt;&gt;"",$J95&lt;&gt;""),"Complete",IF(OR($B95&lt;&gt;"",$D95&lt;&gt;"",$F95&lt;&gt;"",$H95&lt;&gt;"",$J95&lt;&gt;""),"Partial","Gap")))</f>
        <v/>
      </c>
      <c r="N95" s="14"/>
    </row>
    <row r="96" customFormat="false" ht="15" hidden="false" customHeight="false" outlineLevel="0" collapsed="false">
      <c r="A96" s="14"/>
      <c r="B96" s="14"/>
      <c r="C96" s="14" t="str">
        <f aca="false">IF($B96="","",IFERROR(INDEX(Requirements_Register!$G$6:$G$255,MATCH($B96,Requirements_Register!$A$6:$A$255,0)),"Missing requirement"))</f>
        <v/>
      </c>
      <c r="D96" s="14"/>
      <c r="E96" s="14" t="str">
        <f aca="false">IF($D96="","",IFERROR(INDEX(Objectives_Outcomes!$B$6:$B$85,MATCH($D96,Objectives_Outcomes!$A$6:$A$85,0)),"Missing objective"))</f>
        <v/>
      </c>
      <c r="F96" s="14"/>
      <c r="G96" s="14"/>
      <c r="H96" s="14"/>
      <c r="I96" s="14"/>
      <c r="J96" s="14"/>
      <c r="K96" s="14"/>
      <c r="L96" s="14"/>
      <c r="M96" s="14" t="str">
        <f aca="false">IF($A96="","",IF(AND($B96&lt;&gt;"",$D96&lt;&gt;"",$F96&lt;&gt;"",$H96&lt;&gt;"",$J96&lt;&gt;""),"Complete",IF(OR($B96&lt;&gt;"",$D96&lt;&gt;"",$F96&lt;&gt;"",$H96&lt;&gt;"",$J96&lt;&gt;""),"Partial","Gap")))</f>
        <v/>
      </c>
      <c r="N96" s="14"/>
    </row>
    <row r="97" customFormat="false" ht="15" hidden="false" customHeight="false" outlineLevel="0" collapsed="false">
      <c r="A97" s="14"/>
      <c r="B97" s="14"/>
      <c r="C97" s="14" t="str">
        <f aca="false">IF($B97="","",IFERROR(INDEX(Requirements_Register!$G$6:$G$255,MATCH($B97,Requirements_Register!$A$6:$A$255,0)),"Missing requirement"))</f>
        <v/>
      </c>
      <c r="D97" s="14"/>
      <c r="E97" s="14" t="str">
        <f aca="false">IF($D97="","",IFERROR(INDEX(Objectives_Outcomes!$B$6:$B$85,MATCH($D97,Objectives_Outcomes!$A$6:$A$85,0)),"Missing objective"))</f>
        <v/>
      </c>
      <c r="F97" s="14"/>
      <c r="G97" s="14"/>
      <c r="H97" s="14"/>
      <c r="I97" s="14"/>
      <c r="J97" s="14"/>
      <c r="K97" s="14"/>
      <c r="L97" s="14"/>
      <c r="M97" s="14" t="str">
        <f aca="false">IF($A97="","",IF(AND($B97&lt;&gt;"",$D97&lt;&gt;"",$F97&lt;&gt;"",$H97&lt;&gt;"",$J97&lt;&gt;""),"Complete",IF(OR($B97&lt;&gt;"",$D97&lt;&gt;"",$F97&lt;&gt;"",$H97&lt;&gt;"",$J97&lt;&gt;""),"Partial","Gap")))</f>
        <v/>
      </c>
      <c r="N97" s="14"/>
    </row>
    <row r="98" customFormat="false" ht="15" hidden="false" customHeight="false" outlineLevel="0" collapsed="false">
      <c r="A98" s="14"/>
      <c r="B98" s="14"/>
      <c r="C98" s="14" t="str">
        <f aca="false">IF($B98="","",IFERROR(INDEX(Requirements_Register!$G$6:$G$255,MATCH($B98,Requirements_Register!$A$6:$A$255,0)),"Missing requirement"))</f>
        <v/>
      </c>
      <c r="D98" s="14"/>
      <c r="E98" s="14" t="str">
        <f aca="false">IF($D98="","",IFERROR(INDEX(Objectives_Outcomes!$B$6:$B$85,MATCH($D98,Objectives_Outcomes!$A$6:$A$85,0)),"Missing objective"))</f>
        <v/>
      </c>
      <c r="F98" s="14"/>
      <c r="G98" s="14"/>
      <c r="H98" s="14"/>
      <c r="I98" s="14"/>
      <c r="J98" s="14"/>
      <c r="K98" s="14"/>
      <c r="L98" s="14"/>
      <c r="M98" s="14" t="str">
        <f aca="false">IF($A98="","",IF(AND($B98&lt;&gt;"",$D98&lt;&gt;"",$F98&lt;&gt;"",$H98&lt;&gt;"",$J98&lt;&gt;""),"Complete",IF(OR($B98&lt;&gt;"",$D98&lt;&gt;"",$F98&lt;&gt;"",$H98&lt;&gt;"",$J98&lt;&gt;""),"Partial","Gap")))</f>
        <v/>
      </c>
      <c r="N98" s="14"/>
    </row>
    <row r="99" customFormat="false" ht="15" hidden="false" customHeight="false" outlineLevel="0" collapsed="false">
      <c r="A99" s="14"/>
      <c r="B99" s="14"/>
      <c r="C99" s="14" t="str">
        <f aca="false">IF($B99="","",IFERROR(INDEX(Requirements_Register!$G$6:$G$255,MATCH($B99,Requirements_Register!$A$6:$A$255,0)),"Missing requirement"))</f>
        <v/>
      </c>
      <c r="D99" s="14"/>
      <c r="E99" s="14" t="str">
        <f aca="false">IF($D99="","",IFERROR(INDEX(Objectives_Outcomes!$B$6:$B$85,MATCH($D99,Objectives_Outcomes!$A$6:$A$85,0)),"Missing objective"))</f>
        <v/>
      </c>
      <c r="F99" s="14"/>
      <c r="G99" s="14"/>
      <c r="H99" s="14"/>
      <c r="I99" s="14"/>
      <c r="J99" s="14"/>
      <c r="K99" s="14"/>
      <c r="L99" s="14"/>
      <c r="M99" s="14" t="str">
        <f aca="false">IF($A99="","",IF(AND($B99&lt;&gt;"",$D99&lt;&gt;"",$F99&lt;&gt;"",$H99&lt;&gt;"",$J99&lt;&gt;""),"Complete",IF(OR($B99&lt;&gt;"",$D99&lt;&gt;"",$F99&lt;&gt;"",$H99&lt;&gt;"",$J99&lt;&gt;""),"Partial","Gap")))</f>
        <v/>
      </c>
      <c r="N99" s="14"/>
    </row>
    <row r="100" customFormat="false" ht="15" hidden="false" customHeight="false" outlineLevel="0" collapsed="false">
      <c r="A100" s="14"/>
      <c r="B100" s="14"/>
      <c r="C100" s="14" t="str">
        <f aca="false">IF($B100="","",IFERROR(INDEX(Requirements_Register!$G$6:$G$255,MATCH($B100,Requirements_Register!$A$6:$A$255,0)),"Missing requirement"))</f>
        <v/>
      </c>
      <c r="D100" s="14"/>
      <c r="E100" s="14" t="str">
        <f aca="false">IF($D100="","",IFERROR(INDEX(Objectives_Outcomes!$B$6:$B$85,MATCH($D100,Objectives_Outcomes!$A$6:$A$85,0)),"Missing objective"))</f>
        <v/>
      </c>
      <c r="F100" s="14"/>
      <c r="G100" s="14"/>
      <c r="H100" s="14"/>
      <c r="I100" s="14"/>
      <c r="J100" s="14"/>
      <c r="K100" s="14"/>
      <c r="L100" s="14"/>
      <c r="M100" s="14" t="str">
        <f aca="false">IF($A100="","",IF(AND($B100&lt;&gt;"",$D100&lt;&gt;"",$F100&lt;&gt;"",$H100&lt;&gt;"",$J100&lt;&gt;""),"Complete",IF(OR($B100&lt;&gt;"",$D100&lt;&gt;"",$F100&lt;&gt;"",$H100&lt;&gt;"",$J100&lt;&gt;""),"Partial","Gap")))</f>
        <v/>
      </c>
      <c r="N100" s="14"/>
    </row>
    <row r="101" customFormat="false" ht="15" hidden="false" customHeight="false" outlineLevel="0" collapsed="false">
      <c r="A101" s="14"/>
      <c r="B101" s="14"/>
      <c r="C101" s="14" t="str">
        <f aca="false">IF($B101="","",IFERROR(INDEX(Requirements_Register!$G$6:$G$255,MATCH($B101,Requirements_Register!$A$6:$A$255,0)),"Missing requirement"))</f>
        <v/>
      </c>
      <c r="D101" s="14"/>
      <c r="E101" s="14" t="str">
        <f aca="false">IF($D101="","",IFERROR(INDEX(Objectives_Outcomes!$B$6:$B$85,MATCH($D101,Objectives_Outcomes!$A$6:$A$85,0)),"Missing objective"))</f>
        <v/>
      </c>
      <c r="F101" s="14"/>
      <c r="G101" s="14"/>
      <c r="H101" s="14"/>
      <c r="I101" s="14"/>
      <c r="J101" s="14"/>
      <c r="K101" s="14"/>
      <c r="L101" s="14"/>
      <c r="M101" s="14" t="str">
        <f aca="false">IF($A101="","",IF(AND($B101&lt;&gt;"",$D101&lt;&gt;"",$F101&lt;&gt;"",$H101&lt;&gt;"",$J101&lt;&gt;""),"Complete",IF(OR($B101&lt;&gt;"",$D101&lt;&gt;"",$F101&lt;&gt;"",$H101&lt;&gt;"",$J101&lt;&gt;""),"Partial","Gap")))</f>
        <v/>
      </c>
      <c r="N101" s="14"/>
    </row>
    <row r="102" customFormat="false" ht="15" hidden="false" customHeight="false" outlineLevel="0" collapsed="false">
      <c r="A102" s="14"/>
      <c r="B102" s="14"/>
      <c r="C102" s="14" t="str">
        <f aca="false">IF($B102="","",IFERROR(INDEX(Requirements_Register!$G$6:$G$255,MATCH($B102,Requirements_Register!$A$6:$A$255,0)),"Missing requirement"))</f>
        <v/>
      </c>
      <c r="D102" s="14"/>
      <c r="E102" s="14" t="str">
        <f aca="false">IF($D102="","",IFERROR(INDEX(Objectives_Outcomes!$B$6:$B$85,MATCH($D102,Objectives_Outcomes!$A$6:$A$85,0)),"Missing objective"))</f>
        <v/>
      </c>
      <c r="F102" s="14"/>
      <c r="G102" s="14"/>
      <c r="H102" s="14"/>
      <c r="I102" s="14"/>
      <c r="J102" s="14"/>
      <c r="K102" s="14"/>
      <c r="L102" s="14"/>
      <c r="M102" s="14" t="str">
        <f aca="false">IF($A102="","",IF(AND($B102&lt;&gt;"",$D102&lt;&gt;"",$F102&lt;&gt;"",$H102&lt;&gt;"",$J102&lt;&gt;""),"Complete",IF(OR($B102&lt;&gt;"",$D102&lt;&gt;"",$F102&lt;&gt;"",$H102&lt;&gt;"",$J102&lt;&gt;""),"Partial","Gap")))</f>
        <v/>
      </c>
      <c r="N102" s="14"/>
    </row>
    <row r="103" customFormat="false" ht="15" hidden="false" customHeight="false" outlineLevel="0" collapsed="false">
      <c r="A103" s="14"/>
      <c r="B103" s="14"/>
      <c r="C103" s="14" t="str">
        <f aca="false">IF($B103="","",IFERROR(INDEX(Requirements_Register!$G$6:$G$255,MATCH($B103,Requirements_Register!$A$6:$A$255,0)),"Missing requirement"))</f>
        <v/>
      </c>
      <c r="D103" s="14"/>
      <c r="E103" s="14" t="str">
        <f aca="false">IF($D103="","",IFERROR(INDEX(Objectives_Outcomes!$B$6:$B$85,MATCH($D103,Objectives_Outcomes!$A$6:$A$85,0)),"Missing objective"))</f>
        <v/>
      </c>
      <c r="F103" s="14"/>
      <c r="G103" s="14"/>
      <c r="H103" s="14"/>
      <c r="I103" s="14"/>
      <c r="J103" s="14"/>
      <c r="K103" s="14"/>
      <c r="L103" s="14"/>
      <c r="M103" s="14" t="str">
        <f aca="false">IF($A103="","",IF(AND($B103&lt;&gt;"",$D103&lt;&gt;"",$F103&lt;&gt;"",$H103&lt;&gt;"",$J103&lt;&gt;""),"Complete",IF(OR($B103&lt;&gt;"",$D103&lt;&gt;"",$F103&lt;&gt;"",$H103&lt;&gt;"",$J103&lt;&gt;""),"Partial","Gap")))</f>
        <v/>
      </c>
      <c r="N103" s="14"/>
    </row>
    <row r="104" customFormat="false" ht="15" hidden="false" customHeight="false" outlineLevel="0" collapsed="false">
      <c r="A104" s="14"/>
      <c r="B104" s="14"/>
      <c r="C104" s="14" t="str">
        <f aca="false">IF($B104="","",IFERROR(INDEX(Requirements_Register!$G$6:$G$255,MATCH($B104,Requirements_Register!$A$6:$A$255,0)),"Missing requirement"))</f>
        <v/>
      </c>
      <c r="D104" s="14"/>
      <c r="E104" s="14" t="str">
        <f aca="false">IF($D104="","",IFERROR(INDEX(Objectives_Outcomes!$B$6:$B$85,MATCH($D104,Objectives_Outcomes!$A$6:$A$85,0)),"Missing objective"))</f>
        <v/>
      </c>
      <c r="F104" s="14"/>
      <c r="G104" s="14"/>
      <c r="H104" s="14"/>
      <c r="I104" s="14"/>
      <c r="J104" s="14"/>
      <c r="K104" s="14"/>
      <c r="L104" s="14"/>
      <c r="M104" s="14" t="str">
        <f aca="false">IF($A104="","",IF(AND($B104&lt;&gt;"",$D104&lt;&gt;"",$F104&lt;&gt;"",$H104&lt;&gt;"",$J104&lt;&gt;""),"Complete",IF(OR($B104&lt;&gt;"",$D104&lt;&gt;"",$F104&lt;&gt;"",$H104&lt;&gt;"",$J104&lt;&gt;""),"Partial","Gap")))</f>
        <v/>
      </c>
      <c r="N104" s="14"/>
    </row>
    <row r="105" customFormat="false" ht="15" hidden="false" customHeight="false" outlineLevel="0" collapsed="false">
      <c r="A105" s="14"/>
      <c r="B105" s="14"/>
      <c r="C105" s="14" t="str">
        <f aca="false">IF($B105="","",IFERROR(INDEX(Requirements_Register!$G$6:$G$255,MATCH($B105,Requirements_Register!$A$6:$A$255,0)),"Missing requirement"))</f>
        <v/>
      </c>
      <c r="D105" s="14"/>
      <c r="E105" s="14" t="str">
        <f aca="false">IF($D105="","",IFERROR(INDEX(Objectives_Outcomes!$B$6:$B$85,MATCH($D105,Objectives_Outcomes!$A$6:$A$85,0)),"Missing objective"))</f>
        <v/>
      </c>
      <c r="F105" s="14"/>
      <c r="G105" s="14"/>
      <c r="H105" s="14"/>
      <c r="I105" s="14"/>
      <c r="J105" s="14"/>
      <c r="K105" s="14"/>
      <c r="L105" s="14"/>
      <c r="M105" s="14" t="str">
        <f aca="false">IF($A105="","",IF(AND($B105&lt;&gt;"",$D105&lt;&gt;"",$F105&lt;&gt;"",$H105&lt;&gt;"",$J105&lt;&gt;""),"Complete",IF(OR($B105&lt;&gt;"",$D105&lt;&gt;"",$F105&lt;&gt;"",$H105&lt;&gt;"",$J105&lt;&gt;""),"Partial","Gap")))</f>
        <v/>
      </c>
      <c r="N105" s="14"/>
    </row>
    <row r="106" customFormat="false" ht="15" hidden="false" customHeight="false" outlineLevel="0" collapsed="false">
      <c r="A106" s="14"/>
      <c r="B106" s="14"/>
      <c r="C106" s="14" t="str">
        <f aca="false">IF($B106="","",IFERROR(INDEX(Requirements_Register!$G$6:$G$255,MATCH($B106,Requirements_Register!$A$6:$A$255,0)),"Missing requirement"))</f>
        <v/>
      </c>
      <c r="D106" s="14"/>
      <c r="E106" s="14" t="str">
        <f aca="false">IF($D106="","",IFERROR(INDEX(Objectives_Outcomes!$B$6:$B$85,MATCH($D106,Objectives_Outcomes!$A$6:$A$85,0)),"Missing objective"))</f>
        <v/>
      </c>
      <c r="F106" s="14"/>
      <c r="G106" s="14"/>
      <c r="H106" s="14"/>
      <c r="I106" s="14"/>
      <c r="J106" s="14"/>
      <c r="K106" s="14"/>
      <c r="L106" s="14"/>
      <c r="M106" s="14" t="str">
        <f aca="false">IF($A106="","",IF(AND($B106&lt;&gt;"",$D106&lt;&gt;"",$F106&lt;&gt;"",$H106&lt;&gt;"",$J106&lt;&gt;""),"Complete",IF(OR($B106&lt;&gt;"",$D106&lt;&gt;"",$F106&lt;&gt;"",$H106&lt;&gt;"",$J106&lt;&gt;""),"Partial","Gap")))</f>
        <v/>
      </c>
      <c r="N106" s="14"/>
    </row>
    <row r="107" customFormat="false" ht="15" hidden="false" customHeight="false" outlineLevel="0" collapsed="false">
      <c r="A107" s="14"/>
      <c r="B107" s="14"/>
      <c r="C107" s="14" t="str">
        <f aca="false">IF($B107="","",IFERROR(INDEX(Requirements_Register!$G$6:$G$255,MATCH($B107,Requirements_Register!$A$6:$A$255,0)),"Missing requirement"))</f>
        <v/>
      </c>
      <c r="D107" s="14"/>
      <c r="E107" s="14" t="str">
        <f aca="false">IF($D107="","",IFERROR(INDEX(Objectives_Outcomes!$B$6:$B$85,MATCH($D107,Objectives_Outcomes!$A$6:$A$85,0)),"Missing objective"))</f>
        <v/>
      </c>
      <c r="F107" s="14"/>
      <c r="G107" s="14"/>
      <c r="H107" s="14"/>
      <c r="I107" s="14"/>
      <c r="J107" s="14"/>
      <c r="K107" s="14"/>
      <c r="L107" s="14"/>
      <c r="M107" s="14" t="str">
        <f aca="false">IF($A107="","",IF(AND($B107&lt;&gt;"",$D107&lt;&gt;"",$F107&lt;&gt;"",$H107&lt;&gt;"",$J107&lt;&gt;""),"Complete",IF(OR($B107&lt;&gt;"",$D107&lt;&gt;"",$F107&lt;&gt;"",$H107&lt;&gt;"",$J107&lt;&gt;""),"Partial","Gap")))</f>
        <v/>
      </c>
      <c r="N107" s="14"/>
    </row>
    <row r="108" customFormat="false" ht="15" hidden="false" customHeight="false" outlineLevel="0" collapsed="false">
      <c r="A108" s="14"/>
      <c r="B108" s="14"/>
      <c r="C108" s="14" t="str">
        <f aca="false">IF($B108="","",IFERROR(INDEX(Requirements_Register!$G$6:$G$255,MATCH($B108,Requirements_Register!$A$6:$A$255,0)),"Missing requirement"))</f>
        <v/>
      </c>
      <c r="D108" s="14"/>
      <c r="E108" s="14" t="str">
        <f aca="false">IF($D108="","",IFERROR(INDEX(Objectives_Outcomes!$B$6:$B$85,MATCH($D108,Objectives_Outcomes!$A$6:$A$85,0)),"Missing objective"))</f>
        <v/>
      </c>
      <c r="F108" s="14"/>
      <c r="G108" s="14"/>
      <c r="H108" s="14"/>
      <c r="I108" s="14"/>
      <c r="J108" s="14"/>
      <c r="K108" s="14"/>
      <c r="L108" s="14"/>
      <c r="M108" s="14" t="str">
        <f aca="false">IF($A108="","",IF(AND($B108&lt;&gt;"",$D108&lt;&gt;"",$F108&lt;&gt;"",$H108&lt;&gt;"",$J108&lt;&gt;""),"Complete",IF(OR($B108&lt;&gt;"",$D108&lt;&gt;"",$F108&lt;&gt;"",$H108&lt;&gt;"",$J108&lt;&gt;""),"Partial","Gap")))</f>
        <v/>
      </c>
      <c r="N108" s="14"/>
    </row>
    <row r="109" customFormat="false" ht="15" hidden="false" customHeight="false" outlineLevel="0" collapsed="false">
      <c r="A109" s="14"/>
      <c r="B109" s="14"/>
      <c r="C109" s="14" t="str">
        <f aca="false">IF($B109="","",IFERROR(INDEX(Requirements_Register!$G$6:$G$255,MATCH($B109,Requirements_Register!$A$6:$A$255,0)),"Missing requirement"))</f>
        <v/>
      </c>
      <c r="D109" s="14"/>
      <c r="E109" s="14" t="str">
        <f aca="false">IF($D109="","",IFERROR(INDEX(Objectives_Outcomes!$B$6:$B$85,MATCH($D109,Objectives_Outcomes!$A$6:$A$85,0)),"Missing objective"))</f>
        <v/>
      </c>
      <c r="F109" s="14"/>
      <c r="G109" s="14"/>
      <c r="H109" s="14"/>
      <c r="I109" s="14"/>
      <c r="J109" s="14"/>
      <c r="K109" s="14"/>
      <c r="L109" s="14"/>
      <c r="M109" s="14" t="str">
        <f aca="false">IF($A109="","",IF(AND($B109&lt;&gt;"",$D109&lt;&gt;"",$F109&lt;&gt;"",$H109&lt;&gt;"",$J109&lt;&gt;""),"Complete",IF(OR($B109&lt;&gt;"",$D109&lt;&gt;"",$F109&lt;&gt;"",$H109&lt;&gt;"",$J109&lt;&gt;""),"Partial","Gap")))</f>
        <v/>
      </c>
      <c r="N109" s="14"/>
    </row>
    <row r="110" customFormat="false" ht="15" hidden="false" customHeight="false" outlineLevel="0" collapsed="false">
      <c r="A110" s="14"/>
      <c r="B110" s="14"/>
      <c r="C110" s="14" t="str">
        <f aca="false">IF($B110="","",IFERROR(INDEX(Requirements_Register!$G$6:$G$255,MATCH($B110,Requirements_Register!$A$6:$A$255,0)),"Missing requirement"))</f>
        <v/>
      </c>
      <c r="D110" s="14"/>
      <c r="E110" s="14" t="str">
        <f aca="false">IF($D110="","",IFERROR(INDEX(Objectives_Outcomes!$B$6:$B$85,MATCH($D110,Objectives_Outcomes!$A$6:$A$85,0)),"Missing objective"))</f>
        <v/>
      </c>
      <c r="F110" s="14"/>
      <c r="G110" s="14"/>
      <c r="H110" s="14"/>
      <c r="I110" s="14"/>
      <c r="J110" s="14"/>
      <c r="K110" s="14"/>
      <c r="L110" s="14"/>
      <c r="M110" s="14" t="str">
        <f aca="false">IF($A110="","",IF(AND($B110&lt;&gt;"",$D110&lt;&gt;"",$F110&lt;&gt;"",$H110&lt;&gt;"",$J110&lt;&gt;""),"Complete",IF(OR($B110&lt;&gt;"",$D110&lt;&gt;"",$F110&lt;&gt;"",$H110&lt;&gt;"",$J110&lt;&gt;""),"Partial","Gap")))</f>
        <v/>
      </c>
      <c r="N110" s="14"/>
    </row>
    <row r="111" customFormat="false" ht="15" hidden="false" customHeight="false" outlineLevel="0" collapsed="false">
      <c r="A111" s="14"/>
      <c r="B111" s="14"/>
      <c r="C111" s="14" t="str">
        <f aca="false">IF($B111="","",IFERROR(INDEX(Requirements_Register!$G$6:$G$255,MATCH($B111,Requirements_Register!$A$6:$A$255,0)),"Missing requirement"))</f>
        <v/>
      </c>
      <c r="D111" s="14"/>
      <c r="E111" s="14" t="str">
        <f aca="false">IF($D111="","",IFERROR(INDEX(Objectives_Outcomes!$B$6:$B$85,MATCH($D111,Objectives_Outcomes!$A$6:$A$85,0)),"Missing objective"))</f>
        <v/>
      </c>
      <c r="F111" s="14"/>
      <c r="G111" s="14"/>
      <c r="H111" s="14"/>
      <c r="I111" s="14"/>
      <c r="J111" s="14"/>
      <c r="K111" s="14"/>
      <c r="L111" s="14"/>
      <c r="M111" s="14" t="str">
        <f aca="false">IF($A111="","",IF(AND($B111&lt;&gt;"",$D111&lt;&gt;"",$F111&lt;&gt;"",$H111&lt;&gt;"",$J111&lt;&gt;""),"Complete",IF(OR($B111&lt;&gt;"",$D111&lt;&gt;"",$F111&lt;&gt;"",$H111&lt;&gt;"",$J111&lt;&gt;""),"Partial","Gap")))</f>
        <v/>
      </c>
      <c r="N111" s="14"/>
    </row>
    <row r="112" customFormat="false" ht="15" hidden="false" customHeight="false" outlineLevel="0" collapsed="false">
      <c r="A112" s="14"/>
      <c r="B112" s="14"/>
      <c r="C112" s="14" t="str">
        <f aca="false">IF($B112="","",IFERROR(INDEX(Requirements_Register!$G$6:$G$255,MATCH($B112,Requirements_Register!$A$6:$A$255,0)),"Missing requirement"))</f>
        <v/>
      </c>
      <c r="D112" s="14"/>
      <c r="E112" s="14" t="str">
        <f aca="false">IF($D112="","",IFERROR(INDEX(Objectives_Outcomes!$B$6:$B$85,MATCH($D112,Objectives_Outcomes!$A$6:$A$85,0)),"Missing objective"))</f>
        <v/>
      </c>
      <c r="F112" s="14"/>
      <c r="G112" s="14"/>
      <c r="H112" s="14"/>
      <c r="I112" s="14"/>
      <c r="J112" s="14"/>
      <c r="K112" s="14"/>
      <c r="L112" s="14"/>
      <c r="M112" s="14" t="str">
        <f aca="false">IF($A112="","",IF(AND($B112&lt;&gt;"",$D112&lt;&gt;"",$F112&lt;&gt;"",$H112&lt;&gt;"",$J112&lt;&gt;""),"Complete",IF(OR($B112&lt;&gt;"",$D112&lt;&gt;"",$F112&lt;&gt;"",$H112&lt;&gt;"",$J112&lt;&gt;""),"Partial","Gap")))</f>
        <v/>
      </c>
      <c r="N112" s="14"/>
    </row>
    <row r="113" customFormat="false" ht="15" hidden="false" customHeight="false" outlineLevel="0" collapsed="false">
      <c r="A113" s="14"/>
      <c r="B113" s="14"/>
      <c r="C113" s="14" t="str">
        <f aca="false">IF($B113="","",IFERROR(INDEX(Requirements_Register!$G$6:$G$255,MATCH($B113,Requirements_Register!$A$6:$A$255,0)),"Missing requirement"))</f>
        <v/>
      </c>
      <c r="D113" s="14"/>
      <c r="E113" s="14" t="str">
        <f aca="false">IF($D113="","",IFERROR(INDEX(Objectives_Outcomes!$B$6:$B$85,MATCH($D113,Objectives_Outcomes!$A$6:$A$85,0)),"Missing objective"))</f>
        <v/>
      </c>
      <c r="F113" s="14"/>
      <c r="G113" s="14"/>
      <c r="H113" s="14"/>
      <c r="I113" s="14"/>
      <c r="J113" s="14"/>
      <c r="K113" s="14"/>
      <c r="L113" s="14"/>
      <c r="M113" s="14" t="str">
        <f aca="false">IF($A113="","",IF(AND($B113&lt;&gt;"",$D113&lt;&gt;"",$F113&lt;&gt;"",$H113&lt;&gt;"",$J113&lt;&gt;""),"Complete",IF(OR($B113&lt;&gt;"",$D113&lt;&gt;"",$F113&lt;&gt;"",$H113&lt;&gt;"",$J113&lt;&gt;""),"Partial","Gap")))</f>
        <v/>
      </c>
      <c r="N113" s="14"/>
    </row>
    <row r="114" customFormat="false" ht="15" hidden="false" customHeight="false" outlineLevel="0" collapsed="false">
      <c r="A114" s="14"/>
      <c r="B114" s="14"/>
      <c r="C114" s="14" t="str">
        <f aca="false">IF($B114="","",IFERROR(INDEX(Requirements_Register!$G$6:$G$255,MATCH($B114,Requirements_Register!$A$6:$A$255,0)),"Missing requirement"))</f>
        <v/>
      </c>
      <c r="D114" s="14"/>
      <c r="E114" s="14" t="str">
        <f aca="false">IF($D114="","",IFERROR(INDEX(Objectives_Outcomes!$B$6:$B$85,MATCH($D114,Objectives_Outcomes!$A$6:$A$85,0)),"Missing objective"))</f>
        <v/>
      </c>
      <c r="F114" s="14"/>
      <c r="G114" s="14"/>
      <c r="H114" s="14"/>
      <c r="I114" s="14"/>
      <c r="J114" s="14"/>
      <c r="K114" s="14"/>
      <c r="L114" s="14"/>
      <c r="M114" s="14" t="str">
        <f aca="false">IF($A114="","",IF(AND($B114&lt;&gt;"",$D114&lt;&gt;"",$F114&lt;&gt;"",$H114&lt;&gt;"",$J114&lt;&gt;""),"Complete",IF(OR($B114&lt;&gt;"",$D114&lt;&gt;"",$F114&lt;&gt;"",$H114&lt;&gt;"",$J114&lt;&gt;""),"Partial","Gap")))</f>
        <v/>
      </c>
      <c r="N114" s="14"/>
    </row>
    <row r="115" customFormat="false" ht="15" hidden="false" customHeight="false" outlineLevel="0" collapsed="false">
      <c r="A115" s="14"/>
      <c r="B115" s="14"/>
      <c r="C115" s="14" t="str">
        <f aca="false">IF($B115="","",IFERROR(INDEX(Requirements_Register!$G$6:$G$255,MATCH($B115,Requirements_Register!$A$6:$A$255,0)),"Missing requirement"))</f>
        <v/>
      </c>
      <c r="D115" s="14"/>
      <c r="E115" s="14" t="str">
        <f aca="false">IF($D115="","",IFERROR(INDEX(Objectives_Outcomes!$B$6:$B$85,MATCH($D115,Objectives_Outcomes!$A$6:$A$85,0)),"Missing objective"))</f>
        <v/>
      </c>
      <c r="F115" s="14"/>
      <c r="G115" s="14"/>
      <c r="H115" s="14"/>
      <c r="I115" s="14"/>
      <c r="J115" s="14"/>
      <c r="K115" s="14"/>
      <c r="L115" s="14"/>
      <c r="M115" s="14" t="str">
        <f aca="false">IF($A115="","",IF(AND($B115&lt;&gt;"",$D115&lt;&gt;"",$F115&lt;&gt;"",$H115&lt;&gt;"",$J115&lt;&gt;""),"Complete",IF(OR($B115&lt;&gt;"",$D115&lt;&gt;"",$F115&lt;&gt;"",$H115&lt;&gt;"",$J115&lt;&gt;""),"Partial","Gap")))</f>
        <v/>
      </c>
      <c r="N115" s="14"/>
    </row>
    <row r="116" customFormat="false" ht="15" hidden="false" customHeight="false" outlineLevel="0" collapsed="false">
      <c r="A116" s="14"/>
      <c r="B116" s="14"/>
      <c r="C116" s="14" t="str">
        <f aca="false">IF($B116="","",IFERROR(INDEX(Requirements_Register!$G$6:$G$255,MATCH($B116,Requirements_Register!$A$6:$A$255,0)),"Missing requirement"))</f>
        <v/>
      </c>
      <c r="D116" s="14"/>
      <c r="E116" s="14" t="str">
        <f aca="false">IF($D116="","",IFERROR(INDEX(Objectives_Outcomes!$B$6:$B$85,MATCH($D116,Objectives_Outcomes!$A$6:$A$85,0)),"Missing objective"))</f>
        <v/>
      </c>
      <c r="F116" s="14"/>
      <c r="G116" s="14"/>
      <c r="H116" s="14"/>
      <c r="I116" s="14"/>
      <c r="J116" s="14"/>
      <c r="K116" s="14"/>
      <c r="L116" s="14"/>
      <c r="M116" s="14" t="str">
        <f aca="false">IF($A116="","",IF(AND($B116&lt;&gt;"",$D116&lt;&gt;"",$F116&lt;&gt;"",$H116&lt;&gt;"",$J116&lt;&gt;""),"Complete",IF(OR($B116&lt;&gt;"",$D116&lt;&gt;"",$F116&lt;&gt;"",$H116&lt;&gt;"",$J116&lt;&gt;""),"Partial","Gap")))</f>
        <v/>
      </c>
      <c r="N116" s="14"/>
    </row>
    <row r="117" customFormat="false" ht="15" hidden="false" customHeight="false" outlineLevel="0" collapsed="false">
      <c r="A117" s="14"/>
      <c r="B117" s="14"/>
      <c r="C117" s="14" t="str">
        <f aca="false">IF($B117="","",IFERROR(INDEX(Requirements_Register!$G$6:$G$255,MATCH($B117,Requirements_Register!$A$6:$A$255,0)),"Missing requirement"))</f>
        <v/>
      </c>
      <c r="D117" s="14"/>
      <c r="E117" s="14" t="str">
        <f aca="false">IF($D117="","",IFERROR(INDEX(Objectives_Outcomes!$B$6:$B$85,MATCH($D117,Objectives_Outcomes!$A$6:$A$85,0)),"Missing objective"))</f>
        <v/>
      </c>
      <c r="F117" s="14"/>
      <c r="G117" s="14"/>
      <c r="H117" s="14"/>
      <c r="I117" s="14"/>
      <c r="J117" s="14"/>
      <c r="K117" s="14"/>
      <c r="L117" s="14"/>
      <c r="M117" s="14" t="str">
        <f aca="false">IF($A117="","",IF(AND($B117&lt;&gt;"",$D117&lt;&gt;"",$F117&lt;&gt;"",$H117&lt;&gt;"",$J117&lt;&gt;""),"Complete",IF(OR($B117&lt;&gt;"",$D117&lt;&gt;"",$F117&lt;&gt;"",$H117&lt;&gt;"",$J117&lt;&gt;""),"Partial","Gap")))</f>
        <v/>
      </c>
      <c r="N117" s="14"/>
    </row>
    <row r="118" customFormat="false" ht="15" hidden="false" customHeight="false" outlineLevel="0" collapsed="false">
      <c r="A118" s="14"/>
      <c r="B118" s="14"/>
      <c r="C118" s="14" t="str">
        <f aca="false">IF($B118="","",IFERROR(INDEX(Requirements_Register!$G$6:$G$255,MATCH($B118,Requirements_Register!$A$6:$A$255,0)),"Missing requirement"))</f>
        <v/>
      </c>
      <c r="D118" s="14"/>
      <c r="E118" s="14" t="str">
        <f aca="false">IF($D118="","",IFERROR(INDEX(Objectives_Outcomes!$B$6:$B$85,MATCH($D118,Objectives_Outcomes!$A$6:$A$85,0)),"Missing objective"))</f>
        <v/>
      </c>
      <c r="F118" s="14"/>
      <c r="G118" s="14"/>
      <c r="H118" s="14"/>
      <c r="I118" s="14"/>
      <c r="J118" s="14"/>
      <c r="K118" s="14"/>
      <c r="L118" s="14"/>
      <c r="M118" s="14" t="str">
        <f aca="false">IF($A118="","",IF(AND($B118&lt;&gt;"",$D118&lt;&gt;"",$F118&lt;&gt;"",$H118&lt;&gt;"",$J118&lt;&gt;""),"Complete",IF(OR($B118&lt;&gt;"",$D118&lt;&gt;"",$F118&lt;&gt;"",$H118&lt;&gt;"",$J118&lt;&gt;""),"Partial","Gap")))</f>
        <v/>
      </c>
      <c r="N118" s="14"/>
    </row>
    <row r="119" customFormat="false" ht="15" hidden="false" customHeight="false" outlineLevel="0" collapsed="false">
      <c r="A119" s="14"/>
      <c r="B119" s="14"/>
      <c r="C119" s="14" t="str">
        <f aca="false">IF($B119="","",IFERROR(INDEX(Requirements_Register!$G$6:$G$255,MATCH($B119,Requirements_Register!$A$6:$A$255,0)),"Missing requirement"))</f>
        <v/>
      </c>
      <c r="D119" s="14"/>
      <c r="E119" s="14" t="str">
        <f aca="false">IF($D119="","",IFERROR(INDEX(Objectives_Outcomes!$B$6:$B$85,MATCH($D119,Objectives_Outcomes!$A$6:$A$85,0)),"Missing objective"))</f>
        <v/>
      </c>
      <c r="F119" s="14"/>
      <c r="G119" s="14"/>
      <c r="H119" s="14"/>
      <c r="I119" s="14"/>
      <c r="J119" s="14"/>
      <c r="K119" s="14"/>
      <c r="L119" s="14"/>
      <c r="M119" s="14" t="str">
        <f aca="false">IF($A119="","",IF(AND($B119&lt;&gt;"",$D119&lt;&gt;"",$F119&lt;&gt;"",$H119&lt;&gt;"",$J119&lt;&gt;""),"Complete",IF(OR($B119&lt;&gt;"",$D119&lt;&gt;"",$F119&lt;&gt;"",$H119&lt;&gt;"",$J119&lt;&gt;""),"Partial","Gap")))</f>
        <v/>
      </c>
      <c r="N119" s="14"/>
    </row>
    <row r="120" customFormat="false" ht="15" hidden="false" customHeight="false" outlineLevel="0" collapsed="false">
      <c r="A120" s="14"/>
      <c r="B120" s="14"/>
      <c r="C120" s="14" t="str">
        <f aca="false">IF($B120="","",IFERROR(INDEX(Requirements_Register!$G$6:$G$255,MATCH($B120,Requirements_Register!$A$6:$A$255,0)),"Missing requirement"))</f>
        <v/>
      </c>
      <c r="D120" s="14"/>
      <c r="E120" s="14" t="str">
        <f aca="false">IF($D120="","",IFERROR(INDEX(Objectives_Outcomes!$B$6:$B$85,MATCH($D120,Objectives_Outcomes!$A$6:$A$85,0)),"Missing objective"))</f>
        <v/>
      </c>
      <c r="F120" s="14"/>
      <c r="G120" s="14"/>
      <c r="H120" s="14"/>
      <c r="I120" s="14"/>
      <c r="J120" s="14"/>
      <c r="K120" s="14"/>
      <c r="L120" s="14"/>
      <c r="M120" s="14" t="str">
        <f aca="false">IF($A120="","",IF(AND($B120&lt;&gt;"",$D120&lt;&gt;"",$F120&lt;&gt;"",$H120&lt;&gt;"",$J120&lt;&gt;""),"Complete",IF(OR($B120&lt;&gt;"",$D120&lt;&gt;"",$F120&lt;&gt;"",$H120&lt;&gt;"",$J120&lt;&gt;""),"Partial","Gap")))</f>
        <v/>
      </c>
      <c r="N120" s="14"/>
    </row>
    <row r="121" customFormat="false" ht="15" hidden="false" customHeight="false" outlineLevel="0" collapsed="false">
      <c r="A121" s="14"/>
      <c r="B121" s="14"/>
      <c r="C121" s="14" t="str">
        <f aca="false">IF($B121="","",IFERROR(INDEX(Requirements_Register!$G$6:$G$255,MATCH($B121,Requirements_Register!$A$6:$A$255,0)),"Missing requirement"))</f>
        <v/>
      </c>
      <c r="D121" s="14"/>
      <c r="E121" s="14" t="str">
        <f aca="false">IF($D121="","",IFERROR(INDEX(Objectives_Outcomes!$B$6:$B$85,MATCH($D121,Objectives_Outcomes!$A$6:$A$85,0)),"Missing objective"))</f>
        <v/>
      </c>
      <c r="F121" s="14"/>
      <c r="G121" s="14"/>
      <c r="H121" s="14"/>
      <c r="I121" s="14"/>
      <c r="J121" s="14"/>
      <c r="K121" s="14"/>
      <c r="L121" s="14"/>
      <c r="M121" s="14" t="str">
        <f aca="false">IF($A121="","",IF(AND($B121&lt;&gt;"",$D121&lt;&gt;"",$F121&lt;&gt;"",$H121&lt;&gt;"",$J121&lt;&gt;""),"Complete",IF(OR($B121&lt;&gt;"",$D121&lt;&gt;"",$F121&lt;&gt;"",$H121&lt;&gt;"",$J121&lt;&gt;""),"Partial","Gap")))</f>
        <v/>
      </c>
      <c r="N121" s="14"/>
    </row>
    <row r="122" customFormat="false" ht="15" hidden="false" customHeight="false" outlineLevel="0" collapsed="false">
      <c r="A122" s="14"/>
      <c r="B122" s="14"/>
      <c r="C122" s="14" t="str">
        <f aca="false">IF($B122="","",IFERROR(INDEX(Requirements_Register!$G$6:$G$255,MATCH($B122,Requirements_Register!$A$6:$A$255,0)),"Missing requirement"))</f>
        <v/>
      </c>
      <c r="D122" s="14"/>
      <c r="E122" s="14" t="str">
        <f aca="false">IF($D122="","",IFERROR(INDEX(Objectives_Outcomes!$B$6:$B$85,MATCH($D122,Objectives_Outcomes!$A$6:$A$85,0)),"Missing objective"))</f>
        <v/>
      </c>
      <c r="F122" s="14"/>
      <c r="G122" s="14"/>
      <c r="H122" s="14"/>
      <c r="I122" s="14"/>
      <c r="J122" s="14"/>
      <c r="K122" s="14"/>
      <c r="L122" s="14"/>
      <c r="M122" s="14" t="str">
        <f aca="false">IF($A122="","",IF(AND($B122&lt;&gt;"",$D122&lt;&gt;"",$F122&lt;&gt;"",$H122&lt;&gt;"",$J122&lt;&gt;""),"Complete",IF(OR($B122&lt;&gt;"",$D122&lt;&gt;"",$F122&lt;&gt;"",$H122&lt;&gt;"",$J122&lt;&gt;""),"Partial","Gap")))</f>
        <v/>
      </c>
      <c r="N122" s="14"/>
    </row>
    <row r="123" customFormat="false" ht="15" hidden="false" customHeight="false" outlineLevel="0" collapsed="false">
      <c r="A123" s="14"/>
      <c r="B123" s="14"/>
      <c r="C123" s="14" t="str">
        <f aca="false">IF($B123="","",IFERROR(INDEX(Requirements_Register!$G$6:$G$255,MATCH($B123,Requirements_Register!$A$6:$A$255,0)),"Missing requirement"))</f>
        <v/>
      </c>
      <c r="D123" s="14"/>
      <c r="E123" s="14" t="str">
        <f aca="false">IF($D123="","",IFERROR(INDEX(Objectives_Outcomes!$B$6:$B$85,MATCH($D123,Objectives_Outcomes!$A$6:$A$85,0)),"Missing objective"))</f>
        <v/>
      </c>
      <c r="F123" s="14"/>
      <c r="G123" s="14"/>
      <c r="H123" s="14"/>
      <c r="I123" s="14"/>
      <c r="J123" s="14"/>
      <c r="K123" s="14"/>
      <c r="L123" s="14"/>
      <c r="M123" s="14" t="str">
        <f aca="false">IF($A123="","",IF(AND($B123&lt;&gt;"",$D123&lt;&gt;"",$F123&lt;&gt;"",$H123&lt;&gt;"",$J123&lt;&gt;""),"Complete",IF(OR($B123&lt;&gt;"",$D123&lt;&gt;"",$F123&lt;&gt;"",$H123&lt;&gt;"",$J123&lt;&gt;""),"Partial","Gap")))</f>
        <v/>
      </c>
      <c r="N123" s="14"/>
    </row>
    <row r="124" customFormat="false" ht="15" hidden="false" customHeight="false" outlineLevel="0" collapsed="false">
      <c r="A124" s="14"/>
      <c r="B124" s="14"/>
      <c r="C124" s="14" t="str">
        <f aca="false">IF($B124="","",IFERROR(INDEX(Requirements_Register!$G$6:$G$255,MATCH($B124,Requirements_Register!$A$6:$A$255,0)),"Missing requirement"))</f>
        <v/>
      </c>
      <c r="D124" s="14"/>
      <c r="E124" s="14" t="str">
        <f aca="false">IF($D124="","",IFERROR(INDEX(Objectives_Outcomes!$B$6:$B$85,MATCH($D124,Objectives_Outcomes!$A$6:$A$85,0)),"Missing objective"))</f>
        <v/>
      </c>
      <c r="F124" s="14"/>
      <c r="G124" s="14"/>
      <c r="H124" s="14"/>
      <c r="I124" s="14"/>
      <c r="J124" s="14"/>
      <c r="K124" s="14"/>
      <c r="L124" s="14"/>
      <c r="M124" s="14" t="str">
        <f aca="false">IF($A124="","",IF(AND($B124&lt;&gt;"",$D124&lt;&gt;"",$F124&lt;&gt;"",$H124&lt;&gt;"",$J124&lt;&gt;""),"Complete",IF(OR($B124&lt;&gt;"",$D124&lt;&gt;"",$F124&lt;&gt;"",$H124&lt;&gt;"",$J124&lt;&gt;""),"Partial","Gap")))</f>
        <v/>
      </c>
      <c r="N124" s="14"/>
    </row>
    <row r="125" customFormat="false" ht="15" hidden="false" customHeight="false" outlineLevel="0" collapsed="false">
      <c r="A125" s="14"/>
      <c r="B125" s="14"/>
      <c r="C125" s="14" t="str">
        <f aca="false">IF($B125="","",IFERROR(INDEX(Requirements_Register!$G$6:$G$255,MATCH($B125,Requirements_Register!$A$6:$A$255,0)),"Missing requirement"))</f>
        <v/>
      </c>
      <c r="D125" s="14"/>
      <c r="E125" s="14" t="str">
        <f aca="false">IF($D125="","",IFERROR(INDEX(Objectives_Outcomes!$B$6:$B$85,MATCH($D125,Objectives_Outcomes!$A$6:$A$85,0)),"Missing objective"))</f>
        <v/>
      </c>
      <c r="F125" s="14"/>
      <c r="G125" s="14"/>
      <c r="H125" s="14"/>
      <c r="I125" s="14"/>
      <c r="J125" s="14"/>
      <c r="K125" s="14"/>
      <c r="L125" s="14"/>
      <c r="M125" s="14" t="str">
        <f aca="false">IF($A125="","",IF(AND($B125&lt;&gt;"",$D125&lt;&gt;"",$F125&lt;&gt;"",$H125&lt;&gt;"",$J125&lt;&gt;""),"Complete",IF(OR($B125&lt;&gt;"",$D125&lt;&gt;"",$F125&lt;&gt;"",$H125&lt;&gt;"",$J125&lt;&gt;""),"Partial","Gap")))</f>
        <v/>
      </c>
      <c r="N125" s="14"/>
    </row>
    <row r="126" customFormat="false" ht="15" hidden="false" customHeight="false" outlineLevel="0" collapsed="false">
      <c r="A126" s="14"/>
      <c r="B126" s="14"/>
      <c r="C126" s="14" t="str">
        <f aca="false">IF($B126="","",IFERROR(INDEX(Requirements_Register!$G$6:$G$255,MATCH($B126,Requirements_Register!$A$6:$A$255,0)),"Missing requirement"))</f>
        <v/>
      </c>
      <c r="D126" s="14"/>
      <c r="E126" s="14" t="str">
        <f aca="false">IF($D126="","",IFERROR(INDEX(Objectives_Outcomes!$B$6:$B$85,MATCH($D126,Objectives_Outcomes!$A$6:$A$85,0)),"Missing objective"))</f>
        <v/>
      </c>
      <c r="F126" s="14"/>
      <c r="G126" s="14"/>
      <c r="H126" s="14"/>
      <c r="I126" s="14"/>
      <c r="J126" s="14"/>
      <c r="K126" s="14"/>
      <c r="L126" s="14"/>
      <c r="M126" s="14" t="str">
        <f aca="false">IF($A126="","",IF(AND($B126&lt;&gt;"",$D126&lt;&gt;"",$F126&lt;&gt;"",$H126&lt;&gt;"",$J126&lt;&gt;""),"Complete",IF(OR($B126&lt;&gt;"",$D126&lt;&gt;"",$F126&lt;&gt;"",$H126&lt;&gt;"",$J126&lt;&gt;""),"Partial","Gap")))</f>
        <v/>
      </c>
      <c r="N126" s="14"/>
    </row>
    <row r="127" customFormat="false" ht="15" hidden="false" customHeight="false" outlineLevel="0" collapsed="false">
      <c r="A127" s="14"/>
      <c r="B127" s="14"/>
      <c r="C127" s="14" t="str">
        <f aca="false">IF($B127="","",IFERROR(INDEX(Requirements_Register!$G$6:$G$255,MATCH($B127,Requirements_Register!$A$6:$A$255,0)),"Missing requirement"))</f>
        <v/>
      </c>
      <c r="D127" s="14"/>
      <c r="E127" s="14" t="str">
        <f aca="false">IF($D127="","",IFERROR(INDEX(Objectives_Outcomes!$B$6:$B$85,MATCH($D127,Objectives_Outcomes!$A$6:$A$85,0)),"Missing objective"))</f>
        <v/>
      </c>
      <c r="F127" s="14"/>
      <c r="G127" s="14"/>
      <c r="H127" s="14"/>
      <c r="I127" s="14"/>
      <c r="J127" s="14"/>
      <c r="K127" s="14"/>
      <c r="L127" s="14"/>
      <c r="M127" s="14" t="str">
        <f aca="false">IF($A127="","",IF(AND($B127&lt;&gt;"",$D127&lt;&gt;"",$F127&lt;&gt;"",$H127&lt;&gt;"",$J127&lt;&gt;""),"Complete",IF(OR($B127&lt;&gt;"",$D127&lt;&gt;"",$F127&lt;&gt;"",$H127&lt;&gt;"",$J127&lt;&gt;""),"Partial","Gap")))</f>
        <v/>
      </c>
      <c r="N127" s="14"/>
    </row>
    <row r="128" customFormat="false" ht="15" hidden="false" customHeight="false" outlineLevel="0" collapsed="false">
      <c r="A128" s="14"/>
      <c r="B128" s="14"/>
      <c r="C128" s="14" t="str">
        <f aca="false">IF($B128="","",IFERROR(INDEX(Requirements_Register!$G$6:$G$255,MATCH($B128,Requirements_Register!$A$6:$A$255,0)),"Missing requirement"))</f>
        <v/>
      </c>
      <c r="D128" s="14"/>
      <c r="E128" s="14" t="str">
        <f aca="false">IF($D128="","",IFERROR(INDEX(Objectives_Outcomes!$B$6:$B$85,MATCH($D128,Objectives_Outcomes!$A$6:$A$85,0)),"Missing objective"))</f>
        <v/>
      </c>
      <c r="F128" s="14"/>
      <c r="G128" s="14"/>
      <c r="H128" s="14"/>
      <c r="I128" s="14"/>
      <c r="J128" s="14"/>
      <c r="K128" s="14"/>
      <c r="L128" s="14"/>
      <c r="M128" s="14" t="str">
        <f aca="false">IF($A128="","",IF(AND($B128&lt;&gt;"",$D128&lt;&gt;"",$F128&lt;&gt;"",$H128&lt;&gt;"",$J128&lt;&gt;""),"Complete",IF(OR($B128&lt;&gt;"",$D128&lt;&gt;"",$F128&lt;&gt;"",$H128&lt;&gt;"",$J128&lt;&gt;""),"Partial","Gap")))</f>
        <v/>
      </c>
      <c r="N128" s="14"/>
    </row>
    <row r="129" customFormat="false" ht="15" hidden="false" customHeight="false" outlineLevel="0" collapsed="false">
      <c r="A129" s="14"/>
      <c r="B129" s="14"/>
      <c r="C129" s="14" t="str">
        <f aca="false">IF($B129="","",IFERROR(INDEX(Requirements_Register!$G$6:$G$255,MATCH($B129,Requirements_Register!$A$6:$A$255,0)),"Missing requirement"))</f>
        <v/>
      </c>
      <c r="D129" s="14"/>
      <c r="E129" s="14" t="str">
        <f aca="false">IF($D129="","",IFERROR(INDEX(Objectives_Outcomes!$B$6:$B$85,MATCH($D129,Objectives_Outcomes!$A$6:$A$85,0)),"Missing objective"))</f>
        <v/>
      </c>
      <c r="F129" s="14"/>
      <c r="G129" s="14"/>
      <c r="H129" s="14"/>
      <c r="I129" s="14"/>
      <c r="J129" s="14"/>
      <c r="K129" s="14"/>
      <c r="L129" s="14"/>
      <c r="M129" s="14" t="str">
        <f aca="false">IF($A129="","",IF(AND($B129&lt;&gt;"",$D129&lt;&gt;"",$F129&lt;&gt;"",$H129&lt;&gt;"",$J129&lt;&gt;""),"Complete",IF(OR($B129&lt;&gt;"",$D129&lt;&gt;"",$F129&lt;&gt;"",$H129&lt;&gt;"",$J129&lt;&gt;""),"Partial","Gap")))</f>
        <v/>
      </c>
      <c r="N129" s="14"/>
    </row>
    <row r="130" customFormat="false" ht="15" hidden="false" customHeight="false" outlineLevel="0" collapsed="false">
      <c r="A130" s="14"/>
      <c r="B130" s="14"/>
      <c r="C130" s="14" t="str">
        <f aca="false">IF($B130="","",IFERROR(INDEX(Requirements_Register!$G$6:$G$255,MATCH($B130,Requirements_Register!$A$6:$A$255,0)),"Missing requirement"))</f>
        <v/>
      </c>
      <c r="D130" s="14"/>
      <c r="E130" s="14" t="str">
        <f aca="false">IF($D130="","",IFERROR(INDEX(Objectives_Outcomes!$B$6:$B$85,MATCH($D130,Objectives_Outcomes!$A$6:$A$85,0)),"Missing objective"))</f>
        <v/>
      </c>
      <c r="F130" s="14"/>
      <c r="G130" s="14"/>
      <c r="H130" s="14"/>
      <c r="I130" s="14"/>
      <c r="J130" s="14"/>
      <c r="K130" s="14"/>
      <c r="L130" s="14"/>
      <c r="M130" s="14" t="str">
        <f aca="false">IF($A130="","",IF(AND($B130&lt;&gt;"",$D130&lt;&gt;"",$F130&lt;&gt;"",$H130&lt;&gt;"",$J130&lt;&gt;""),"Complete",IF(OR($B130&lt;&gt;"",$D130&lt;&gt;"",$F130&lt;&gt;"",$H130&lt;&gt;"",$J130&lt;&gt;""),"Partial","Gap")))</f>
        <v/>
      </c>
      <c r="N130" s="14"/>
    </row>
    <row r="131" customFormat="false" ht="15" hidden="false" customHeight="false" outlineLevel="0" collapsed="false">
      <c r="A131" s="14"/>
      <c r="B131" s="14"/>
      <c r="C131" s="14" t="str">
        <f aca="false">IF($B131="","",IFERROR(INDEX(Requirements_Register!$G$6:$G$255,MATCH($B131,Requirements_Register!$A$6:$A$255,0)),"Missing requirement"))</f>
        <v/>
      </c>
      <c r="D131" s="14"/>
      <c r="E131" s="14" t="str">
        <f aca="false">IF($D131="","",IFERROR(INDEX(Objectives_Outcomes!$B$6:$B$85,MATCH($D131,Objectives_Outcomes!$A$6:$A$85,0)),"Missing objective"))</f>
        <v/>
      </c>
      <c r="F131" s="14"/>
      <c r="G131" s="14"/>
      <c r="H131" s="14"/>
      <c r="I131" s="14"/>
      <c r="J131" s="14"/>
      <c r="K131" s="14"/>
      <c r="L131" s="14"/>
      <c r="M131" s="14" t="str">
        <f aca="false">IF($A131="","",IF(AND($B131&lt;&gt;"",$D131&lt;&gt;"",$F131&lt;&gt;"",$H131&lt;&gt;"",$J131&lt;&gt;""),"Complete",IF(OR($B131&lt;&gt;"",$D131&lt;&gt;"",$F131&lt;&gt;"",$H131&lt;&gt;"",$J131&lt;&gt;""),"Partial","Gap")))</f>
        <v/>
      </c>
      <c r="N131" s="14"/>
    </row>
    <row r="132" customFormat="false" ht="15" hidden="false" customHeight="false" outlineLevel="0" collapsed="false">
      <c r="A132" s="14"/>
      <c r="B132" s="14"/>
      <c r="C132" s="14" t="str">
        <f aca="false">IF($B132="","",IFERROR(INDEX(Requirements_Register!$G$6:$G$255,MATCH($B132,Requirements_Register!$A$6:$A$255,0)),"Missing requirement"))</f>
        <v/>
      </c>
      <c r="D132" s="14"/>
      <c r="E132" s="14" t="str">
        <f aca="false">IF($D132="","",IFERROR(INDEX(Objectives_Outcomes!$B$6:$B$85,MATCH($D132,Objectives_Outcomes!$A$6:$A$85,0)),"Missing objective"))</f>
        <v/>
      </c>
      <c r="F132" s="14"/>
      <c r="G132" s="14"/>
      <c r="H132" s="14"/>
      <c r="I132" s="14"/>
      <c r="J132" s="14"/>
      <c r="K132" s="14"/>
      <c r="L132" s="14"/>
      <c r="M132" s="14" t="str">
        <f aca="false">IF($A132="","",IF(AND($B132&lt;&gt;"",$D132&lt;&gt;"",$F132&lt;&gt;"",$H132&lt;&gt;"",$J132&lt;&gt;""),"Complete",IF(OR($B132&lt;&gt;"",$D132&lt;&gt;"",$F132&lt;&gt;"",$H132&lt;&gt;"",$J132&lt;&gt;""),"Partial","Gap")))</f>
        <v/>
      </c>
      <c r="N132" s="14"/>
    </row>
    <row r="133" customFormat="false" ht="15" hidden="false" customHeight="false" outlineLevel="0" collapsed="false">
      <c r="A133" s="14"/>
      <c r="B133" s="14"/>
      <c r="C133" s="14" t="str">
        <f aca="false">IF($B133="","",IFERROR(INDEX(Requirements_Register!$G$6:$G$255,MATCH($B133,Requirements_Register!$A$6:$A$255,0)),"Missing requirement"))</f>
        <v/>
      </c>
      <c r="D133" s="14"/>
      <c r="E133" s="14" t="str">
        <f aca="false">IF($D133="","",IFERROR(INDEX(Objectives_Outcomes!$B$6:$B$85,MATCH($D133,Objectives_Outcomes!$A$6:$A$85,0)),"Missing objective"))</f>
        <v/>
      </c>
      <c r="F133" s="14"/>
      <c r="G133" s="14"/>
      <c r="H133" s="14"/>
      <c r="I133" s="14"/>
      <c r="J133" s="14"/>
      <c r="K133" s="14"/>
      <c r="L133" s="14"/>
      <c r="M133" s="14" t="str">
        <f aca="false">IF($A133="","",IF(AND($B133&lt;&gt;"",$D133&lt;&gt;"",$F133&lt;&gt;"",$H133&lt;&gt;"",$J133&lt;&gt;""),"Complete",IF(OR($B133&lt;&gt;"",$D133&lt;&gt;"",$F133&lt;&gt;"",$H133&lt;&gt;"",$J133&lt;&gt;""),"Partial","Gap")))</f>
        <v/>
      </c>
      <c r="N133" s="14"/>
    </row>
    <row r="134" customFormat="false" ht="15" hidden="false" customHeight="false" outlineLevel="0" collapsed="false">
      <c r="A134" s="14"/>
      <c r="B134" s="14"/>
      <c r="C134" s="14" t="str">
        <f aca="false">IF($B134="","",IFERROR(INDEX(Requirements_Register!$G$6:$G$255,MATCH($B134,Requirements_Register!$A$6:$A$255,0)),"Missing requirement"))</f>
        <v/>
      </c>
      <c r="D134" s="14"/>
      <c r="E134" s="14" t="str">
        <f aca="false">IF($D134="","",IFERROR(INDEX(Objectives_Outcomes!$B$6:$B$85,MATCH($D134,Objectives_Outcomes!$A$6:$A$85,0)),"Missing objective"))</f>
        <v/>
      </c>
      <c r="F134" s="14"/>
      <c r="G134" s="14"/>
      <c r="H134" s="14"/>
      <c r="I134" s="14"/>
      <c r="J134" s="14"/>
      <c r="K134" s="14"/>
      <c r="L134" s="14"/>
      <c r="M134" s="14" t="str">
        <f aca="false">IF($A134="","",IF(AND($B134&lt;&gt;"",$D134&lt;&gt;"",$F134&lt;&gt;"",$H134&lt;&gt;"",$J134&lt;&gt;""),"Complete",IF(OR($B134&lt;&gt;"",$D134&lt;&gt;"",$F134&lt;&gt;"",$H134&lt;&gt;"",$J134&lt;&gt;""),"Partial","Gap")))</f>
        <v/>
      </c>
      <c r="N134" s="14"/>
    </row>
    <row r="135" customFormat="false" ht="15" hidden="false" customHeight="false" outlineLevel="0" collapsed="false">
      <c r="A135" s="14"/>
      <c r="B135" s="14"/>
      <c r="C135" s="14" t="str">
        <f aca="false">IF($B135="","",IFERROR(INDEX(Requirements_Register!$G$6:$G$255,MATCH($B135,Requirements_Register!$A$6:$A$255,0)),"Missing requirement"))</f>
        <v/>
      </c>
      <c r="D135" s="14"/>
      <c r="E135" s="14" t="str">
        <f aca="false">IF($D135="","",IFERROR(INDEX(Objectives_Outcomes!$B$6:$B$85,MATCH($D135,Objectives_Outcomes!$A$6:$A$85,0)),"Missing objective"))</f>
        <v/>
      </c>
      <c r="F135" s="14"/>
      <c r="G135" s="14"/>
      <c r="H135" s="14"/>
      <c r="I135" s="14"/>
      <c r="J135" s="14"/>
      <c r="K135" s="14"/>
      <c r="L135" s="14"/>
      <c r="M135" s="14" t="str">
        <f aca="false">IF($A135="","",IF(AND($B135&lt;&gt;"",$D135&lt;&gt;"",$F135&lt;&gt;"",$H135&lt;&gt;"",$J135&lt;&gt;""),"Complete",IF(OR($B135&lt;&gt;"",$D135&lt;&gt;"",$F135&lt;&gt;"",$H135&lt;&gt;"",$J135&lt;&gt;""),"Partial","Gap")))</f>
        <v/>
      </c>
      <c r="N135" s="14"/>
    </row>
    <row r="136" customFormat="false" ht="15" hidden="false" customHeight="false" outlineLevel="0" collapsed="false">
      <c r="A136" s="14"/>
      <c r="B136" s="14"/>
      <c r="C136" s="14" t="str">
        <f aca="false">IF($B136="","",IFERROR(INDEX(Requirements_Register!$G$6:$G$255,MATCH($B136,Requirements_Register!$A$6:$A$255,0)),"Missing requirement"))</f>
        <v/>
      </c>
      <c r="D136" s="14"/>
      <c r="E136" s="14" t="str">
        <f aca="false">IF($D136="","",IFERROR(INDEX(Objectives_Outcomes!$B$6:$B$85,MATCH($D136,Objectives_Outcomes!$A$6:$A$85,0)),"Missing objective"))</f>
        <v/>
      </c>
      <c r="F136" s="14"/>
      <c r="G136" s="14"/>
      <c r="H136" s="14"/>
      <c r="I136" s="14"/>
      <c r="J136" s="14"/>
      <c r="K136" s="14"/>
      <c r="L136" s="14"/>
      <c r="M136" s="14" t="str">
        <f aca="false">IF($A136="","",IF(AND($B136&lt;&gt;"",$D136&lt;&gt;"",$F136&lt;&gt;"",$H136&lt;&gt;"",$J136&lt;&gt;""),"Complete",IF(OR($B136&lt;&gt;"",$D136&lt;&gt;"",$F136&lt;&gt;"",$H136&lt;&gt;"",$J136&lt;&gt;""),"Partial","Gap")))</f>
        <v/>
      </c>
      <c r="N136" s="14"/>
    </row>
    <row r="137" customFormat="false" ht="15" hidden="false" customHeight="false" outlineLevel="0" collapsed="false">
      <c r="A137" s="14"/>
      <c r="B137" s="14"/>
      <c r="C137" s="14" t="str">
        <f aca="false">IF($B137="","",IFERROR(INDEX(Requirements_Register!$G$6:$G$255,MATCH($B137,Requirements_Register!$A$6:$A$255,0)),"Missing requirement"))</f>
        <v/>
      </c>
      <c r="D137" s="14"/>
      <c r="E137" s="14" t="str">
        <f aca="false">IF($D137="","",IFERROR(INDEX(Objectives_Outcomes!$B$6:$B$85,MATCH($D137,Objectives_Outcomes!$A$6:$A$85,0)),"Missing objective"))</f>
        <v/>
      </c>
      <c r="F137" s="14"/>
      <c r="G137" s="14"/>
      <c r="H137" s="14"/>
      <c r="I137" s="14"/>
      <c r="J137" s="14"/>
      <c r="K137" s="14"/>
      <c r="L137" s="14"/>
      <c r="M137" s="14" t="str">
        <f aca="false">IF($A137="","",IF(AND($B137&lt;&gt;"",$D137&lt;&gt;"",$F137&lt;&gt;"",$H137&lt;&gt;"",$J137&lt;&gt;""),"Complete",IF(OR($B137&lt;&gt;"",$D137&lt;&gt;"",$F137&lt;&gt;"",$H137&lt;&gt;"",$J137&lt;&gt;""),"Partial","Gap")))</f>
        <v/>
      </c>
      <c r="N137" s="14"/>
    </row>
    <row r="138" customFormat="false" ht="15" hidden="false" customHeight="false" outlineLevel="0" collapsed="false">
      <c r="A138" s="14"/>
      <c r="B138" s="14"/>
      <c r="C138" s="14" t="str">
        <f aca="false">IF($B138="","",IFERROR(INDEX(Requirements_Register!$G$6:$G$255,MATCH($B138,Requirements_Register!$A$6:$A$255,0)),"Missing requirement"))</f>
        <v/>
      </c>
      <c r="D138" s="14"/>
      <c r="E138" s="14" t="str">
        <f aca="false">IF($D138="","",IFERROR(INDEX(Objectives_Outcomes!$B$6:$B$85,MATCH($D138,Objectives_Outcomes!$A$6:$A$85,0)),"Missing objective"))</f>
        <v/>
      </c>
      <c r="F138" s="14"/>
      <c r="G138" s="14"/>
      <c r="H138" s="14"/>
      <c r="I138" s="14"/>
      <c r="J138" s="14"/>
      <c r="K138" s="14"/>
      <c r="L138" s="14"/>
      <c r="M138" s="14" t="str">
        <f aca="false">IF($A138="","",IF(AND($B138&lt;&gt;"",$D138&lt;&gt;"",$F138&lt;&gt;"",$H138&lt;&gt;"",$J138&lt;&gt;""),"Complete",IF(OR($B138&lt;&gt;"",$D138&lt;&gt;"",$F138&lt;&gt;"",$H138&lt;&gt;"",$J138&lt;&gt;""),"Partial","Gap")))</f>
        <v/>
      </c>
      <c r="N138" s="14"/>
    </row>
    <row r="139" customFormat="false" ht="15" hidden="false" customHeight="false" outlineLevel="0" collapsed="false">
      <c r="A139" s="14"/>
      <c r="B139" s="14"/>
      <c r="C139" s="14" t="str">
        <f aca="false">IF($B139="","",IFERROR(INDEX(Requirements_Register!$G$6:$G$255,MATCH($B139,Requirements_Register!$A$6:$A$255,0)),"Missing requirement"))</f>
        <v/>
      </c>
      <c r="D139" s="14"/>
      <c r="E139" s="14" t="str">
        <f aca="false">IF($D139="","",IFERROR(INDEX(Objectives_Outcomes!$B$6:$B$85,MATCH($D139,Objectives_Outcomes!$A$6:$A$85,0)),"Missing objective"))</f>
        <v/>
      </c>
      <c r="F139" s="14"/>
      <c r="G139" s="14"/>
      <c r="H139" s="14"/>
      <c r="I139" s="14"/>
      <c r="J139" s="14"/>
      <c r="K139" s="14"/>
      <c r="L139" s="14"/>
      <c r="M139" s="14" t="str">
        <f aca="false">IF($A139="","",IF(AND($B139&lt;&gt;"",$D139&lt;&gt;"",$F139&lt;&gt;"",$H139&lt;&gt;"",$J139&lt;&gt;""),"Complete",IF(OR($B139&lt;&gt;"",$D139&lt;&gt;"",$F139&lt;&gt;"",$H139&lt;&gt;"",$J139&lt;&gt;""),"Partial","Gap")))</f>
        <v/>
      </c>
      <c r="N139" s="14"/>
    </row>
    <row r="140" customFormat="false" ht="15" hidden="false" customHeight="false" outlineLevel="0" collapsed="false">
      <c r="A140" s="14"/>
      <c r="B140" s="14"/>
      <c r="C140" s="14" t="str">
        <f aca="false">IF($B140="","",IFERROR(INDEX(Requirements_Register!$G$6:$G$255,MATCH($B140,Requirements_Register!$A$6:$A$255,0)),"Missing requirement"))</f>
        <v/>
      </c>
      <c r="D140" s="14"/>
      <c r="E140" s="14" t="str">
        <f aca="false">IF($D140="","",IFERROR(INDEX(Objectives_Outcomes!$B$6:$B$85,MATCH($D140,Objectives_Outcomes!$A$6:$A$85,0)),"Missing objective"))</f>
        <v/>
      </c>
      <c r="F140" s="14"/>
      <c r="G140" s="14"/>
      <c r="H140" s="14"/>
      <c r="I140" s="14"/>
      <c r="J140" s="14"/>
      <c r="K140" s="14"/>
      <c r="L140" s="14"/>
      <c r="M140" s="14" t="str">
        <f aca="false">IF($A140="","",IF(AND($B140&lt;&gt;"",$D140&lt;&gt;"",$F140&lt;&gt;"",$H140&lt;&gt;"",$J140&lt;&gt;""),"Complete",IF(OR($B140&lt;&gt;"",$D140&lt;&gt;"",$F140&lt;&gt;"",$H140&lt;&gt;"",$J140&lt;&gt;""),"Partial","Gap")))</f>
        <v/>
      </c>
      <c r="N140" s="14"/>
    </row>
    <row r="141" customFormat="false" ht="15" hidden="false" customHeight="false" outlineLevel="0" collapsed="false">
      <c r="A141" s="14"/>
      <c r="B141" s="14"/>
      <c r="C141" s="14" t="str">
        <f aca="false">IF($B141="","",IFERROR(INDEX(Requirements_Register!$G$6:$G$255,MATCH($B141,Requirements_Register!$A$6:$A$255,0)),"Missing requirement"))</f>
        <v/>
      </c>
      <c r="D141" s="14"/>
      <c r="E141" s="14" t="str">
        <f aca="false">IF($D141="","",IFERROR(INDEX(Objectives_Outcomes!$B$6:$B$85,MATCH($D141,Objectives_Outcomes!$A$6:$A$85,0)),"Missing objective"))</f>
        <v/>
      </c>
      <c r="F141" s="14"/>
      <c r="G141" s="14"/>
      <c r="H141" s="14"/>
      <c r="I141" s="14"/>
      <c r="J141" s="14"/>
      <c r="K141" s="14"/>
      <c r="L141" s="14"/>
      <c r="M141" s="14" t="str">
        <f aca="false">IF($A141="","",IF(AND($B141&lt;&gt;"",$D141&lt;&gt;"",$F141&lt;&gt;"",$H141&lt;&gt;"",$J141&lt;&gt;""),"Complete",IF(OR($B141&lt;&gt;"",$D141&lt;&gt;"",$F141&lt;&gt;"",$H141&lt;&gt;"",$J141&lt;&gt;""),"Partial","Gap")))</f>
        <v/>
      </c>
      <c r="N141" s="14"/>
    </row>
    <row r="142" customFormat="false" ht="15" hidden="false" customHeight="false" outlineLevel="0" collapsed="false">
      <c r="A142" s="14"/>
      <c r="B142" s="14"/>
      <c r="C142" s="14" t="str">
        <f aca="false">IF($B142="","",IFERROR(INDEX(Requirements_Register!$G$6:$G$255,MATCH($B142,Requirements_Register!$A$6:$A$255,0)),"Missing requirement"))</f>
        <v/>
      </c>
      <c r="D142" s="14"/>
      <c r="E142" s="14" t="str">
        <f aca="false">IF($D142="","",IFERROR(INDEX(Objectives_Outcomes!$B$6:$B$85,MATCH($D142,Objectives_Outcomes!$A$6:$A$85,0)),"Missing objective"))</f>
        <v/>
      </c>
      <c r="F142" s="14"/>
      <c r="G142" s="14"/>
      <c r="H142" s="14"/>
      <c r="I142" s="14"/>
      <c r="J142" s="14"/>
      <c r="K142" s="14"/>
      <c r="L142" s="14"/>
      <c r="M142" s="14" t="str">
        <f aca="false">IF($A142="","",IF(AND($B142&lt;&gt;"",$D142&lt;&gt;"",$F142&lt;&gt;"",$H142&lt;&gt;"",$J142&lt;&gt;""),"Complete",IF(OR($B142&lt;&gt;"",$D142&lt;&gt;"",$F142&lt;&gt;"",$H142&lt;&gt;"",$J142&lt;&gt;""),"Partial","Gap")))</f>
        <v/>
      </c>
      <c r="N142" s="14"/>
    </row>
    <row r="143" customFormat="false" ht="15" hidden="false" customHeight="false" outlineLevel="0" collapsed="false">
      <c r="A143" s="14"/>
      <c r="B143" s="14"/>
      <c r="C143" s="14" t="str">
        <f aca="false">IF($B143="","",IFERROR(INDEX(Requirements_Register!$G$6:$G$255,MATCH($B143,Requirements_Register!$A$6:$A$255,0)),"Missing requirement"))</f>
        <v/>
      </c>
      <c r="D143" s="14"/>
      <c r="E143" s="14" t="str">
        <f aca="false">IF($D143="","",IFERROR(INDEX(Objectives_Outcomes!$B$6:$B$85,MATCH($D143,Objectives_Outcomes!$A$6:$A$85,0)),"Missing objective"))</f>
        <v/>
      </c>
      <c r="F143" s="14"/>
      <c r="G143" s="14"/>
      <c r="H143" s="14"/>
      <c r="I143" s="14"/>
      <c r="J143" s="14"/>
      <c r="K143" s="14"/>
      <c r="L143" s="14"/>
      <c r="M143" s="14" t="str">
        <f aca="false">IF($A143="","",IF(AND($B143&lt;&gt;"",$D143&lt;&gt;"",$F143&lt;&gt;"",$H143&lt;&gt;"",$J143&lt;&gt;""),"Complete",IF(OR($B143&lt;&gt;"",$D143&lt;&gt;"",$F143&lt;&gt;"",$H143&lt;&gt;"",$J143&lt;&gt;""),"Partial","Gap")))</f>
        <v/>
      </c>
      <c r="N143" s="14"/>
    </row>
    <row r="144" customFormat="false" ht="15" hidden="false" customHeight="false" outlineLevel="0" collapsed="false">
      <c r="A144" s="14"/>
      <c r="B144" s="14"/>
      <c r="C144" s="14" t="str">
        <f aca="false">IF($B144="","",IFERROR(INDEX(Requirements_Register!$G$6:$G$255,MATCH($B144,Requirements_Register!$A$6:$A$255,0)),"Missing requirement"))</f>
        <v/>
      </c>
      <c r="D144" s="14"/>
      <c r="E144" s="14" t="str">
        <f aca="false">IF($D144="","",IFERROR(INDEX(Objectives_Outcomes!$B$6:$B$85,MATCH($D144,Objectives_Outcomes!$A$6:$A$85,0)),"Missing objective"))</f>
        <v/>
      </c>
      <c r="F144" s="14"/>
      <c r="G144" s="14"/>
      <c r="H144" s="14"/>
      <c r="I144" s="14"/>
      <c r="J144" s="14"/>
      <c r="K144" s="14"/>
      <c r="L144" s="14"/>
      <c r="M144" s="14" t="str">
        <f aca="false">IF($A144="","",IF(AND($B144&lt;&gt;"",$D144&lt;&gt;"",$F144&lt;&gt;"",$H144&lt;&gt;"",$J144&lt;&gt;""),"Complete",IF(OR($B144&lt;&gt;"",$D144&lt;&gt;"",$F144&lt;&gt;"",$H144&lt;&gt;"",$J144&lt;&gt;""),"Partial","Gap")))</f>
        <v/>
      </c>
      <c r="N144" s="14"/>
    </row>
    <row r="145" customFormat="false" ht="15" hidden="false" customHeight="false" outlineLevel="0" collapsed="false">
      <c r="A145" s="14"/>
      <c r="B145" s="14"/>
      <c r="C145" s="14" t="str">
        <f aca="false">IF($B145="","",IFERROR(INDEX(Requirements_Register!$G$6:$G$255,MATCH($B145,Requirements_Register!$A$6:$A$255,0)),"Missing requirement"))</f>
        <v/>
      </c>
      <c r="D145" s="14"/>
      <c r="E145" s="14" t="str">
        <f aca="false">IF($D145="","",IFERROR(INDEX(Objectives_Outcomes!$B$6:$B$85,MATCH($D145,Objectives_Outcomes!$A$6:$A$85,0)),"Missing objective"))</f>
        <v/>
      </c>
      <c r="F145" s="14"/>
      <c r="G145" s="14"/>
      <c r="H145" s="14"/>
      <c r="I145" s="14"/>
      <c r="J145" s="14"/>
      <c r="K145" s="14"/>
      <c r="L145" s="14"/>
      <c r="M145" s="14" t="str">
        <f aca="false">IF($A145="","",IF(AND($B145&lt;&gt;"",$D145&lt;&gt;"",$F145&lt;&gt;"",$H145&lt;&gt;"",$J145&lt;&gt;""),"Complete",IF(OR($B145&lt;&gt;"",$D145&lt;&gt;"",$F145&lt;&gt;"",$H145&lt;&gt;"",$J145&lt;&gt;""),"Partial","Gap")))</f>
        <v/>
      </c>
      <c r="N145" s="14"/>
    </row>
    <row r="146" customFormat="false" ht="15" hidden="false" customHeight="false" outlineLevel="0" collapsed="false">
      <c r="A146" s="14"/>
      <c r="B146" s="14"/>
      <c r="C146" s="14" t="str">
        <f aca="false">IF($B146="","",IFERROR(INDEX(Requirements_Register!$G$6:$G$255,MATCH($B146,Requirements_Register!$A$6:$A$255,0)),"Missing requirement"))</f>
        <v/>
      </c>
      <c r="D146" s="14"/>
      <c r="E146" s="14" t="str">
        <f aca="false">IF($D146="","",IFERROR(INDEX(Objectives_Outcomes!$B$6:$B$85,MATCH($D146,Objectives_Outcomes!$A$6:$A$85,0)),"Missing objective"))</f>
        <v/>
      </c>
      <c r="F146" s="14"/>
      <c r="G146" s="14"/>
      <c r="H146" s="14"/>
      <c r="I146" s="14"/>
      <c r="J146" s="14"/>
      <c r="K146" s="14"/>
      <c r="L146" s="14"/>
      <c r="M146" s="14" t="str">
        <f aca="false">IF($A146="","",IF(AND($B146&lt;&gt;"",$D146&lt;&gt;"",$F146&lt;&gt;"",$H146&lt;&gt;"",$J146&lt;&gt;""),"Complete",IF(OR($B146&lt;&gt;"",$D146&lt;&gt;"",$F146&lt;&gt;"",$H146&lt;&gt;"",$J146&lt;&gt;""),"Partial","Gap")))</f>
        <v/>
      </c>
      <c r="N146" s="14"/>
    </row>
    <row r="147" customFormat="false" ht="15" hidden="false" customHeight="false" outlineLevel="0" collapsed="false">
      <c r="A147" s="14"/>
      <c r="B147" s="14"/>
      <c r="C147" s="14" t="str">
        <f aca="false">IF($B147="","",IFERROR(INDEX(Requirements_Register!$G$6:$G$255,MATCH($B147,Requirements_Register!$A$6:$A$255,0)),"Missing requirement"))</f>
        <v/>
      </c>
      <c r="D147" s="14"/>
      <c r="E147" s="14" t="str">
        <f aca="false">IF($D147="","",IFERROR(INDEX(Objectives_Outcomes!$B$6:$B$85,MATCH($D147,Objectives_Outcomes!$A$6:$A$85,0)),"Missing objective"))</f>
        <v/>
      </c>
      <c r="F147" s="14"/>
      <c r="G147" s="14"/>
      <c r="H147" s="14"/>
      <c r="I147" s="14"/>
      <c r="J147" s="14"/>
      <c r="K147" s="14"/>
      <c r="L147" s="14"/>
      <c r="M147" s="14" t="str">
        <f aca="false">IF($A147="","",IF(AND($B147&lt;&gt;"",$D147&lt;&gt;"",$F147&lt;&gt;"",$H147&lt;&gt;"",$J147&lt;&gt;""),"Complete",IF(OR($B147&lt;&gt;"",$D147&lt;&gt;"",$F147&lt;&gt;"",$H147&lt;&gt;"",$J147&lt;&gt;""),"Partial","Gap")))</f>
        <v/>
      </c>
      <c r="N147" s="14"/>
    </row>
    <row r="148" customFormat="false" ht="15" hidden="false" customHeight="false" outlineLevel="0" collapsed="false">
      <c r="A148" s="14"/>
      <c r="B148" s="14"/>
      <c r="C148" s="14" t="str">
        <f aca="false">IF($B148="","",IFERROR(INDEX(Requirements_Register!$G$6:$G$255,MATCH($B148,Requirements_Register!$A$6:$A$255,0)),"Missing requirement"))</f>
        <v/>
      </c>
      <c r="D148" s="14"/>
      <c r="E148" s="14" t="str">
        <f aca="false">IF($D148="","",IFERROR(INDEX(Objectives_Outcomes!$B$6:$B$85,MATCH($D148,Objectives_Outcomes!$A$6:$A$85,0)),"Missing objective"))</f>
        <v/>
      </c>
      <c r="F148" s="14"/>
      <c r="G148" s="14"/>
      <c r="H148" s="14"/>
      <c r="I148" s="14"/>
      <c r="J148" s="14"/>
      <c r="K148" s="14"/>
      <c r="L148" s="14"/>
      <c r="M148" s="14" t="str">
        <f aca="false">IF($A148="","",IF(AND($B148&lt;&gt;"",$D148&lt;&gt;"",$F148&lt;&gt;"",$H148&lt;&gt;"",$J148&lt;&gt;""),"Complete",IF(OR($B148&lt;&gt;"",$D148&lt;&gt;"",$F148&lt;&gt;"",$H148&lt;&gt;"",$J148&lt;&gt;""),"Partial","Gap")))</f>
        <v/>
      </c>
      <c r="N148" s="14"/>
    </row>
    <row r="149" customFormat="false" ht="15" hidden="false" customHeight="false" outlineLevel="0" collapsed="false">
      <c r="A149" s="14"/>
      <c r="B149" s="14"/>
      <c r="C149" s="14" t="str">
        <f aca="false">IF($B149="","",IFERROR(INDEX(Requirements_Register!$G$6:$G$255,MATCH($B149,Requirements_Register!$A$6:$A$255,0)),"Missing requirement"))</f>
        <v/>
      </c>
      <c r="D149" s="14"/>
      <c r="E149" s="14" t="str">
        <f aca="false">IF($D149="","",IFERROR(INDEX(Objectives_Outcomes!$B$6:$B$85,MATCH($D149,Objectives_Outcomes!$A$6:$A$85,0)),"Missing objective"))</f>
        <v/>
      </c>
      <c r="F149" s="14"/>
      <c r="G149" s="14"/>
      <c r="H149" s="14"/>
      <c r="I149" s="14"/>
      <c r="J149" s="14"/>
      <c r="K149" s="14"/>
      <c r="L149" s="14"/>
      <c r="M149" s="14" t="str">
        <f aca="false">IF($A149="","",IF(AND($B149&lt;&gt;"",$D149&lt;&gt;"",$F149&lt;&gt;"",$H149&lt;&gt;"",$J149&lt;&gt;""),"Complete",IF(OR($B149&lt;&gt;"",$D149&lt;&gt;"",$F149&lt;&gt;"",$H149&lt;&gt;"",$J149&lt;&gt;""),"Partial","Gap")))</f>
        <v/>
      </c>
      <c r="N149" s="14"/>
    </row>
    <row r="150" customFormat="false" ht="15" hidden="false" customHeight="false" outlineLevel="0" collapsed="false">
      <c r="A150" s="14"/>
      <c r="B150" s="14"/>
      <c r="C150" s="14" t="str">
        <f aca="false">IF($B150="","",IFERROR(INDEX(Requirements_Register!$G$6:$G$255,MATCH($B150,Requirements_Register!$A$6:$A$255,0)),"Missing requirement"))</f>
        <v/>
      </c>
      <c r="D150" s="14"/>
      <c r="E150" s="14" t="str">
        <f aca="false">IF($D150="","",IFERROR(INDEX(Objectives_Outcomes!$B$6:$B$85,MATCH($D150,Objectives_Outcomes!$A$6:$A$85,0)),"Missing objective"))</f>
        <v/>
      </c>
      <c r="F150" s="14"/>
      <c r="G150" s="14"/>
      <c r="H150" s="14"/>
      <c r="I150" s="14"/>
      <c r="J150" s="14"/>
      <c r="K150" s="14"/>
      <c r="L150" s="14"/>
      <c r="M150" s="14" t="str">
        <f aca="false">IF($A150="","",IF(AND($B150&lt;&gt;"",$D150&lt;&gt;"",$F150&lt;&gt;"",$H150&lt;&gt;"",$J150&lt;&gt;""),"Complete",IF(OR($B150&lt;&gt;"",$D150&lt;&gt;"",$F150&lt;&gt;"",$H150&lt;&gt;"",$J150&lt;&gt;""),"Partial","Gap")))</f>
        <v/>
      </c>
      <c r="N150" s="14"/>
    </row>
    <row r="151" customFormat="false" ht="15" hidden="false" customHeight="false" outlineLevel="0" collapsed="false">
      <c r="A151" s="14"/>
      <c r="B151" s="14"/>
      <c r="C151" s="14" t="str">
        <f aca="false">IF($B151="","",IFERROR(INDEX(Requirements_Register!$G$6:$G$255,MATCH($B151,Requirements_Register!$A$6:$A$255,0)),"Missing requirement"))</f>
        <v/>
      </c>
      <c r="D151" s="14"/>
      <c r="E151" s="14" t="str">
        <f aca="false">IF($D151="","",IFERROR(INDEX(Objectives_Outcomes!$B$6:$B$85,MATCH($D151,Objectives_Outcomes!$A$6:$A$85,0)),"Missing objective"))</f>
        <v/>
      </c>
      <c r="F151" s="14"/>
      <c r="G151" s="14"/>
      <c r="H151" s="14"/>
      <c r="I151" s="14"/>
      <c r="J151" s="14"/>
      <c r="K151" s="14"/>
      <c r="L151" s="14"/>
      <c r="M151" s="14" t="str">
        <f aca="false">IF($A151="","",IF(AND($B151&lt;&gt;"",$D151&lt;&gt;"",$F151&lt;&gt;"",$H151&lt;&gt;"",$J151&lt;&gt;""),"Complete",IF(OR($B151&lt;&gt;"",$D151&lt;&gt;"",$F151&lt;&gt;"",$H151&lt;&gt;"",$J151&lt;&gt;""),"Partial","Gap")))</f>
        <v/>
      </c>
      <c r="N151" s="14"/>
    </row>
    <row r="152" customFormat="false" ht="15" hidden="false" customHeight="false" outlineLevel="0" collapsed="false">
      <c r="A152" s="14"/>
      <c r="B152" s="14"/>
      <c r="C152" s="14" t="str">
        <f aca="false">IF($B152="","",IFERROR(INDEX(Requirements_Register!$G$6:$G$255,MATCH($B152,Requirements_Register!$A$6:$A$255,0)),"Missing requirement"))</f>
        <v/>
      </c>
      <c r="D152" s="14"/>
      <c r="E152" s="14" t="str">
        <f aca="false">IF($D152="","",IFERROR(INDEX(Objectives_Outcomes!$B$6:$B$85,MATCH($D152,Objectives_Outcomes!$A$6:$A$85,0)),"Missing objective"))</f>
        <v/>
      </c>
      <c r="F152" s="14"/>
      <c r="G152" s="14"/>
      <c r="H152" s="14"/>
      <c r="I152" s="14"/>
      <c r="J152" s="14"/>
      <c r="K152" s="14"/>
      <c r="L152" s="14"/>
      <c r="M152" s="14" t="str">
        <f aca="false">IF($A152="","",IF(AND($B152&lt;&gt;"",$D152&lt;&gt;"",$F152&lt;&gt;"",$H152&lt;&gt;"",$J152&lt;&gt;""),"Complete",IF(OR($B152&lt;&gt;"",$D152&lt;&gt;"",$F152&lt;&gt;"",$H152&lt;&gt;"",$J152&lt;&gt;""),"Partial","Gap")))</f>
        <v/>
      </c>
      <c r="N152" s="14"/>
    </row>
    <row r="153" customFormat="false" ht="15" hidden="false" customHeight="false" outlineLevel="0" collapsed="false">
      <c r="A153" s="14"/>
      <c r="B153" s="14"/>
      <c r="C153" s="14" t="str">
        <f aca="false">IF($B153="","",IFERROR(INDEX(Requirements_Register!$G$6:$G$255,MATCH($B153,Requirements_Register!$A$6:$A$255,0)),"Missing requirement"))</f>
        <v/>
      </c>
      <c r="D153" s="14"/>
      <c r="E153" s="14" t="str">
        <f aca="false">IF($D153="","",IFERROR(INDEX(Objectives_Outcomes!$B$6:$B$85,MATCH($D153,Objectives_Outcomes!$A$6:$A$85,0)),"Missing objective"))</f>
        <v/>
      </c>
      <c r="F153" s="14"/>
      <c r="G153" s="14"/>
      <c r="H153" s="14"/>
      <c r="I153" s="14"/>
      <c r="J153" s="14"/>
      <c r="K153" s="14"/>
      <c r="L153" s="14"/>
      <c r="M153" s="14" t="str">
        <f aca="false">IF($A153="","",IF(AND($B153&lt;&gt;"",$D153&lt;&gt;"",$F153&lt;&gt;"",$H153&lt;&gt;"",$J153&lt;&gt;""),"Complete",IF(OR($B153&lt;&gt;"",$D153&lt;&gt;"",$F153&lt;&gt;"",$H153&lt;&gt;"",$J153&lt;&gt;""),"Partial","Gap")))</f>
        <v/>
      </c>
      <c r="N153" s="14"/>
    </row>
    <row r="154" customFormat="false" ht="15" hidden="false" customHeight="false" outlineLevel="0" collapsed="false">
      <c r="A154" s="14"/>
      <c r="B154" s="14"/>
      <c r="C154" s="14" t="str">
        <f aca="false">IF($B154="","",IFERROR(INDEX(Requirements_Register!$G$6:$G$255,MATCH($B154,Requirements_Register!$A$6:$A$255,0)),"Missing requirement"))</f>
        <v/>
      </c>
      <c r="D154" s="14"/>
      <c r="E154" s="14" t="str">
        <f aca="false">IF($D154="","",IFERROR(INDEX(Objectives_Outcomes!$B$6:$B$85,MATCH($D154,Objectives_Outcomes!$A$6:$A$85,0)),"Missing objective"))</f>
        <v/>
      </c>
      <c r="F154" s="14"/>
      <c r="G154" s="14"/>
      <c r="H154" s="14"/>
      <c r="I154" s="14"/>
      <c r="J154" s="14"/>
      <c r="K154" s="14"/>
      <c r="L154" s="14"/>
      <c r="M154" s="14" t="str">
        <f aca="false">IF($A154="","",IF(AND($B154&lt;&gt;"",$D154&lt;&gt;"",$F154&lt;&gt;"",$H154&lt;&gt;"",$J154&lt;&gt;""),"Complete",IF(OR($B154&lt;&gt;"",$D154&lt;&gt;"",$F154&lt;&gt;"",$H154&lt;&gt;"",$J154&lt;&gt;""),"Partial","Gap")))</f>
        <v/>
      </c>
      <c r="N154" s="14"/>
    </row>
    <row r="155" customFormat="false" ht="15" hidden="false" customHeight="false" outlineLevel="0" collapsed="false">
      <c r="A155" s="14"/>
      <c r="B155" s="14"/>
      <c r="C155" s="14" t="str">
        <f aca="false">IF($B155="","",IFERROR(INDEX(Requirements_Register!$G$6:$G$255,MATCH($B155,Requirements_Register!$A$6:$A$255,0)),"Missing requirement"))</f>
        <v/>
      </c>
      <c r="D155" s="14"/>
      <c r="E155" s="14" t="str">
        <f aca="false">IF($D155="","",IFERROR(INDEX(Objectives_Outcomes!$B$6:$B$85,MATCH($D155,Objectives_Outcomes!$A$6:$A$85,0)),"Missing objective"))</f>
        <v/>
      </c>
      <c r="F155" s="14"/>
      <c r="G155" s="14"/>
      <c r="H155" s="14"/>
      <c r="I155" s="14"/>
      <c r="J155" s="14"/>
      <c r="K155" s="14"/>
      <c r="L155" s="14"/>
      <c r="M155" s="14" t="str">
        <f aca="false">IF($A155="","",IF(AND($B155&lt;&gt;"",$D155&lt;&gt;"",$F155&lt;&gt;"",$H155&lt;&gt;"",$J155&lt;&gt;""),"Complete",IF(OR($B155&lt;&gt;"",$D155&lt;&gt;"",$F155&lt;&gt;"",$H155&lt;&gt;"",$J155&lt;&gt;""),"Partial","Gap")))</f>
        <v/>
      </c>
      <c r="N155" s="14"/>
    </row>
    <row r="156" customFormat="false" ht="15" hidden="false" customHeight="false" outlineLevel="0" collapsed="false">
      <c r="A156" s="14"/>
      <c r="B156" s="14"/>
      <c r="C156" s="14" t="str">
        <f aca="false">IF($B156="","",IFERROR(INDEX(Requirements_Register!$G$6:$G$255,MATCH($B156,Requirements_Register!$A$6:$A$255,0)),"Missing requirement"))</f>
        <v/>
      </c>
      <c r="D156" s="14"/>
      <c r="E156" s="14" t="str">
        <f aca="false">IF($D156="","",IFERROR(INDEX(Objectives_Outcomes!$B$6:$B$85,MATCH($D156,Objectives_Outcomes!$A$6:$A$85,0)),"Missing objective"))</f>
        <v/>
      </c>
      <c r="F156" s="14"/>
      <c r="G156" s="14"/>
      <c r="H156" s="14"/>
      <c r="I156" s="14"/>
      <c r="J156" s="14"/>
      <c r="K156" s="14"/>
      <c r="L156" s="14"/>
      <c r="M156" s="14" t="str">
        <f aca="false">IF($A156="","",IF(AND($B156&lt;&gt;"",$D156&lt;&gt;"",$F156&lt;&gt;"",$H156&lt;&gt;"",$J156&lt;&gt;""),"Complete",IF(OR($B156&lt;&gt;"",$D156&lt;&gt;"",$F156&lt;&gt;"",$H156&lt;&gt;"",$J156&lt;&gt;""),"Partial","Gap")))</f>
        <v/>
      </c>
      <c r="N156" s="14"/>
    </row>
    <row r="157" customFormat="false" ht="15" hidden="false" customHeight="false" outlineLevel="0" collapsed="false">
      <c r="A157" s="14"/>
      <c r="B157" s="14"/>
      <c r="C157" s="14" t="str">
        <f aca="false">IF($B157="","",IFERROR(INDEX(Requirements_Register!$G$6:$G$255,MATCH($B157,Requirements_Register!$A$6:$A$255,0)),"Missing requirement"))</f>
        <v/>
      </c>
      <c r="D157" s="14"/>
      <c r="E157" s="14" t="str">
        <f aca="false">IF($D157="","",IFERROR(INDEX(Objectives_Outcomes!$B$6:$B$85,MATCH($D157,Objectives_Outcomes!$A$6:$A$85,0)),"Missing objective"))</f>
        <v/>
      </c>
      <c r="F157" s="14"/>
      <c r="G157" s="14"/>
      <c r="H157" s="14"/>
      <c r="I157" s="14"/>
      <c r="J157" s="14"/>
      <c r="K157" s="14"/>
      <c r="L157" s="14"/>
      <c r="M157" s="14" t="str">
        <f aca="false">IF($A157="","",IF(AND($B157&lt;&gt;"",$D157&lt;&gt;"",$F157&lt;&gt;"",$H157&lt;&gt;"",$J157&lt;&gt;""),"Complete",IF(OR($B157&lt;&gt;"",$D157&lt;&gt;"",$F157&lt;&gt;"",$H157&lt;&gt;"",$J157&lt;&gt;""),"Partial","Gap")))</f>
        <v/>
      </c>
      <c r="N157" s="14"/>
    </row>
    <row r="158" customFormat="false" ht="15" hidden="false" customHeight="false" outlineLevel="0" collapsed="false">
      <c r="A158" s="14"/>
      <c r="B158" s="14"/>
      <c r="C158" s="14" t="str">
        <f aca="false">IF($B158="","",IFERROR(INDEX(Requirements_Register!$G$6:$G$255,MATCH($B158,Requirements_Register!$A$6:$A$255,0)),"Missing requirement"))</f>
        <v/>
      </c>
      <c r="D158" s="14"/>
      <c r="E158" s="14" t="str">
        <f aca="false">IF($D158="","",IFERROR(INDEX(Objectives_Outcomes!$B$6:$B$85,MATCH($D158,Objectives_Outcomes!$A$6:$A$85,0)),"Missing objective"))</f>
        <v/>
      </c>
      <c r="F158" s="14"/>
      <c r="G158" s="14"/>
      <c r="H158" s="14"/>
      <c r="I158" s="14"/>
      <c r="J158" s="14"/>
      <c r="K158" s="14"/>
      <c r="L158" s="14"/>
      <c r="M158" s="14" t="str">
        <f aca="false">IF($A158="","",IF(AND($B158&lt;&gt;"",$D158&lt;&gt;"",$F158&lt;&gt;"",$H158&lt;&gt;"",$J158&lt;&gt;""),"Complete",IF(OR($B158&lt;&gt;"",$D158&lt;&gt;"",$F158&lt;&gt;"",$H158&lt;&gt;"",$J158&lt;&gt;""),"Partial","Gap")))</f>
        <v/>
      </c>
      <c r="N158" s="14"/>
    </row>
    <row r="159" customFormat="false" ht="15" hidden="false" customHeight="false" outlineLevel="0" collapsed="false">
      <c r="A159" s="14"/>
      <c r="B159" s="14"/>
      <c r="C159" s="14" t="str">
        <f aca="false">IF($B159="","",IFERROR(INDEX(Requirements_Register!$G$6:$G$255,MATCH($B159,Requirements_Register!$A$6:$A$255,0)),"Missing requirement"))</f>
        <v/>
      </c>
      <c r="D159" s="14"/>
      <c r="E159" s="14" t="str">
        <f aca="false">IF($D159="","",IFERROR(INDEX(Objectives_Outcomes!$B$6:$B$85,MATCH($D159,Objectives_Outcomes!$A$6:$A$85,0)),"Missing objective"))</f>
        <v/>
      </c>
      <c r="F159" s="14"/>
      <c r="G159" s="14"/>
      <c r="H159" s="14"/>
      <c r="I159" s="14"/>
      <c r="J159" s="14"/>
      <c r="K159" s="14"/>
      <c r="L159" s="14"/>
      <c r="M159" s="14" t="str">
        <f aca="false">IF($A159="","",IF(AND($B159&lt;&gt;"",$D159&lt;&gt;"",$F159&lt;&gt;"",$H159&lt;&gt;"",$J159&lt;&gt;""),"Complete",IF(OR($B159&lt;&gt;"",$D159&lt;&gt;"",$F159&lt;&gt;"",$H159&lt;&gt;"",$J159&lt;&gt;""),"Partial","Gap")))</f>
        <v/>
      </c>
      <c r="N159" s="14"/>
    </row>
    <row r="160" customFormat="false" ht="15" hidden="false" customHeight="false" outlineLevel="0" collapsed="false">
      <c r="A160" s="14"/>
      <c r="B160" s="14"/>
      <c r="C160" s="14" t="str">
        <f aca="false">IF($B160="","",IFERROR(INDEX(Requirements_Register!$G$6:$G$255,MATCH($B160,Requirements_Register!$A$6:$A$255,0)),"Missing requirement"))</f>
        <v/>
      </c>
      <c r="D160" s="14"/>
      <c r="E160" s="14" t="str">
        <f aca="false">IF($D160="","",IFERROR(INDEX(Objectives_Outcomes!$B$6:$B$85,MATCH($D160,Objectives_Outcomes!$A$6:$A$85,0)),"Missing objective"))</f>
        <v/>
      </c>
      <c r="F160" s="14"/>
      <c r="G160" s="14"/>
      <c r="H160" s="14"/>
      <c r="I160" s="14"/>
      <c r="J160" s="14"/>
      <c r="K160" s="14"/>
      <c r="L160" s="14"/>
      <c r="M160" s="14" t="str">
        <f aca="false">IF($A160="","",IF(AND($B160&lt;&gt;"",$D160&lt;&gt;"",$F160&lt;&gt;"",$H160&lt;&gt;"",$J160&lt;&gt;""),"Complete",IF(OR($B160&lt;&gt;"",$D160&lt;&gt;"",$F160&lt;&gt;"",$H160&lt;&gt;"",$J160&lt;&gt;""),"Partial","Gap")))</f>
        <v/>
      </c>
      <c r="N160" s="14"/>
    </row>
    <row r="161" customFormat="false" ht="15" hidden="false" customHeight="false" outlineLevel="0" collapsed="false">
      <c r="A161" s="14"/>
      <c r="B161" s="14"/>
      <c r="C161" s="14" t="str">
        <f aca="false">IF($B161="","",IFERROR(INDEX(Requirements_Register!$G$6:$G$255,MATCH($B161,Requirements_Register!$A$6:$A$255,0)),"Missing requirement"))</f>
        <v/>
      </c>
      <c r="D161" s="14"/>
      <c r="E161" s="14" t="str">
        <f aca="false">IF($D161="","",IFERROR(INDEX(Objectives_Outcomes!$B$6:$B$85,MATCH($D161,Objectives_Outcomes!$A$6:$A$85,0)),"Missing objective"))</f>
        <v/>
      </c>
      <c r="F161" s="14"/>
      <c r="G161" s="14"/>
      <c r="H161" s="14"/>
      <c r="I161" s="14"/>
      <c r="J161" s="14"/>
      <c r="K161" s="14"/>
      <c r="L161" s="14"/>
      <c r="M161" s="14" t="str">
        <f aca="false">IF($A161="","",IF(AND($B161&lt;&gt;"",$D161&lt;&gt;"",$F161&lt;&gt;"",$H161&lt;&gt;"",$J161&lt;&gt;""),"Complete",IF(OR($B161&lt;&gt;"",$D161&lt;&gt;"",$F161&lt;&gt;"",$H161&lt;&gt;"",$J161&lt;&gt;""),"Partial","Gap")))</f>
        <v/>
      </c>
      <c r="N161" s="14"/>
    </row>
    <row r="162" customFormat="false" ht="15" hidden="false" customHeight="false" outlineLevel="0" collapsed="false">
      <c r="A162" s="14"/>
      <c r="B162" s="14"/>
      <c r="C162" s="14" t="str">
        <f aca="false">IF($B162="","",IFERROR(INDEX(Requirements_Register!$G$6:$G$255,MATCH($B162,Requirements_Register!$A$6:$A$255,0)),"Missing requirement"))</f>
        <v/>
      </c>
      <c r="D162" s="14"/>
      <c r="E162" s="14" t="str">
        <f aca="false">IF($D162="","",IFERROR(INDEX(Objectives_Outcomes!$B$6:$B$85,MATCH($D162,Objectives_Outcomes!$A$6:$A$85,0)),"Missing objective"))</f>
        <v/>
      </c>
      <c r="F162" s="14"/>
      <c r="G162" s="14"/>
      <c r="H162" s="14"/>
      <c r="I162" s="14"/>
      <c r="J162" s="14"/>
      <c r="K162" s="14"/>
      <c r="L162" s="14"/>
      <c r="M162" s="14" t="str">
        <f aca="false">IF($A162="","",IF(AND($B162&lt;&gt;"",$D162&lt;&gt;"",$F162&lt;&gt;"",$H162&lt;&gt;"",$J162&lt;&gt;""),"Complete",IF(OR($B162&lt;&gt;"",$D162&lt;&gt;"",$F162&lt;&gt;"",$H162&lt;&gt;"",$J162&lt;&gt;""),"Partial","Gap")))</f>
        <v/>
      </c>
      <c r="N162" s="14"/>
    </row>
    <row r="163" customFormat="false" ht="15" hidden="false" customHeight="false" outlineLevel="0" collapsed="false">
      <c r="A163" s="14"/>
      <c r="B163" s="14"/>
      <c r="C163" s="14" t="str">
        <f aca="false">IF($B163="","",IFERROR(INDEX(Requirements_Register!$G$6:$G$255,MATCH($B163,Requirements_Register!$A$6:$A$255,0)),"Missing requirement"))</f>
        <v/>
      </c>
      <c r="D163" s="14"/>
      <c r="E163" s="14" t="str">
        <f aca="false">IF($D163="","",IFERROR(INDEX(Objectives_Outcomes!$B$6:$B$85,MATCH($D163,Objectives_Outcomes!$A$6:$A$85,0)),"Missing objective"))</f>
        <v/>
      </c>
      <c r="F163" s="14"/>
      <c r="G163" s="14"/>
      <c r="H163" s="14"/>
      <c r="I163" s="14"/>
      <c r="J163" s="14"/>
      <c r="K163" s="14"/>
      <c r="L163" s="14"/>
      <c r="M163" s="14" t="str">
        <f aca="false">IF($A163="","",IF(AND($B163&lt;&gt;"",$D163&lt;&gt;"",$F163&lt;&gt;"",$H163&lt;&gt;"",$J163&lt;&gt;""),"Complete",IF(OR($B163&lt;&gt;"",$D163&lt;&gt;"",$F163&lt;&gt;"",$H163&lt;&gt;"",$J163&lt;&gt;""),"Partial","Gap")))</f>
        <v/>
      </c>
      <c r="N163" s="14"/>
    </row>
    <row r="164" customFormat="false" ht="15" hidden="false" customHeight="false" outlineLevel="0" collapsed="false">
      <c r="A164" s="14"/>
      <c r="B164" s="14"/>
      <c r="C164" s="14" t="str">
        <f aca="false">IF($B164="","",IFERROR(INDEX(Requirements_Register!$G$6:$G$255,MATCH($B164,Requirements_Register!$A$6:$A$255,0)),"Missing requirement"))</f>
        <v/>
      </c>
      <c r="D164" s="14"/>
      <c r="E164" s="14" t="str">
        <f aca="false">IF($D164="","",IFERROR(INDEX(Objectives_Outcomes!$B$6:$B$85,MATCH($D164,Objectives_Outcomes!$A$6:$A$85,0)),"Missing objective"))</f>
        <v/>
      </c>
      <c r="F164" s="14"/>
      <c r="G164" s="14"/>
      <c r="H164" s="14"/>
      <c r="I164" s="14"/>
      <c r="J164" s="14"/>
      <c r="K164" s="14"/>
      <c r="L164" s="14"/>
      <c r="M164" s="14" t="str">
        <f aca="false">IF($A164="","",IF(AND($B164&lt;&gt;"",$D164&lt;&gt;"",$F164&lt;&gt;"",$H164&lt;&gt;"",$J164&lt;&gt;""),"Complete",IF(OR($B164&lt;&gt;"",$D164&lt;&gt;"",$F164&lt;&gt;"",$H164&lt;&gt;"",$J164&lt;&gt;""),"Partial","Gap")))</f>
        <v/>
      </c>
      <c r="N164" s="14"/>
    </row>
    <row r="165" customFormat="false" ht="15" hidden="false" customHeight="false" outlineLevel="0" collapsed="false">
      <c r="A165" s="14"/>
      <c r="B165" s="14"/>
      <c r="C165" s="14" t="str">
        <f aca="false">IF($B165="","",IFERROR(INDEX(Requirements_Register!$G$6:$G$255,MATCH($B165,Requirements_Register!$A$6:$A$255,0)),"Missing requirement"))</f>
        <v/>
      </c>
      <c r="D165" s="14"/>
      <c r="E165" s="14" t="str">
        <f aca="false">IF($D165="","",IFERROR(INDEX(Objectives_Outcomes!$B$6:$B$85,MATCH($D165,Objectives_Outcomes!$A$6:$A$85,0)),"Missing objective"))</f>
        <v/>
      </c>
      <c r="F165" s="14"/>
      <c r="G165" s="14"/>
      <c r="H165" s="14"/>
      <c r="I165" s="14"/>
      <c r="J165" s="14"/>
      <c r="K165" s="14"/>
      <c r="L165" s="14"/>
      <c r="M165" s="14" t="str">
        <f aca="false">IF($A165="","",IF(AND($B165&lt;&gt;"",$D165&lt;&gt;"",$F165&lt;&gt;"",$H165&lt;&gt;"",$J165&lt;&gt;""),"Complete",IF(OR($B165&lt;&gt;"",$D165&lt;&gt;"",$F165&lt;&gt;"",$H165&lt;&gt;"",$J165&lt;&gt;""),"Partial","Gap")))</f>
        <v/>
      </c>
      <c r="N165" s="14"/>
    </row>
    <row r="166" customFormat="false" ht="15" hidden="false" customHeight="false" outlineLevel="0" collapsed="false">
      <c r="A166" s="14"/>
      <c r="B166" s="14"/>
      <c r="C166" s="14" t="str">
        <f aca="false">IF($B166="","",IFERROR(INDEX(Requirements_Register!$G$6:$G$255,MATCH($B166,Requirements_Register!$A$6:$A$255,0)),"Missing requirement"))</f>
        <v/>
      </c>
      <c r="D166" s="14"/>
      <c r="E166" s="14" t="str">
        <f aca="false">IF($D166="","",IFERROR(INDEX(Objectives_Outcomes!$B$6:$B$85,MATCH($D166,Objectives_Outcomes!$A$6:$A$85,0)),"Missing objective"))</f>
        <v/>
      </c>
      <c r="F166" s="14"/>
      <c r="G166" s="14"/>
      <c r="H166" s="14"/>
      <c r="I166" s="14"/>
      <c r="J166" s="14"/>
      <c r="K166" s="14"/>
      <c r="L166" s="14"/>
      <c r="M166" s="14" t="str">
        <f aca="false">IF($A166="","",IF(AND($B166&lt;&gt;"",$D166&lt;&gt;"",$F166&lt;&gt;"",$H166&lt;&gt;"",$J166&lt;&gt;""),"Complete",IF(OR($B166&lt;&gt;"",$D166&lt;&gt;"",$F166&lt;&gt;"",$H166&lt;&gt;"",$J166&lt;&gt;""),"Partial","Gap")))</f>
        <v/>
      </c>
      <c r="N166" s="14"/>
    </row>
    <row r="167" customFormat="false" ht="15" hidden="false" customHeight="false" outlineLevel="0" collapsed="false">
      <c r="A167" s="14"/>
      <c r="B167" s="14"/>
      <c r="C167" s="14" t="str">
        <f aca="false">IF($B167="","",IFERROR(INDEX(Requirements_Register!$G$6:$G$255,MATCH($B167,Requirements_Register!$A$6:$A$255,0)),"Missing requirement"))</f>
        <v/>
      </c>
      <c r="D167" s="14"/>
      <c r="E167" s="14" t="str">
        <f aca="false">IF($D167="","",IFERROR(INDEX(Objectives_Outcomes!$B$6:$B$85,MATCH($D167,Objectives_Outcomes!$A$6:$A$85,0)),"Missing objective"))</f>
        <v/>
      </c>
      <c r="F167" s="14"/>
      <c r="G167" s="14"/>
      <c r="H167" s="14"/>
      <c r="I167" s="14"/>
      <c r="J167" s="14"/>
      <c r="K167" s="14"/>
      <c r="L167" s="14"/>
      <c r="M167" s="14" t="str">
        <f aca="false">IF($A167="","",IF(AND($B167&lt;&gt;"",$D167&lt;&gt;"",$F167&lt;&gt;"",$H167&lt;&gt;"",$J167&lt;&gt;""),"Complete",IF(OR($B167&lt;&gt;"",$D167&lt;&gt;"",$F167&lt;&gt;"",$H167&lt;&gt;"",$J167&lt;&gt;""),"Partial","Gap")))</f>
        <v/>
      </c>
      <c r="N167" s="14"/>
    </row>
    <row r="168" customFormat="false" ht="15" hidden="false" customHeight="false" outlineLevel="0" collapsed="false">
      <c r="A168" s="14"/>
      <c r="B168" s="14"/>
      <c r="C168" s="14" t="str">
        <f aca="false">IF($B168="","",IFERROR(INDEX(Requirements_Register!$G$6:$G$255,MATCH($B168,Requirements_Register!$A$6:$A$255,0)),"Missing requirement"))</f>
        <v/>
      </c>
      <c r="D168" s="14"/>
      <c r="E168" s="14" t="str">
        <f aca="false">IF($D168="","",IFERROR(INDEX(Objectives_Outcomes!$B$6:$B$85,MATCH($D168,Objectives_Outcomes!$A$6:$A$85,0)),"Missing objective"))</f>
        <v/>
      </c>
      <c r="F168" s="14"/>
      <c r="G168" s="14"/>
      <c r="H168" s="14"/>
      <c r="I168" s="14"/>
      <c r="J168" s="14"/>
      <c r="K168" s="14"/>
      <c r="L168" s="14"/>
      <c r="M168" s="14" t="str">
        <f aca="false">IF($A168="","",IF(AND($B168&lt;&gt;"",$D168&lt;&gt;"",$F168&lt;&gt;"",$H168&lt;&gt;"",$J168&lt;&gt;""),"Complete",IF(OR($B168&lt;&gt;"",$D168&lt;&gt;"",$F168&lt;&gt;"",$H168&lt;&gt;"",$J168&lt;&gt;""),"Partial","Gap")))</f>
        <v/>
      </c>
      <c r="N168" s="14"/>
    </row>
    <row r="169" customFormat="false" ht="15" hidden="false" customHeight="false" outlineLevel="0" collapsed="false">
      <c r="A169" s="14"/>
      <c r="B169" s="14"/>
      <c r="C169" s="14" t="str">
        <f aca="false">IF($B169="","",IFERROR(INDEX(Requirements_Register!$G$6:$G$255,MATCH($B169,Requirements_Register!$A$6:$A$255,0)),"Missing requirement"))</f>
        <v/>
      </c>
      <c r="D169" s="14"/>
      <c r="E169" s="14" t="str">
        <f aca="false">IF($D169="","",IFERROR(INDEX(Objectives_Outcomes!$B$6:$B$85,MATCH($D169,Objectives_Outcomes!$A$6:$A$85,0)),"Missing objective"))</f>
        <v/>
      </c>
      <c r="F169" s="14"/>
      <c r="G169" s="14"/>
      <c r="H169" s="14"/>
      <c r="I169" s="14"/>
      <c r="J169" s="14"/>
      <c r="K169" s="14"/>
      <c r="L169" s="14"/>
      <c r="M169" s="14" t="str">
        <f aca="false">IF($A169="","",IF(AND($B169&lt;&gt;"",$D169&lt;&gt;"",$F169&lt;&gt;"",$H169&lt;&gt;"",$J169&lt;&gt;""),"Complete",IF(OR($B169&lt;&gt;"",$D169&lt;&gt;"",$F169&lt;&gt;"",$H169&lt;&gt;"",$J169&lt;&gt;""),"Partial","Gap")))</f>
        <v/>
      </c>
      <c r="N169" s="14"/>
    </row>
    <row r="170" customFormat="false" ht="15" hidden="false" customHeight="false" outlineLevel="0" collapsed="false">
      <c r="A170" s="14"/>
      <c r="B170" s="14"/>
      <c r="C170" s="14" t="str">
        <f aca="false">IF($B170="","",IFERROR(INDEX(Requirements_Register!$G$6:$G$255,MATCH($B170,Requirements_Register!$A$6:$A$255,0)),"Missing requirement"))</f>
        <v/>
      </c>
      <c r="D170" s="14"/>
      <c r="E170" s="14" t="str">
        <f aca="false">IF($D170="","",IFERROR(INDEX(Objectives_Outcomes!$B$6:$B$85,MATCH($D170,Objectives_Outcomes!$A$6:$A$85,0)),"Missing objective"))</f>
        <v/>
      </c>
      <c r="F170" s="14"/>
      <c r="G170" s="14"/>
      <c r="H170" s="14"/>
      <c r="I170" s="14"/>
      <c r="J170" s="14"/>
      <c r="K170" s="14"/>
      <c r="L170" s="14"/>
      <c r="M170" s="14" t="str">
        <f aca="false">IF($A170="","",IF(AND($B170&lt;&gt;"",$D170&lt;&gt;"",$F170&lt;&gt;"",$H170&lt;&gt;"",$J170&lt;&gt;""),"Complete",IF(OR($B170&lt;&gt;"",$D170&lt;&gt;"",$F170&lt;&gt;"",$H170&lt;&gt;"",$J170&lt;&gt;""),"Partial","Gap")))</f>
        <v/>
      </c>
      <c r="N170" s="14"/>
    </row>
    <row r="171" customFormat="false" ht="15" hidden="false" customHeight="false" outlineLevel="0" collapsed="false">
      <c r="A171" s="14"/>
      <c r="B171" s="14"/>
      <c r="C171" s="14" t="str">
        <f aca="false">IF($B171="","",IFERROR(INDEX(Requirements_Register!$G$6:$G$255,MATCH($B171,Requirements_Register!$A$6:$A$255,0)),"Missing requirement"))</f>
        <v/>
      </c>
      <c r="D171" s="14"/>
      <c r="E171" s="14" t="str">
        <f aca="false">IF($D171="","",IFERROR(INDEX(Objectives_Outcomes!$B$6:$B$85,MATCH($D171,Objectives_Outcomes!$A$6:$A$85,0)),"Missing objective"))</f>
        <v/>
      </c>
      <c r="F171" s="14"/>
      <c r="G171" s="14"/>
      <c r="H171" s="14"/>
      <c r="I171" s="14"/>
      <c r="J171" s="14"/>
      <c r="K171" s="14"/>
      <c r="L171" s="14"/>
      <c r="M171" s="14" t="str">
        <f aca="false">IF($A171="","",IF(AND($B171&lt;&gt;"",$D171&lt;&gt;"",$F171&lt;&gt;"",$H171&lt;&gt;"",$J171&lt;&gt;""),"Complete",IF(OR($B171&lt;&gt;"",$D171&lt;&gt;"",$F171&lt;&gt;"",$H171&lt;&gt;"",$J171&lt;&gt;""),"Partial","Gap")))</f>
        <v/>
      </c>
      <c r="N171" s="14"/>
    </row>
    <row r="172" customFormat="false" ht="15" hidden="false" customHeight="false" outlineLevel="0" collapsed="false">
      <c r="A172" s="14"/>
      <c r="B172" s="14"/>
      <c r="C172" s="14" t="str">
        <f aca="false">IF($B172="","",IFERROR(INDEX(Requirements_Register!$G$6:$G$255,MATCH($B172,Requirements_Register!$A$6:$A$255,0)),"Missing requirement"))</f>
        <v/>
      </c>
      <c r="D172" s="14"/>
      <c r="E172" s="14" t="str">
        <f aca="false">IF($D172="","",IFERROR(INDEX(Objectives_Outcomes!$B$6:$B$85,MATCH($D172,Objectives_Outcomes!$A$6:$A$85,0)),"Missing objective"))</f>
        <v/>
      </c>
      <c r="F172" s="14"/>
      <c r="G172" s="14"/>
      <c r="H172" s="14"/>
      <c r="I172" s="14"/>
      <c r="J172" s="14"/>
      <c r="K172" s="14"/>
      <c r="L172" s="14"/>
      <c r="M172" s="14" t="str">
        <f aca="false">IF($A172="","",IF(AND($B172&lt;&gt;"",$D172&lt;&gt;"",$F172&lt;&gt;"",$H172&lt;&gt;"",$J172&lt;&gt;""),"Complete",IF(OR($B172&lt;&gt;"",$D172&lt;&gt;"",$F172&lt;&gt;"",$H172&lt;&gt;"",$J172&lt;&gt;""),"Partial","Gap")))</f>
        <v/>
      </c>
      <c r="N172" s="14"/>
    </row>
    <row r="173" customFormat="false" ht="15" hidden="false" customHeight="false" outlineLevel="0" collapsed="false">
      <c r="A173" s="14"/>
      <c r="B173" s="14"/>
      <c r="C173" s="14" t="str">
        <f aca="false">IF($B173="","",IFERROR(INDEX(Requirements_Register!$G$6:$G$255,MATCH($B173,Requirements_Register!$A$6:$A$255,0)),"Missing requirement"))</f>
        <v/>
      </c>
      <c r="D173" s="14"/>
      <c r="E173" s="14" t="str">
        <f aca="false">IF($D173="","",IFERROR(INDEX(Objectives_Outcomes!$B$6:$B$85,MATCH($D173,Objectives_Outcomes!$A$6:$A$85,0)),"Missing objective"))</f>
        <v/>
      </c>
      <c r="F173" s="14"/>
      <c r="G173" s="14"/>
      <c r="H173" s="14"/>
      <c r="I173" s="14"/>
      <c r="J173" s="14"/>
      <c r="K173" s="14"/>
      <c r="L173" s="14"/>
      <c r="M173" s="14" t="str">
        <f aca="false">IF($A173="","",IF(AND($B173&lt;&gt;"",$D173&lt;&gt;"",$F173&lt;&gt;"",$H173&lt;&gt;"",$J173&lt;&gt;""),"Complete",IF(OR($B173&lt;&gt;"",$D173&lt;&gt;"",$F173&lt;&gt;"",$H173&lt;&gt;"",$J173&lt;&gt;""),"Partial","Gap")))</f>
        <v/>
      </c>
      <c r="N173" s="14"/>
    </row>
    <row r="174" customFormat="false" ht="15" hidden="false" customHeight="false" outlineLevel="0" collapsed="false">
      <c r="A174" s="14"/>
      <c r="B174" s="14"/>
      <c r="C174" s="14" t="str">
        <f aca="false">IF($B174="","",IFERROR(INDEX(Requirements_Register!$G$6:$G$255,MATCH($B174,Requirements_Register!$A$6:$A$255,0)),"Missing requirement"))</f>
        <v/>
      </c>
      <c r="D174" s="14"/>
      <c r="E174" s="14" t="str">
        <f aca="false">IF($D174="","",IFERROR(INDEX(Objectives_Outcomes!$B$6:$B$85,MATCH($D174,Objectives_Outcomes!$A$6:$A$85,0)),"Missing objective"))</f>
        <v/>
      </c>
      <c r="F174" s="14"/>
      <c r="G174" s="14"/>
      <c r="H174" s="14"/>
      <c r="I174" s="14"/>
      <c r="J174" s="14"/>
      <c r="K174" s="14"/>
      <c r="L174" s="14"/>
      <c r="M174" s="14" t="str">
        <f aca="false">IF($A174="","",IF(AND($B174&lt;&gt;"",$D174&lt;&gt;"",$F174&lt;&gt;"",$H174&lt;&gt;"",$J174&lt;&gt;""),"Complete",IF(OR($B174&lt;&gt;"",$D174&lt;&gt;"",$F174&lt;&gt;"",$H174&lt;&gt;"",$J174&lt;&gt;""),"Partial","Gap")))</f>
        <v/>
      </c>
      <c r="N174" s="14"/>
    </row>
    <row r="175" customFormat="false" ht="15" hidden="false" customHeight="false" outlineLevel="0" collapsed="false">
      <c r="A175" s="14"/>
      <c r="B175" s="14"/>
      <c r="C175" s="14" t="str">
        <f aca="false">IF($B175="","",IFERROR(INDEX(Requirements_Register!$G$6:$G$255,MATCH($B175,Requirements_Register!$A$6:$A$255,0)),"Missing requirement"))</f>
        <v/>
      </c>
      <c r="D175" s="14"/>
      <c r="E175" s="14" t="str">
        <f aca="false">IF($D175="","",IFERROR(INDEX(Objectives_Outcomes!$B$6:$B$85,MATCH($D175,Objectives_Outcomes!$A$6:$A$85,0)),"Missing objective"))</f>
        <v/>
      </c>
      <c r="F175" s="14"/>
      <c r="G175" s="14"/>
      <c r="H175" s="14"/>
      <c r="I175" s="14"/>
      <c r="J175" s="14"/>
      <c r="K175" s="14"/>
      <c r="L175" s="14"/>
      <c r="M175" s="14" t="str">
        <f aca="false">IF($A175="","",IF(AND($B175&lt;&gt;"",$D175&lt;&gt;"",$F175&lt;&gt;"",$H175&lt;&gt;"",$J175&lt;&gt;""),"Complete",IF(OR($B175&lt;&gt;"",$D175&lt;&gt;"",$F175&lt;&gt;"",$H175&lt;&gt;"",$J175&lt;&gt;""),"Partial","Gap")))</f>
        <v/>
      </c>
      <c r="N175" s="14"/>
    </row>
    <row r="176" customFormat="false" ht="15" hidden="false" customHeight="false" outlineLevel="0" collapsed="false">
      <c r="A176" s="14"/>
      <c r="B176" s="14"/>
      <c r="C176" s="14" t="str">
        <f aca="false">IF($B176="","",IFERROR(INDEX(Requirements_Register!$G$6:$G$255,MATCH($B176,Requirements_Register!$A$6:$A$255,0)),"Missing requirement"))</f>
        <v/>
      </c>
      <c r="D176" s="14"/>
      <c r="E176" s="14" t="str">
        <f aca="false">IF($D176="","",IFERROR(INDEX(Objectives_Outcomes!$B$6:$B$85,MATCH($D176,Objectives_Outcomes!$A$6:$A$85,0)),"Missing objective"))</f>
        <v/>
      </c>
      <c r="F176" s="14"/>
      <c r="G176" s="14"/>
      <c r="H176" s="14"/>
      <c r="I176" s="14"/>
      <c r="J176" s="14"/>
      <c r="K176" s="14"/>
      <c r="L176" s="14"/>
      <c r="M176" s="14" t="str">
        <f aca="false">IF($A176="","",IF(AND($B176&lt;&gt;"",$D176&lt;&gt;"",$F176&lt;&gt;"",$H176&lt;&gt;"",$J176&lt;&gt;""),"Complete",IF(OR($B176&lt;&gt;"",$D176&lt;&gt;"",$F176&lt;&gt;"",$H176&lt;&gt;"",$J176&lt;&gt;""),"Partial","Gap")))</f>
        <v/>
      </c>
      <c r="N176" s="14"/>
    </row>
    <row r="177" customFormat="false" ht="15" hidden="false" customHeight="false" outlineLevel="0" collapsed="false">
      <c r="A177" s="14"/>
      <c r="B177" s="14"/>
      <c r="C177" s="14" t="str">
        <f aca="false">IF($B177="","",IFERROR(INDEX(Requirements_Register!$G$6:$G$255,MATCH($B177,Requirements_Register!$A$6:$A$255,0)),"Missing requirement"))</f>
        <v/>
      </c>
      <c r="D177" s="14"/>
      <c r="E177" s="14" t="str">
        <f aca="false">IF($D177="","",IFERROR(INDEX(Objectives_Outcomes!$B$6:$B$85,MATCH($D177,Objectives_Outcomes!$A$6:$A$85,0)),"Missing objective"))</f>
        <v/>
      </c>
      <c r="F177" s="14"/>
      <c r="G177" s="14"/>
      <c r="H177" s="14"/>
      <c r="I177" s="14"/>
      <c r="J177" s="14"/>
      <c r="K177" s="14"/>
      <c r="L177" s="14"/>
      <c r="M177" s="14" t="str">
        <f aca="false">IF($A177="","",IF(AND($B177&lt;&gt;"",$D177&lt;&gt;"",$F177&lt;&gt;"",$H177&lt;&gt;"",$J177&lt;&gt;""),"Complete",IF(OR($B177&lt;&gt;"",$D177&lt;&gt;"",$F177&lt;&gt;"",$H177&lt;&gt;"",$J177&lt;&gt;""),"Partial","Gap")))</f>
        <v/>
      </c>
      <c r="N177" s="14"/>
    </row>
    <row r="178" customFormat="false" ht="15" hidden="false" customHeight="false" outlineLevel="0" collapsed="false">
      <c r="A178" s="14"/>
      <c r="B178" s="14"/>
      <c r="C178" s="14" t="str">
        <f aca="false">IF($B178="","",IFERROR(INDEX(Requirements_Register!$G$6:$G$255,MATCH($B178,Requirements_Register!$A$6:$A$255,0)),"Missing requirement"))</f>
        <v/>
      </c>
      <c r="D178" s="14"/>
      <c r="E178" s="14" t="str">
        <f aca="false">IF($D178="","",IFERROR(INDEX(Objectives_Outcomes!$B$6:$B$85,MATCH($D178,Objectives_Outcomes!$A$6:$A$85,0)),"Missing objective"))</f>
        <v/>
      </c>
      <c r="F178" s="14"/>
      <c r="G178" s="14"/>
      <c r="H178" s="14"/>
      <c r="I178" s="14"/>
      <c r="J178" s="14"/>
      <c r="K178" s="14"/>
      <c r="L178" s="14"/>
      <c r="M178" s="14" t="str">
        <f aca="false">IF($A178="","",IF(AND($B178&lt;&gt;"",$D178&lt;&gt;"",$F178&lt;&gt;"",$H178&lt;&gt;"",$J178&lt;&gt;""),"Complete",IF(OR($B178&lt;&gt;"",$D178&lt;&gt;"",$F178&lt;&gt;"",$H178&lt;&gt;"",$J178&lt;&gt;""),"Partial","Gap")))</f>
        <v/>
      </c>
      <c r="N178" s="14"/>
    </row>
    <row r="179" customFormat="false" ht="15" hidden="false" customHeight="false" outlineLevel="0" collapsed="false">
      <c r="A179" s="14"/>
      <c r="B179" s="14"/>
      <c r="C179" s="14" t="str">
        <f aca="false">IF($B179="","",IFERROR(INDEX(Requirements_Register!$G$6:$G$255,MATCH($B179,Requirements_Register!$A$6:$A$255,0)),"Missing requirement"))</f>
        <v/>
      </c>
      <c r="D179" s="14"/>
      <c r="E179" s="14" t="str">
        <f aca="false">IF($D179="","",IFERROR(INDEX(Objectives_Outcomes!$B$6:$B$85,MATCH($D179,Objectives_Outcomes!$A$6:$A$85,0)),"Missing objective"))</f>
        <v/>
      </c>
      <c r="F179" s="14"/>
      <c r="G179" s="14"/>
      <c r="H179" s="14"/>
      <c r="I179" s="14"/>
      <c r="J179" s="14"/>
      <c r="K179" s="14"/>
      <c r="L179" s="14"/>
      <c r="M179" s="14" t="str">
        <f aca="false">IF($A179="","",IF(AND($B179&lt;&gt;"",$D179&lt;&gt;"",$F179&lt;&gt;"",$H179&lt;&gt;"",$J179&lt;&gt;""),"Complete",IF(OR($B179&lt;&gt;"",$D179&lt;&gt;"",$F179&lt;&gt;"",$H179&lt;&gt;"",$J179&lt;&gt;""),"Partial","Gap")))</f>
        <v/>
      </c>
      <c r="N179" s="14"/>
    </row>
    <row r="180" customFormat="false" ht="15" hidden="false" customHeight="false" outlineLevel="0" collapsed="false">
      <c r="A180" s="14"/>
      <c r="B180" s="14"/>
      <c r="C180" s="14" t="str">
        <f aca="false">IF($B180="","",IFERROR(INDEX(Requirements_Register!$G$6:$G$255,MATCH($B180,Requirements_Register!$A$6:$A$255,0)),"Missing requirement"))</f>
        <v/>
      </c>
      <c r="D180" s="14"/>
      <c r="E180" s="14" t="str">
        <f aca="false">IF($D180="","",IFERROR(INDEX(Objectives_Outcomes!$B$6:$B$85,MATCH($D180,Objectives_Outcomes!$A$6:$A$85,0)),"Missing objective"))</f>
        <v/>
      </c>
      <c r="F180" s="14"/>
      <c r="G180" s="14"/>
      <c r="H180" s="14"/>
      <c r="I180" s="14"/>
      <c r="J180" s="14"/>
      <c r="K180" s="14"/>
      <c r="L180" s="14"/>
      <c r="M180" s="14" t="str">
        <f aca="false">IF($A180="","",IF(AND($B180&lt;&gt;"",$D180&lt;&gt;"",$F180&lt;&gt;"",$H180&lt;&gt;"",$J180&lt;&gt;""),"Complete",IF(OR($B180&lt;&gt;"",$D180&lt;&gt;"",$F180&lt;&gt;"",$H180&lt;&gt;"",$J180&lt;&gt;""),"Partial","Gap")))</f>
        <v/>
      </c>
      <c r="N180" s="14"/>
    </row>
    <row r="181" customFormat="false" ht="15" hidden="false" customHeight="false" outlineLevel="0" collapsed="false">
      <c r="A181" s="14"/>
      <c r="B181" s="14"/>
      <c r="C181" s="14" t="str">
        <f aca="false">IF($B181="","",IFERROR(INDEX(Requirements_Register!$G$6:$G$255,MATCH($B181,Requirements_Register!$A$6:$A$255,0)),"Missing requirement"))</f>
        <v/>
      </c>
      <c r="D181" s="14"/>
      <c r="E181" s="14" t="str">
        <f aca="false">IF($D181="","",IFERROR(INDEX(Objectives_Outcomes!$B$6:$B$85,MATCH($D181,Objectives_Outcomes!$A$6:$A$85,0)),"Missing objective"))</f>
        <v/>
      </c>
      <c r="F181" s="14"/>
      <c r="G181" s="14"/>
      <c r="H181" s="14"/>
      <c r="I181" s="14"/>
      <c r="J181" s="14"/>
      <c r="K181" s="14"/>
      <c r="L181" s="14"/>
      <c r="M181" s="14" t="str">
        <f aca="false">IF($A181="","",IF(AND($B181&lt;&gt;"",$D181&lt;&gt;"",$F181&lt;&gt;"",$H181&lt;&gt;"",$J181&lt;&gt;""),"Complete",IF(OR($B181&lt;&gt;"",$D181&lt;&gt;"",$F181&lt;&gt;"",$H181&lt;&gt;"",$J181&lt;&gt;""),"Partial","Gap")))</f>
        <v/>
      </c>
      <c r="N181" s="14"/>
    </row>
    <row r="182" customFormat="false" ht="15" hidden="false" customHeight="false" outlineLevel="0" collapsed="false">
      <c r="A182" s="14"/>
      <c r="B182" s="14"/>
      <c r="C182" s="14" t="str">
        <f aca="false">IF($B182="","",IFERROR(INDEX(Requirements_Register!$G$6:$G$255,MATCH($B182,Requirements_Register!$A$6:$A$255,0)),"Missing requirement"))</f>
        <v/>
      </c>
      <c r="D182" s="14"/>
      <c r="E182" s="14" t="str">
        <f aca="false">IF($D182="","",IFERROR(INDEX(Objectives_Outcomes!$B$6:$B$85,MATCH($D182,Objectives_Outcomes!$A$6:$A$85,0)),"Missing objective"))</f>
        <v/>
      </c>
      <c r="F182" s="14"/>
      <c r="G182" s="14"/>
      <c r="H182" s="14"/>
      <c r="I182" s="14"/>
      <c r="J182" s="14"/>
      <c r="K182" s="14"/>
      <c r="L182" s="14"/>
      <c r="M182" s="14" t="str">
        <f aca="false">IF($A182="","",IF(AND($B182&lt;&gt;"",$D182&lt;&gt;"",$F182&lt;&gt;"",$H182&lt;&gt;"",$J182&lt;&gt;""),"Complete",IF(OR($B182&lt;&gt;"",$D182&lt;&gt;"",$F182&lt;&gt;"",$H182&lt;&gt;"",$J182&lt;&gt;""),"Partial","Gap")))</f>
        <v/>
      </c>
      <c r="N182" s="14"/>
    </row>
    <row r="183" customFormat="false" ht="15" hidden="false" customHeight="false" outlineLevel="0" collapsed="false">
      <c r="A183" s="14"/>
      <c r="B183" s="14"/>
      <c r="C183" s="14" t="str">
        <f aca="false">IF($B183="","",IFERROR(INDEX(Requirements_Register!$G$6:$G$255,MATCH($B183,Requirements_Register!$A$6:$A$255,0)),"Missing requirement"))</f>
        <v/>
      </c>
      <c r="D183" s="14"/>
      <c r="E183" s="14" t="str">
        <f aca="false">IF($D183="","",IFERROR(INDEX(Objectives_Outcomes!$B$6:$B$85,MATCH($D183,Objectives_Outcomes!$A$6:$A$85,0)),"Missing objective"))</f>
        <v/>
      </c>
      <c r="F183" s="14"/>
      <c r="G183" s="14"/>
      <c r="H183" s="14"/>
      <c r="I183" s="14"/>
      <c r="J183" s="14"/>
      <c r="K183" s="14"/>
      <c r="L183" s="14"/>
      <c r="M183" s="14" t="str">
        <f aca="false">IF($A183="","",IF(AND($B183&lt;&gt;"",$D183&lt;&gt;"",$F183&lt;&gt;"",$H183&lt;&gt;"",$J183&lt;&gt;""),"Complete",IF(OR($B183&lt;&gt;"",$D183&lt;&gt;"",$F183&lt;&gt;"",$H183&lt;&gt;"",$J183&lt;&gt;""),"Partial","Gap")))</f>
        <v/>
      </c>
      <c r="N183" s="14"/>
    </row>
    <row r="184" customFormat="false" ht="15" hidden="false" customHeight="false" outlineLevel="0" collapsed="false">
      <c r="A184" s="14"/>
      <c r="B184" s="14"/>
      <c r="C184" s="14" t="str">
        <f aca="false">IF($B184="","",IFERROR(INDEX(Requirements_Register!$G$6:$G$255,MATCH($B184,Requirements_Register!$A$6:$A$255,0)),"Missing requirement"))</f>
        <v/>
      </c>
      <c r="D184" s="14"/>
      <c r="E184" s="14" t="str">
        <f aca="false">IF($D184="","",IFERROR(INDEX(Objectives_Outcomes!$B$6:$B$85,MATCH($D184,Objectives_Outcomes!$A$6:$A$85,0)),"Missing objective"))</f>
        <v/>
      </c>
      <c r="F184" s="14"/>
      <c r="G184" s="14"/>
      <c r="H184" s="14"/>
      <c r="I184" s="14"/>
      <c r="J184" s="14"/>
      <c r="K184" s="14"/>
      <c r="L184" s="14"/>
      <c r="M184" s="14" t="str">
        <f aca="false">IF($A184="","",IF(AND($B184&lt;&gt;"",$D184&lt;&gt;"",$F184&lt;&gt;"",$H184&lt;&gt;"",$J184&lt;&gt;""),"Complete",IF(OR($B184&lt;&gt;"",$D184&lt;&gt;"",$F184&lt;&gt;"",$H184&lt;&gt;"",$J184&lt;&gt;""),"Partial","Gap")))</f>
        <v/>
      </c>
      <c r="N184" s="14"/>
    </row>
    <row r="185" customFormat="false" ht="15" hidden="false" customHeight="false" outlineLevel="0" collapsed="false">
      <c r="A185" s="14"/>
      <c r="B185" s="14"/>
      <c r="C185" s="14" t="str">
        <f aca="false">IF($B185="","",IFERROR(INDEX(Requirements_Register!$G$6:$G$255,MATCH($B185,Requirements_Register!$A$6:$A$255,0)),"Missing requirement"))</f>
        <v/>
      </c>
      <c r="D185" s="14"/>
      <c r="E185" s="14" t="str">
        <f aca="false">IF($D185="","",IFERROR(INDEX(Objectives_Outcomes!$B$6:$B$85,MATCH($D185,Objectives_Outcomes!$A$6:$A$85,0)),"Missing objective"))</f>
        <v/>
      </c>
      <c r="F185" s="14"/>
      <c r="G185" s="14"/>
      <c r="H185" s="14"/>
      <c r="I185" s="14"/>
      <c r="J185" s="14"/>
      <c r="K185" s="14"/>
      <c r="L185" s="14"/>
      <c r="M185" s="14" t="str">
        <f aca="false">IF($A185="","",IF(AND($B185&lt;&gt;"",$D185&lt;&gt;"",$F185&lt;&gt;"",$H185&lt;&gt;"",$J185&lt;&gt;""),"Complete",IF(OR($B185&lt;&gt;"",$D185&lt;&gt;"",$F185&lt;&gt;"",$H185&lt;&gt;"",$J185&lt;&gt;""),"Partial","Gap")))</f>
        <v/>
      </c>
      <c r="N185" s="14"/>
    </row>
    <row r="186" customFormat="false" ht="15" hidden="false" customHeight="false" outlineLevel="0" collapsed="false">
      <c r="A186" s="14"/>
      <c r="B186" s="14"/>
      <c r="C186" s="14" t="str">
        <f aca="false">IF($B186="","",IFERROR(INDEX(Requirements_Register!$G$6:$G$255,MATCH($B186,Requirements_Register!$A$6:$A$255,0)),"Missing requirement"))</f>
        <v/>
      </c>
      <c r="D186" s="14"/>
      <c r="E186" s="14" t="str">
        <f aca="false">IF($D186="","",IFERROR(INDEX(Objectives_Outcomes!$B$6:$B$85,MATCH($D186,Objectives_Outcomes!$A$6:$A$85,0)),"Missing objective"))</f>
        <v/>
      </c>
      <c r="F186" s="14"/>
      <c r="G186" s="14"/>
      <c r="H186" s="14"/>
      <c r="I186" s="14"/>
      <c r="J186" s="14"/>
      <c r="K186" s="14"/>
      <c r="L186" s="14"/>
      <c r="M186" s="14" t="str">
        <f aca="false">IF($A186="","",IF(AND($B186&lt;&gt;"",$D186&lt;&gt;"",$F186&lt;&gt;"",$H186&lt;&gt;"",$J186&lt;&gt;""),"Complete",IF(OR($B186&lt;&gt;"",$D186&lt;&gt;"",$F186&lt;&gt;"",$H186&lt;&gt;"",$J186&lt;&gt;""),"Partial","Gap")))</f>
        <v/>
      </c>
      <c r="N186" s="14"/>
    </row>
    <row r="187" customFormat="false" ht="15" hidden="false" customHeight="false" outlineLevel="0" collapsed="false">
      <c r="A187" s="14"/>
      <c r="B187" s="14"/>
      <c r="C187" s="14" t="str">
        <f aca="false">IF($B187="","",IFERROR(INDEX(Requirements_Register!$G$6:$G$255,MATCH($B187,Requirements_Register!$A$6:$A$255,0)),"Missing requirement"))</f>
        <v/>
      </c>
      <c r="D187" s="14"/>
      <c r="E187" s="14" t="str">
        <f aca="false">IF($D187="","",IFERROR(INDEX(Objectives_Outcomes!$B$6:$B$85,MATCH($D187,Objectives_Outcomes!$A$6:$A$85,0)),"Missing objective"))</f>
        <v/>
      </c>
      <c r="F187" s="14"/>
      <c r="G187" s="14"/>
      <c r="H187" s="14"/>
      <c r="I187" s="14"/>
      <c r="J187" s="14"/>
      <c r="K187" s="14"/>
      <c r="L187" s="14"/>
      <c r="M187" s="14" t="str">
        <f aca="false">IF($A187="","",IF(AND($B187&lt;&gt;"",$D187&lt;&gt;"",$F187&lt;&gt;"",$H187&lt;&gt;"",$J187&lt;&gt;""),"Complete",IF(OR($B187&lt;&gt;"",$D187&lt;&gt;"",$F187&lt;&gt;"",$H187&lt;&gt;"",$J187&lt;&gt;""),"Partial","Gap")))</f>
        <v/>
      </c>
      <c r="N187" s="14"/>
    </row>
    <row r="188" customFormat="false" ht="15" hidden="false" customHeight="false" outlineLevel="0" collapsed="false">
      <c r="A188" s="14"/>
      <c r="B188" s="14"/>
      <c r="C188" s="14" t="str">
        <f aca="false">IF($B188="","",IFERROR(INDEX(Requirements_Register!$G$6:$G$255,MATCH($B188,Requirements_Register!$A$6:$A$255,0)),"Missing requirement"))</f>
        <v/>
      </c>
      <c r="D188" s="14"/>
      <c r="E188" s="14" t="str">
        <f aca="false">IF($D188="","",IFERROR(INDEX(Objectives_Outcomes!$B$6:$B$85,MATCH($D188,Objectives_Outcomes!$A$6:$A$85,0)),"Missing objective"))</f>
        <v/>
      </c>
      <c r="F188" s="14"/>
      <c r="G188" s="14"/>
      <c r="H188" s="14"/>
      <c r="I188" s="14"/>
      <c r="J188" s="14"/>
      <c r="K188" s="14"/>
      <c r="L188" s="14"/>
      <c r="M188" s="14" t="str">
        <f aca="false">IF($A188="","",IF(AND($B188&lt;&gt;"",$D188&lt;&gt;"",$F188&lt;&gt;"",$H188&lt;&gt;"",$J188&lt;&gt;""),"Complete",IF(OR($B188&lt;&gt;"",$D188&lt;&gt;"",$F188&lt;&gt;"",$H188&lt;&gt;"",$J188&lt;&gt;""),"Partial","Gap")))</f>
        <v/>
      </c>
      <c r="N188" s="14"/>
    </row>
    <row r="189" customFormat="false" ht="15" hidden="false" customHeight="false" outlineLevel="0" collapsed="false">
      <c r="A189" s="14"/>
      <c r="B189" s="14"/>
      <c r="C189" s="14" t="str">
        <f aca="false">IF($B189="","",IFERROR(INDEX(Requirements_Register!$G$6:$G$255,MATCH($B189,Requirements_Register!$A$6:$A$255,0)),"Missing requirement"))</f>
        <v/>
      </c>
      <c r="D189" s="14"/>
      <c r="E189" s="14" t="str">
        <f aca="false">IF($D189="","",IFERROR(INDEX(Objectives_Outcomes!$B$6:$B$85,MATCH($D189,Objectives_Outcomes!$A$6:$A$85,0)),"Missing objective"))</f>
        <v/>
      </c>
      <c r="F189" s="14"/>
      <c r="G189" s="14"/>
      <c r="H189" s="14"/>
      <c r="I189" s="14"/>
      <c r="J189" s="14"/>
      <c r="K189" s="14"/>
      <c r="L189" s="14"/>
      <c r="M189" s="14" t="str">
        <f aca="false">IF($A189="","",IF(AND($B189&lt;&gt;"",$D189&lt;&gt;"",$F189&lt;&gt;"",$H189&lt;&gt;"",$J189&lt;&gt;""),"Complete",IF(OR($B189&lt;&gt;"",$D189&lt;&gt;"",$F189&lt;&gt;"",$H189&lt;&gt;"",$J189&lt;&gt;""),"Partial","Gap")))</f>
        <v/>
      </c>
      <c r="N189" s="14"/>
    </row>
    <row r="190" customFormat="false" ht="15" hidden="false" customHeight="false" outlineLevel="0" collapsed="false">
      <c r="A190" s="14"/>
      <c r="B190" s="14"/>
      <c r="C190" s="14" t="str">
        <f aca="false">IF($B190="","",IFERROR(INDEX(Requirements_Register!$G$6:$G$255,MATCH($B190,Requirements_Register!$A$6:$A$255,0)),"Missing requirement"))</f>
        <v/>
      </c>
      <c r="D190" s="14"/>
      <c r="E190" s="14" t="str">
        <f aca="false">IF($D190="","",IFERROR(INDEX(Objectives_Outcomes!$B$6:$B$85,MATCH($D190,Objectives_Outcomes!$A$6:$A$85,0)),"Missing objective"))</f>
        <v/>
      </c>
      <c r="F190" s="14"/>
      <c r="G190" s="14"/>
      <c r="H190" s="14"/>
      <c r="I190" s="14"/>
      <c r="J190" s="14"/>
      <c r="K190" s="14"/>
      <c r="L190" s="14"/>
      <c r="M190" s="14" t="str">
        <f aca="false">IF($A190="","",IF(AND($B190&lt;&gt;"",$D190&lt;&gt;"",$F190&lt;&gt;"",$H190&lt;&gt;"",$J190&lt;&gt;""),"Complete",IF(OR($B190&lt;&gt;"",$D190&lt;&gt;"",$F190&lt;&gt;"",$H190&lt;&gt;"",$J190&lt;&gt;""),"Partial","Gap")))</f>
        <v/>
      </c>
      <c r="N190" s="14"/>
    </row>
    <row r="191" customFormat="false" ht="15" hidden="false" customHeight="false" outlineLevel="0" collapsed="false">
      <c r="A191" s="14"/>
      <c r="B191" s="14"/>
      <c r="C191" s="14" t="str">
        <f aca="false">IF($B191="","",IFERROR(INDEX(Requirements_Register!$G$6:$G$255,MATCH($B191,Requirements_Register!$A$6:$A$255,0)),"Missing requirement"))</f>
        <v/>
      </c>
      <c r="D191" s="14"/>
      <c r="E191" s="14" t="str">
        <f aca="false">IF($D191="","",IFERROR(INDEX(Objectives_Outcomes!$B$6:$B$85,MATCH($D191,Objectives_Outcomes!$A$6:$A$85,0)),"Missing objective"))</f>
        <v/>
      </c>
      <c r="F191" s="14"/>
      <c r="G191" s="14"/>
      <c r="H191" s="14"/>
      <c r="I191" s="14"/>
      <c r="J191" s="14"/>
      <c r="K191" s="14"/>
      <c r="L191" s="14"/>
      <c r="M191" s="14" t="str">
        <f aca="false">IF($A191="","",IF(AND($B191&lt;&gt;"",$D191&lt;&gt;"",$F191&lt;&gt;"",$H191&lt;&gt;"",$J191&lt;&gt;""),"Complete",IF(OR($B191&lt;&gt;"",$D191&lt;&gt;"",$F191&lt;&gt;"",$H191&lt;&gt;"",$J191&lt;&gt;""),"Partial","Gap")))</f>
        <v/>
      </c>
      <c r="N191" s="14"/>
    </row>
    <row r="192" customFormat="false" ht="15" hidden="false" customHeight="false" outlineLevel="0" collapsed="false">
      <c r="A192" s="14"/>
      <c r="B192" s="14"/>
      <c r="C192" s="14" t="str">
        <f aca="false">IF($B192="","",IFERROR(INDEX(Requirements_Register!$G$6:$G$255,MATCH($B192,Requirements_Register!$A$6:$A$255,0)),"Missing requirement"))</f>
        <v/>
      </c>
      <c r="D192" s="14"/>
      <c r="E192" s="14" t="str">
        <f aca="false">IF($D192="","",IFERROR(INDEX(Objectives_Outcomes!$B$6:$B$85,MATCH($D192,Objectives_Outcomes!$A$6:$A$85,0)),"Missing objective"))</f>
        <v/>
      </c>
      <c r="F192" s="14"/>
      <c r="G192" s="14"/>
      <c r="H192" s="14"/>
      <c r="I192" s="14"/>
      <c r="J192" s="14"/>
      <c r="K192" s="14"/>
      <c r="L192" s="14"/>
      <c r="M192" s="14" t="str">
        <f aca="false">IF($A192="","",IF(AND($B192&lt;&gt;"",$D192&lt;&gt;"",$F192&lt;&gt;"",$H192&lt;&gt;"",$J192&lt;&gt;""),"Complete",IF(OR($B192&lt;&gt;"",$D192&lt;&gt;"",$F192&lt;&gt;"",$H192&lt;&gt;"",$J192&lt;&gt;""),"Partial","Gap")))</f>
        <v/>
      </c>
      <c r="N192" s="14"/>
    </row>
    <row r="193" customFormat="false" ht="15" hidden="false" customHeight="false" outlineLevel="0" collapsed="false">
      <c r="A193" s="14"/>
      <c r="B193" s="14"/>
      <c r="C193" s="14" t="str">
        <f aca="false">IF($B193="","",IFERROR(INDEX(Requirements_Register!$G$6:$G$255,MATCH($B193,Requirements_Register!$A$6:$A$255,0)),"Missing requirement"))</f>
        <v/>
      </c>
      <c r="D193" s="14"/>
      <c r="E193" s="14" t="str">
        <f aca="false">IF($D193="","",IFERROR(INDEX(Objectives_Outcomes!$B$6:$B$85,MATCH($D193,Objectives_Outcomes!$A$6:$A$85,0)),"Missing objective"))</f>
        <v/>
      </c>
      <c r="F193" s="14"/>
      <c r="G193" s="14"/>
      <c r="H193" s="14"/>
      <c r="I193" s="14"/>
      <c r="J193" s="14"/>
      <c r="K193" s="14"/>
      <c r="L193" s="14"/>
      <c r="M193" s="14" t="str">
        <f aca="false">IF($A193="","",IF(AND($B193&lt;&gt;"",$D193&lt;&gt;"",$F193&lt;&gt;"",$H193&lt;&gt;"",$J193&lt;&gt;""),"Complete",IF(OR($B193&lt;&gt;"",$D193&lt;&gt;"",$F193&lt;&gt;"",$H193&lt;&gt;"",$J193&lt;&gt;""),"Partial","Gap")))</f>
        <v/>
      </c>
      <c r="N193" s="14"/>
    </row>
    <row r="194" customFormat="false" ht="15" hidden="false" customHeight="false" outlineLevel="0" collapsed="false">
      <c r="A194" s="14"/>
      <c r="B194" s="14"/>
      <c r="C194" s="14" t="str">
        <f aca="false">IF($B194="","",IFERROR(INDEX(Requirements_Register!$G$6:$G$255,MATCH($B194,Requirements_Register!$A$6:$A$255,0)),"Missing requirement"))</f>
        <v/>
      </c>
      <c r="D194" s="14"/>
      <c r="E194" s="14" t="str">
        <f aca="false">IF($D194="","",IFERROR(INDEX(Objectives_Outcomes!$B$6:$B$85,MATCH($D194,Objectives_Outcomes!$A$6:$A$85,0)),"Missing objective"))</f>
        <v/>
      </c>
      <c r="F194" s="14"/>
      <c r="G194" s="14"/>
      <c r="H194" s="14"/>
      <c r="I194" s="14"/>
      <c r="J194" s="14"/>
      <c r="K194" s="14"/>
      <c r="L194" s="14"/>
      <c r="M194" s="14" t="str">
        <f aca="false">IF($A194="","",IF(AND($B194&lt;&gt;"",$D194&lt;&gt;"",$F194&lt;&gt;"",$H194&lt;&gt;"",$J194&lt;&gt;""),"Complete",IF(OR($B194&lt;&gt;"",$D194&lt;&gt;"",$F194&lt;&gt;"",$H194&lt;&gt;"",$J194&lt;&gt;""),"Partial","Gap")))</f>
        <v/>
      </c>
      <c r="N194" s="14"/>
    </row>
    <row r="195" customFormat="false" ht="15" hidden="false" customHeight="false" outlineLevel="0" collapsed="false">
      <c r="A195" s="14"/>
      <c r="B195" s="14"/>
      <c r="C195" s="14" t="str">
        <f aca="false">IF($B195="","",IFERROR(INDEX(Requirements_Register!$G$6:$G$255,MATCH($B195,Requirements_Register!$A$6:$A$255,0)),"Missing requirement"))</f>
        <v/>
      </c>
      <c r="D195" s="14"/>
      <c r="E195" s="14" t="str">
        <f aca="false">IF($D195="","",IFERROR(INDEX(Objectives_Outcomes!$B$6:$B$85,MATCH($D195,Objectives_Outcomes!$A$6:$A$85,0)),"Missing objective"))</f>
        <v/>
      </c>
      <c r="F195" s="14"/>
      <c r="G195" s="14"/>
      <c r="H195" s="14"/>
      <c r="I195" s="14"/>
      <c r="J195" s="14"/>
      <c r="K195" s="14"/>
      <c r="L195" s="14"/>
      <c r="M195" s="14" t="str">
        <f aca="false">IF($A195="","",IF(AND($B195&lt;&gt;"",$D195&lt;&gt;"",$F195&lt;&gt;"",$H195&lt;&gt;"",$J195&lt;&gt;""),"Complete",IF(OR($B195&lt;&gt;"",$D195&lt;&gt;"",$F195&lt;&gt;"",$H195&lt;&gt;"",$J195&lt;&gt;""),"Partial","Gap")))</f>
        <v/>
      </c>
      <c r="N195" s="14"/>
    </row>
    <row r="196" customFormat="false" ht="15" hidden="false" customHeight="false" outlineLevel="0" collapsed="false">
      <c r="A196" s="14"/>
      <c r="B196" s="14"/>
      <c r="C196" s="14" t="str">
        <f aca="false">IF($B196="","",IFERROR(INDEX(Requirements_Register!$G$6:$G$255,MATCH($B196,Requirements_Register!$A$6:$A$255,0)),"Missing requirement"))</f>
        <v/>
      </c>
      <c r="D196" s="14"/>
      <c r="E196" s="14" t="str">
        <f aca="false">IF($D196="","",IFERROR(INDEX(Objectives_Outcomes!$B$6:$B$85,MATCH($D196,Objectives_Outcomes!$A$6:$A$85,0)),"Missing objective"))</f>
        <v/>
      </c>
      <c r="F196" s="14"/>
      <c r="G196" s="14"/>
      <c r="H196" s="14"/>
      <c r="I196" s="14"/>
      <c r="J196" s="14"/>
      <c r="K196" s="14"/>
      <c r="L196" s="14"/>
      <c r="M196" s="14" t="str">
        <f aca="false">IF($A196="","",IF(AND($B196&lt;&gt;"",$D196&lt;&gt;"",$F196&lt;&gt;"",$H196&lt;&gt;"",$J196&lt;&gt;""),"Complete",IF(OR($B196&lt;&gt;"",$D196&lt;&gt;"",$F196&lt;&gt;"",$H196&lt;&gt;"",$J196&lt;&gt;""),"Partial","Gap")))</f>
        <v/>
      </c>
      <c r="N196" s="14"/>
    </row>
    <row r="197" customFormat="false" ht="15" hidden="false" customHeight="false" outlineLevel="0" collapsed="false">
      <c r="A197" s="14"/>
      <c r="B197" s="14"/>
      <c r="C197" s="14" t="str">
        <f aca="false">IF($B197="","",IFERROR(INDEX(Requirements_Register!$G$6:$G$255,MATCH($B197,Requirements_Register!$A$6:$A$255,0)),"Missing requirement"))</f>
        <v/>
      </c>
      <c r="D197" s="14"/>
      <c r="E197" s="14" t="str">
        <f aca="false">IF($D197="","",IFERROR(INDEX(Objectives_Outcomes!$B$6:$B$85,MATCH($D197,Objectives_Outcomes!$A$6:$A$85,0)),"Missing objective"))</f>
        <v/>
      </c>
      <c r="F197" s="14"/>
      <c r="G197" s="14"/>
      <c r="H197" s="14"/>
      <c r="I197" s="14"/>
      <c r="J197" s="14"/>
      <c r="K197" s="14"/>
      <c r="L197" s="14"/>
      <c r="M197" s="14" t="str">
        <f aca="false">IF($A197="","",IF(AND($B197&lt;&gt;"",$D197&lt;&gt;"",$F197&lt;&gt;"",$H197&lt;&gt;"",$J197&lt;&gt;""),"Complete",IF(OR($B197&lt;&gt;"",$D197&lt;&gt;"",$F197&lt;&gt;"",$H197&lt;&gt;"",$J197&lt;&gt;""),"Partial","Gap")))</f>
        <v/>
      </c>
      <c r="N197" s="14"/>
    </row>
    <row r="198" customFormat="false" ht="15" hidden="false" customHeight="false" outlineLevel="0" collapsed="false">
      <c r="A198" s="14"/>
      <c r="B198" s="14"/>
      <c r="C198" s="14" t="str">
        <f aca="false">IF($B198="","",IFERROR(INDEX(Requirements_Register!$G$6:$G$255,MATCH($B198,Requirements_Register!$A$6:$A$255,0)),"Missing requirement"))</f>
        <v/>
      </c>
      <c r="D198" s="14"/>
      <c r="E198" s="14" t="str">
        <f aca="false">IF($D198="","",IFERROR(INDEX(Objectives_Outcomes!$B$6:$B$85,MATCH($D198,Objectives_Outcomes!$A$6:$A$85,0)),"Missing objective"))</f>
        <v/>
      </c>
      <c r="F198" s="14"/>
      <c r="G198" s="14"/>
      <c r="H198" s="14"/>
      <c r="I198" s="14"/>
      <c r="J198" s="14"/>
      <c r="K198" s="14"/>
      <c r="L198" s="14"/>
      <c r="M198" s="14" t="str">
        <f aca="false">IF($A198="","",IF(AND($B198&lt;&gt;"",$D198&lt;&gt;"",$F198&lt;&gt;"",$H198&lt;&gt;"",$J198&lt;&gt;""),"Complete",IF(OR($B198&lt;&gt;"",$D198&lt;&gt;"",$F198&lt;&gt;"",$H198&lt;&gt;"",$J198&lt;&gt;""),"Partial","Gap")))</f>
        <v/>
      </c>
      <c r="N198" s="14"/>
    </row>
    <row r="199" customFormat="false" ht="15" hidden="false" customHeight="false" outlineLevel="0" collapsed="false">
      <c r="A199" s="14"/>
      <c r="B199" s="14"/>
      <c r="C199" s="14" t="str">
        <f aca="false">IF($B199="","",IFERROR(INDEX(Requirements_Register!$G$6:$G$255,MATCH($B199,Requirements_Register!$A$6:$A$255,0)),"Missing requirement"))</f>
        <v/>
      </c>
      <c r="D199" s="14"/>
      <c r="E199" s="14" t="str">
        <f aca="false">IF($D199="","",IFERROR(INDEX(Objectives_Outcomes!$B$6:$B$85,MATCH($D199,Objectives_Outcomes!$A$6:$A$85,0)),"Missing objective"))</f>
        <v/>
      </c>
      <c r="F199" s="14"/>
      <c r="G199" s="14"/>
      <c r="H199" s="14"/>
      <c r="I199" s="14"/>
      <c r="J199" s="14"/>
      <c r="K199" s="14"/>
      <c r="L199" s="14"/>
      <c r="M199" s="14" t="str">
        <f aca="false">IF($A199="","",IF(AND($B199&lt;&gt;"",$D199&lt;&gt;"",$F199&lt;&gt;"",$H199&lt;&gt;"",$J199&lt;&gt;""),"Complete",IF(OR($B199&lt;&gt;"",$D199&lt;&gt;"",$F199&lt;&gt;"",$H199&lt;&gt;"",$J199&lt;&gt;""),"Partial","Gap")))</f>
        <v/>
      </c>
      <c r="N199" s="14"/>
    </row>
    <row r="200" customFormat="false" ht="15" hidden="false" customHeight="false" outlineLevel="0" collapsed="false">
      <c r="A200" s="14"/>
      <c r="B200" s="14"/>
      <c r="C200" s="14" t="str">
        <f aca="false">IF($B200="","",IFERROR(INDEX(Requirements_Register!$G$6:$G$255,MATCH($B200,Requirements_Register!$A$6:$A$255,0)),"Missing requirement"))</f>
        <v/>
      </c>
      <c r="D200" s="14"/>
      <c r="E200" s="14" t="str">
        <f aca="false">IF($D200="","",IFERROR(INDEX(Objectives_Outcomes!$B$6:$B$85,MATCH($D200,Objectives_Outcomes!$A$6:$A$85,0)),"Missing objective"))</f>
        <v/>
      </c>
      <c r="F200" s="14"/>
      <c r="G200" s="14"/>
      <c r="H200" s="14"/>
      <c r="I200" s="14"/>
      <c r="J200" s="14"/>
      <c r="K200" s="14"/>
      <c r="L200" s="14"/>
      <c r="M200" s="14" t="str">
        <f aca="false">IF($A200="","",IF(AND($B200&lt;&gt;"",$D200&lt;&gt;"",$F200&lt;&gt;"",$H200&lt;&gt;"",$J200&lt;&gt;""),"Complete",IF(OR($B200&lt;&gt;"",$D200&lt;&gt;"",$F200&lt;&gt;"",$H200&lt;&gt;"",$J200&lt;&gt;""),"Partial","Gap")))</f>
        <v/>
      </c>
      <c r="N200" s="14"/>
    </row>
    <row r="201" customFormat="false" ht="15" hidden="false" customHeight="false" outlineLevel="0" collapsed="false">
      <c r="A201" s="14"/>
      <c r="B201" s="14"/>
      <c r="C201" s="14" t="str">
        <f aca="false">IF($B201="","",IFERROR(INDEX(Requirements_Register!$G$6:$G$255,MATCH($B201,Requirements_Register!$A$6:$A$255,0)),"Missing requirement"))</f>
        <v/>
      </c>
      <c r="D201" s="14"/>
      <c r="E201" s="14" t="str">
        <f aca="false">IF($D201="","",IFERROR(INDEX(Objectives_Outcomes!$B$6:$B$85,MATCH($D201,Objectives_Outcomes!$A$6:$A$85,0)),"Missing objective"))</f>
        <v/>
      </c>
      <c r="F201" s="14"/>
      <c r="G201" s="14"/>
      <c r="H201" s="14"/>
      <c r="I201" s="14"/>
      <c r="J201" s="14"/>
      <c r="K201" s="14"/>
      <c r="L201" s="14"/>
      <c r="M201" s="14" t="str">
        <f aca="false">IF($A201="","",IF(AND($B201&lt;&gt;"",$D201&lt;&gt;"",$F201&lt;&gt;"",$H201&lt;&gt;"",$J201&lt;&gt;""),"Complete",IF(OR($B201&lt;&gt;"",$D201&lt;&gt;"",$F201&lt;&gt;"",$H201&lt;&gt;"",$J201&lt;&gt;""),"Partial","Gap")))</f>
        <v/>
      </c>
      <c r="N201" s="14"/>
    </row>
    <row r="202" customFormat="false" ht="15" hidden="false" customHeight="false" outlineLevel="0" collapsed="false">
      <c r="A202" s="14"/>
      <c r="B202" s="14"/>
      <c r="C202" s="14" t="str">
        <f aca="false">IF($B202="","",IFERROR(INDEX(Requirements_Register!$G$6:$G$255,MATCH($B202,Requirements_Register!$A$6:$A$255,0)),"Missing requirement"))</f>
        <v/>
      </c>
      <c r="D202" s="14"/>
      <c r="E202" s="14" t="str">
        <f aca="false">IF($D202="","",IFERROR(INDEX(Objectives_Outcomes!$B$6:$B$85,MATCH($D202,Objectives_Outcomes!$A$6:$A$85,0)),"Missing objective"))</f>
        <v/>
      </c>
      <c r="F202" s="14"/>
      <c r="G202" s="14"/>
      <c r="H202" s="14"/>
      <c r="I202" s="14"/>
      <c r="J202" s="14"/>
      <c r="K202" s="14"/>
      <c r="L202" s="14"/>
      <c r="M202" s="14" t="str">
        <f aca="false">IF($A202="","",IF(AND($B202&lt;&gt;"",$D202&lt;&gt;"",$F202&lt;&gt;"",$H202&lt;&gt;"",$J202&lt;&gt;""),"Complete",IF(OR($B202&lt;&gt;"",$D202&lt;&gt;"",$F202&lt;&gt;"",$H202&lt;&gt;"",$J202&lt;&gt;""),"Partial","Gap")))</f>
        <v/>
      </c>
      <c r="N202" s="14"/>
    </row>
    <row r="203" customFormat="false" ht="15" hidden="false" customHeight="false" outlineLevel="0" collapsed="false">
      <c r="A203" s="14"/>
      <c r="B203" s="14"/>
      <c r="C203" s="14" t="str">
        <f aca="false">IF($B203="","",IFERROR(INDEX(Requirements_Register!$G$6:$G$255,MATCH($B203,Requirements_Register!$A$6:$A$255,0)),"Missing requirement"))</f>
        <v/>
      </c>
      <c r="D203" s="14"/>
      <c r="E203" s="14" t="str">
        <f aca="false">IF($D203="","",IFERROR(INDEX(Objectives_Outcomes!$B$6:$B$85,MATCH($D203,Objectives_Outcomes!$A$6:$A$85,0)),"Missing objective"))</f>
        <v/>
      </c>
      <c r="F203" s="14"/>
      <c r="G203" s="14"/>
      <c r="H203" s="14"/>
      <c r="I203" s="14"/>
      <c r="J203" s="14"/>
      <c r="K203" s="14"/>
      <c r="L203" s="14"/>
      <c r="M203" s="14" t="str">
        <f aca="false">IF($A203="","",IF(AND($B203&lt;&gt;"",$D203&lt;&gt;"",$F203&lt;&gt;"",$H203&lt;&gt;"",$J203&lt;&gt;""),"Complete",IF(OR($B203&lt;&gt;"",$D203&lt;&gt;"",$F203&lt;&gt;"",$H203&lt;&gt;"",$J203&lt;&gt;""),"Partial","Gap")))</f>
        <v/>
      </c>
      <c r="N203" s="14"/>
    </row>
    <row r="204" customFormat="false" ht="15" hidden="false" customHeight="false" outlineLevel="0" collapsed="false">
      <c r="A204" s="14"/>
      <c r="B204" s="14"/>
      <c r="C204" s="14" t="str">
        <f aca="false">IF($B204="","",IFERROR(INDEX(Requirements_Register!$G$6:$G$255,MATCH($B204,Requirements_Register!$A$6:$A$255,0)),"Missing requirement"))</f>
        <v/>
      </c>
      <c r="D204" s="14"/>
      <c r="E204" s="14" t="str">
        <f aca="false">IF($D204="","",IFERROR(INDEX(Objectives_Outcomes!$B$6:$B$85,MATCH($D204,Objectives_Outcomes!$A$6:$A$85,0)),"Missing objective"))</f>
        <v/>
      </c>
      <c r="F204" s="14"/>
      <c r="G204" s="14"/>
      <c r="H204" s="14"/>
      <c r="I204" s="14"/>
      <c r="J204" s="14"/>
      <c r="K204" s="14"/>
      <c r="L204" s="14"/>
      <c r="M204" s="14" t="str">
        <f aca="false">IF($A204="","",IF(AND($B204&lt;&gt;"",$D204&lt;&gt;"",$F204&lt;&gt;"",$H204&lt;&gt;"",$J204&lt;&gt;""),"Complete",IF(OR($B204&lt;&gt;"",$D204&lt;&gt;"",$F204&lt;&gt;"",$H204&lt;&gt;"",$J204&lt;&gt;""),"Partial","Gap")))</f>
        <v/>
      </c>
      <c r="N204" s="14"/>
    </row>
    <row r="205" customFormat="false" ht="15" hidden="false" customHeight="false" outlineLevel="0" collapsed="false">
      <c r="A205" s="14"/>
      <c r="B205" s="14"/>
      <c r="C205" s="14" t="str">
        <f aca="false">IF($B205="","",IFERROR(INDEX(Requirements_Register!$G$6:$G$255,MATCH($B205,Requirements_Register!$A$6:$A$255,0)),"Missing requirement"))</f>
        <v/>
      </c>
      <c r="D205" s="14"/>
      <c r="E205" s="14" t="str">
        <f aca="false">IF($D205="","",IFERROR(INDEX(Objectives_Outcomes!$B$6:$B$85,MATCH($D205,Objectives_Outcomes!$A$6:$A$85,0)),"Missing objective"))</f>
        <v/>
      </c>
      <c r="F205" s="14"/>
      <c r="G205" s="14"/>
      <c r="H205" s="14"/>
      <c r="I205" s="14"/>
      <c r="J205" s="14"/>
      <c r="K205" s="14"/>
      <c r="L205" s="14"/>
      <c r="M205" s="14" t="str">
        <f aca="false">IF($A205="","",IF(AND($B205&lt;&gt;"",$D205&lt;&gt;"",$F205&lt;&gt;"",$H205&lt;&gt;"",$J205&lt;&gt;""),"Complete",IF(OR($B205&lt;&gt;"",$D205&lt;&gt;"",$F205&lt;&gt;"",$H205&lt;&gt;"",$J205&lt;&gt;""),"Partial","Gap")))</f>
        <v/>
      </c>
      <c r="N205" s="14"/>
    </row>
    <row r="206" customFormat="false" ht="15" hidden="false" customHeight="false" outlineLevel="0" collapsed="false">
      <c r="A206" s="14"/>
      <c r="B206" s="14"/>
      <c r="C206" s="14" t="str">
        <f aca="false">IF($B206="","",IFERROR(INDEX(Requirements_Register!$G$6:$G$255,MATCH($B206,Requirements_Register!$A$6:$A$255,0)),"Missing requirement"))</f>
        <v/>
      </c>
      <c r="D206" s="14"/>
      <c r="E206" s="14" t="str">
        <f aca="false">IF($D206="","",IFERROR(INDEX(Objectives_Outcomes!$B$6:$B$85,MATCH($D206,Objectives_Outcomes!$A$6:$A$85,0)),"Missing objective"))</f>
        <v/>
      </c>
      <c r="F206" s="14"/>
      <c r="G206" s="14"/>
      <c r="H206" s="14"/>
      <c r="I206" s="14"/>
      <c r="J206" s="14"/>
      <c r="K206" s="14"/>
      <c r="L206" s="14"/>
      <c r="M206" s="14" t="str">
        <f aca="false">IF($A206="","",IF(AND($B206&lt;&gt;"",$D206&lt;&gt;"",$F206&lt;&gt;"",$H206&lt;&gt;"",$J206&lt;&gt;""),"Complete",IF(OR($B206&lt;&gt;"",$D206&lt;&gt;"",$F206&lt;&gt;"",$H206&lt;&gt;"",$J206&lt;&gt;""),"Partial","Gap")))</f>
        <v/>
      </c>
      <c r="N206" s="14"/>
    </row>
    <row r="207" customFormat="false" ht="15" hidden="false" customHeight="false" outlineLevel="0" collapsed="false">
      <c r="A207" s="14"/>
      <c r="B207" s="14"/>
      <c r="C207" s="14" t="str">
        <f aca="false">IF($B207="","",IFERROR(INDEX(Requirements_Register!$G$6:$G$255,MATCH($B207,Requirements_Register!$A$6:$A$255,0)),"Missing requirement"))</f>
        <v/>
      </c>
      <c r="D207" s="14"/>
      <c r="E207" s="14" t="str">
        <f aca="false">IF($D207="","",IFERROR(INDEX(Objectives_Outcomes!$B$6:$B$85,MATCH($D207,Objectives_Outcomes!$A$6:$A$85,0)),"Missing objective"))</f>
        <v/>
      </c>
      <c r="F207" s="14"/>
      <c r="G207" s="14"/>
      <c r="H207" s="14"/>
      <c r="I207" s="14"/>
      <c r="J207" s="14"/>
      <c r="K207" s="14"/>
      <c r="L207" s="14"/>
      <c r="M207" s="14" t="str">
        <f aca="false">IF($A207="","",IF(AND($B207&lt;&gt;"",$D207&lt;&gt;"",$F207&lt;&gt;"",$H207&lt;&gt;"",$J207&lt;&gt;""),"Complete",IF(OR($B207&lt;&gt;"",$D207&lt;&gt;"",$F207&lt;&gt;"",$H207&lt;&gt;"",$J207&lt;&gt;""),"Partial","Gap")))</f>
        <v/>
      </c>
      <c r="N207" s="14"/>
    </row>
    <row r="208" customFormat="false" ht="15" hidden="false" customHeight="false" outlineLevel="0" collapsed="false">
      <c r="A208" s="14"/>
      <c r="B208" s="14"/>
      <c r="C208" s="14" t="str">
        <f aca="false">IF($B208="","",IFERROR(INDEX(Requirements_Register!$G$6:$G$255,MATCH($B208,Requirements_Register!$A$6:$A$255,0)),"Missing requirement"))</f>
        <v/>
      </c>
      <c r="D208" s="14"/>
      <c r="E208" s="14" t="str">
        <f aca="false">IF($D208="","",IFERROR(INDEX(Objectives_Outcomes!$B$6:$B$85,MATCH($D208,Objectives_Outcomes!$A$6:$A$85,0)),"Missing objective"))</f>
        <v/>
      </c>
      <c r="F208" s="14"/>
      <c r="G208" s="14"/>
      <c r="H208" s="14"/>
      <c r="I208" s="14"/>
      <c r="J208" s="14"/>
      <c r="K208" s="14"/>
      <c r="L208" s="14"/>
      <c r="M208" s="14" t="str">
        <f aca="false">IF($A208="","",IF(AND($B208&lt;&gt;"",$D208&lt;&gt;"",$F208&lt;&gt;"",$H208&lt;&gt;"",$J208&lt;&gt;""),"Complete",IF(OR($B208&lt;&gt;"",$D208&lt;&gt;"",$F208&lt;&gt;"",$H208&lt;&gt;"",$J208&lt;&gt;""),"Partial","Gap")))</f>
        <v/>
      </c>
      <c r="N208" s="14"/>
    </row>
    <row r="209" customFormat="false" ht="15" hidden="false" customHeight="false" outlineLevel="0" collapsed="false">
      <c r="A209" s="14"/>
      <c r="B209" s="14"/>
      <c r="C209" s="14" t="str">
        <f aca="false">IF($B209="","",IFERROR(INDEX(Requirements_Register!$G$6:$G$255,MATCH($B209,Requirements_Register!$A$6:$A$255,0)),"Missing requirement"))</f>
        <v/>
      </c>
      <c r="D209" s="14"/>
      <c r="E209" s="14" t="str">
        <f aca="false">IF($D209="","",IFERROR(INDEX(Objectives_Outcomes!$B$6:$B$85,MATCH($D209,Objectives_Outcomes!$A$6:$A$85,0)),"Missing objective"))</f>
        <v/>
      </c>
      <c r="F209" s="14"/>
      <c r="G209" s="14"/>
      <c r="H209" s="14"/>
      <c r="I209" s="14"/>
      <c r="J209" s="14"/>
      <c r="K209" s="14"/>
      <c r="L209" s="14"/>
      <c r="M209" s="14" t="str">
        <f aca="false">IF($A209="","",IF(AND($B209&lt;&gt;"",$D209&lt;&gt;"",$F209&lt;&gt;"",$H209&lt;&gt;"",$J209&lt;&gt;""),"Complete",IF(OR($B209&lt;&gt;"",$D209&lt;&gt;"",$F209&lt;&gt;"",$H209&lt;&gt;"",$J209&lt;&gt;""),"Partial","Gap")))</f>
        <v/>
      </c>
      <c r="N209" s="14"/>
    </row>
    <row r="210" customFormat="false" ht="15" hidden="false" customHeight="false" outlineLevel="0" collapsed="false">
      <c r="A210" s="14"/>
      <c r="B210" s="14"/>
      <c r="C210" s="14" t="str">
        <f aca="false">IF($B210="","",IFERROR(INDEX(Requirements_Register!$G$6:$G$255,MATCH($B210,Requirements_Register!$A$6:$A$255,0)),"Missing requirement"))</f>
        <v/>
      </c>
      <c r="D210" s="14"/>
      <c r="E210" s="14" t="str">
        <f aca="false">IF($D210="","",IFERROR(INDEX(Objectives_Outcomes!$B$6:$B$85,MATCH($D210,Objectives_Outcomes!$A$6:$A$85,0)),"Missing objective"))</f>
        <v/>
      </c>
      <c r="F210" s="14"/>
      <c r="G210" s="14"/>
      <c r="H210" s="14"/>
      <c r="I210" s="14"/>
      <c r="J210" s="14"/>
      <c r="K210" s="14"/>
      <c r="L210" s="14"/>
      <c r="M210" s="14" t="str">
        <f aca="false">IF($A210="","",IF(AND($B210&lt;&gt;"",$D210&lt;&gt;"",$F210&lt;&gt;"",$H210&lt;&gt;"",$J210&lt;&gt;""),"Complete",IF(OR($B210&lt;&gt;"",$D210&lt;&gt;"",$F210&lt;&gt;"",$H210&lt;&gt;"",$J210&lt;&gt;""),"Partial","Gap")))</f>
        <v/>
      </c>
      <c r="N210" s="14"/>
    </row>
    <row r="211" customFormat="false" ht="15" hidden="false" customHeight="false" outlineLevel="0" collapsed="false">
      <c r="A211" s="14"/>
      <c r="B211" s="14"/>
      <c r="C211" s="14" t="str">
        <f aca="false">IF($B211="","",IFERROR(INDEX(Requirements_Register!$G$6:$G$255,MATCH($B211,Requirements_Register!$A$6:$A$255,0)),"Missing requirement"))</f>
        <v/>
      </c>
      <c r="D211" s="14"/>
      <c r="E211" s="14" t="str">
        <f aca="false">IF($D211="","",IFERROR(INDEX(Objectives_Outcomes!$B$6:$B$85,MATCH($D211,Objectives_Outcomes!$A$6:$A$85,0)),"Missing objective"))</f>
        <v/>
      </c>
      <c r="F211" s="14"/>
      <c r="G211" s="14"/>
      <c r="H211" s="14"/>
      <c r="I211" s="14"/>
      <c r="J211" s="14"/>
      <c r="K211" s="14"/>
      <c r="L211" s="14"/>
      <c r="M211" s="14" t="str">
        <f aca="false">IF($A211="","",IF(AND($B211&lt;&gt;"",$D211&lt;&gt;"",$F211&lt;&gt;"",$H211&lt;&gt;"",$J211&lt;&gt;""),"Complete",IF(OR($B211&lt;&gt;"",$D211&lt;&gt;"",$F211&lt;&gt;"",$H211&lt;&gt;"",$J211&lt;&gt;""),"Partial","Gap")))</f>
        <v/>
      </c>
      <c r="N211" s="14"/>
    </row>
    <row r="212" customFormat="false" ht="15" hidden="false" customHeight="false" outlineLevel="0" collapsed="false">
      <c r="A212" s="14"/>
      <c r="B212" s="14"/>
      <c r="C212" s="14" t="str">
        <f aca="false">IF($B212="","",IFERROR(INDEX(Requirements_Register!$G$6:$G$255,MATCH($B212,Requirements_Register!$A$6:$A$255,0)),"Missing requirement"))</f>
        <v/>
      </c>
      <c r="D212" s="14"/>
      <c r="E212" s="14" t="str">
        <f aca="false">IF($D212="","",IFERROR(INDEX(Objectives_Outcomes!$B$6:$B$85,MATCH($D212,Objectives_Outcomes!$A$6:$A$85,0)),"Missing objective"))</f>
        <v/>
      </c>
      <c r="F212" s="14"/>
      <c r="G212" s="14"/>
      <c r="H212" s="14"/>
      <c r="I212" s="14"/>
      <c r="J212" s="14"/>
      <c r="K212" s="14"/>
      <c r="L212" s="14"/>
      <c r="M212" s="14" t="str">
        <f aca="false">IF($A212="","",IF(AND($B212&lt;&gt;"",$D212&lt;&gt;"",$F212&lt;&gt;"",$H212&lt;&gt;"",$J212&lt;&gt;""),"Complete",IF(OR($B212&lt;&gt;"",$D212&lt;&gt;"",$F212&lt;&gt;"",$H212&lt;&gt;"",$J212&lt;&gt;""),"Partial","Gap")))</f>
        <v/>
      </c>
      <c r="N212" s="14"/>
    </row>
    <row r="213" customFormat="false" ht="15" hidden="false" customHeight="false" outlineLevel="0" collapsed="false">
      <c r="A213" s="14"/>
      <c r="B213" s="14"/>
      <c r="C213" s="14" t="str">
        <f aca="false">IF($B213="","",IFERROR(INDEX(Requirements_Register!$G$6:$G$255,MATCH($B213,Requirements_Register!$A$6:$A$255,0)),"Missing requirement"))</f>
        <v/>
      </c>
      <c r="D213" s="14"/>
      <c r="E213" s="14" t="str">
        <f aca="false">IF($D213="","",IFERROR(INDEX(Objectives_Outcomes!$B$6:$B$85,MATCH($D213,Objectives_Outcomes!$A$6:$A$85,0)),"Missing objective"))</f>
        <v/>
      </c>
      <c r="F213" s="14"/>
      <c r="G213" s="14"/>
      <c r="H213" s="14"/>
      <c r="I213" s="14"/>
      <c r="J213" s="14"/>
      <c r="K213" s="14"/>
      <c r="L213" s="14"/>
      <c r="M213" s="14" t="str">
        <f aca="false">IF($A213="","",IF(AND($B213&lt;&gt;"",$D213&lt;&gt;"",$F213&lt;&gt;"",$H213&lt;&gt;"",$J213&lt;&gt;""),"Complete",IF(OR($B213&lt;&gt;"",$D213&lt;&gt;"",$F213&lt;&gt;"",$H213&lt;&gt;"",$J213&lt;&gt;""),"Partial","Gap")))</f>
        <v/>
      </c>
      <c r="N213" s="14"/>
    </row>
    <row r="214" customFormat="false" ht="15" hidden="false" customHeight="false" outlineLevel="0" collapsed="false">
      <c r="A214" s="14"/>
      <c r="B214" s="14"/>
      <c r="C214" s="14" t="str">
        <f aca="false">IF($B214="","",IFERROR(INDEX(Requirements_Register!$G$6:$G$255,MATCH($B214,Requirements_Register!$A$6:$A$255,0)),"Missing requirement"))</f>
        <v/>
      </c>
      <c r="D214" s="14"/>
      <c r="E214" s="14" t="str">
        <f aca="false">IF($D214="","",IFERROR(INDEX(Objectives_Outcomes!$B$6:$B$85,MATCH($D214,Objectives_Outcomes!$A$6:$A$85,0)),"Missing objective"))</f>
        <v/>
      </c>
      <c r="F214" s="14"/>
      <c r="G214" s="14"/>
      <c r="H214" s="14"/>
      <c r="I214" s="14"/>
      <c r="J214" s="14"/>
      <c r="K214" s="14"/>
      <c r="L214" s="14"/>
      <c r="M214" s="14" t="str">
        <f aca="false">IF($A214="","",IF(AND($B214&lt;&gt;"",$D214&lt;&gt;"",$F214&lt;&gt;"",$H214&lt;&gt;"",$J214&lt;&gt;""),"Complete",IF(OR($B214&lt;&gt;"",$D214&lt;&gt;"",$F214&lt;&gt;"",$H214&lt;&gt;"",$J214&lt;&gt;""),"Partial","Gap")))</f>
        <v/>
      </c>
      <c r="N214" s="14"/>
    </row>
    <row r="215" customFormat="false" ht="15" hidden="false" customHeight="false" outlineLevel="0" collapsed="false">
      <c r="A215" s="14"/>
      <c r="B215" s="14"/>
      <c r="C215" s="14" t="str">
        <f aca="false">IF($B215="","",IFERROR(INDEX(Requirements_Register!$G$6:$G$255,MATCH($B215,Requirements_Register!$A$6:$A$255,0)),"Missing requirement"))</f>
        <v/>
      </c>
      <c r="D215" s="14"/>
      <c r="E215" s="14" t="str">
        <f aca="false">IF($D215="","",IFERROR(INDEX(Objectives_Outcomes!$B$6:$B$85,MATCH($D215,Objectives_Outcomes!$A$6:$A$85,0)),"Missing objective"))</f>
        <v/>
      </c>
      <c r="F215" s="14"/>
      <c r="G215" s="14"/>
      <c r="H215" s="14"/>
      <c r="I215" s="14"/>
      <c r="J215" s="14"/>
      <c r="K215" s="14"/>
      <c r="L215" s="14"/>
      <c r="M215" s="14" t="str">
        <f aca="false">IF($A215="","",IF(AND($B215&lt;&gt;"",$D215&lt;&gt;"",$F215&lt;&gt;"",$H215&lt;&gt;"",$J215&lt;&gt;""),"Complete",IF(OR($B215&lt;&gt;"",$D215&lt;&gt;"",$F215&lt;&gt;"",$H215&lt;&gt;"",$J215&lt;&gt;""),"Partial","Gap")))</f>
        <v/>
      </c>
      <c r="N215" s="14"/>
    </row>
    <row r="216" customFormat="false" ht="15" hidden="false" customHeight="false" outlineLevel="0" collapsed="false">
      <c r="A216" s="14"/>
      <c r="B216" s="14"/>
      <c r="C216" s="14" t="str">
        <f aca="false">IF($B216="","",IFERROR(INDEX(Requirements_Register!$G$6:$G$255,MATCH($B216,Requirements_Register!$A$6:$A$255,0)),"Missing requirement"))</f>
        <v/>
      </c>
      <c r="D216" s="14"/>
      <c r="E216" s="14" t="str">
        <f aca="false">IF($D216="","",IFERROR(INDEX(Objectives_Outcomes!$B$6:$B$85,MATCH($D216,Objectives_Outcomes!$A$6:$A$85,0)),"Missing objective"))</f>
        <v/>
      </c>
      <c r="F216" s="14"/>
      <c r="G216" s="14"/>
      <c r="H216" s="14"/>
      <c r="I216" s="14"/>
      <c r="J216" s="14"/>
      <c r="K216" s="14"/>
      <c r="L216" s="14"/>
      <c r="M216" s="14" t="str">
        <f aca="false">IF($A216="","",IF(AND($B216&lt;&gt;"",$D216&lt;&gt;"",$F216&lt;&gt;"",$H216&lt;&gt;"",$J216&lt;&gt;""),"Complete",IF(OR($B216&lt;&gt;"",$D216&lt;&gt;"",$F216&lt;&gt;"",$H216&lt;&gt;"",$J216&lt;&gt;""),"Partial","Gap")))</f>
        <v/>
      </c>
      <c r="N216" s="14"/>
    </row>
    <row r="217" customFormat="false" ht="15" hidden="false" customHeight="false" outlineLevel="0" collapsed="false">
      <c r="A217" s="14"/>
      <c r="B217" s="14"/>
      <c r="C217" s="14" t="str">
        <f aca="false">IF($B217="","",IFERROR(INDEX(Requirements_Register!$G$6:$G$255,MATCH($B217,Requirements_Register!$A$6:$A$255,0)),"Missing requirement"))</f>
        <v/>
      </c>
      <c r="D217" s="14"/>
      <c r="E217" s="14" t="str">
        <f aca="false">IF($D217="","",IFERROR(INDEX(Objectives_Outcomes!$B$6:$B$85,MATCH($D217,Objectives_Outcomes!$A$6:$A$85,0)),"Missing objective"))</f>
        <v/>
      </c>
      <c r="F217" s="14"/>
      <c r="G217" s="14"/>
      <c r="H217" s="14"/>
      <c r="I217" s="14"/>
      <c r="J217" s="14"/>
      <c r="K217" s="14"/>
      <c r="L217" s="14"/>
      <c r="M217" s="14" t="str">
        <f aca="false">IF($A217="","",IF(AND($B217&lt;&gt;"",$D217&lt;&gt;"",$F217&lt;&gt;"",$H217&lt;&gt;"",$J217&lt;&gt;""),"Complete",IF(OR($B217&lt;&gt;"",$D217&lt;&gt;"",$F217&lt;&gt;"",$H217&lt;&gt;"",$J217&lt;&gt;""),"Partial","Gap")))</f>
        <v/>
      </c>
      <c r="N217" s="14"/>
    </row>
    <row r="218" customFormat="false" ht="15" hidden="false" customHeight="false" outlineLevel="0" collapsed="false">
      <c r="A218" s="14"/>
      <c r="B218" s="14"/>
      <c r="C218" s="14" t="str">
        <f aca="false">IF($B218="","",IFERROR(INDEX(Requirements_Register!$G$6:$G$255,MATCH($B218,Requirements_Register!$A$6:$A$255,0)),"Missing requirement"))</f>
        <v/>
      </c>
      <c r="D218" s="14"/>
      <c r="E218" s="14" t="str">
        <f aca="false">IF($D218="","",IFERROR(INDEX(Objectives_Outcomes!$B$6:$B$85,MATCH($D218,Objectives_Outcomes!$A$6:$A$85,0)),"Missing objective"))</f>
        <v/>
      </c>
      <c r="F218" s="14"/>
      <c r="G218" s="14"/>
      <c r="H218" s="14"/>
      <c r="I218" s="14"/>
      <c r="J218" s="14"/>
      <c r="K218" s="14"/>
      <c r="L218" s="14"/>
      <c r="M218" s="14" t="str">
        <f aca="false">IF($A218="","",IF(AND($B218&lt;&gt;"",$D218&lt;&gt;"",$F218&lt;&gt;"",$H218&lt;&gt;"",$J218&lt;&gt;""),"Complete",IF(OR($B218&lt;&gt;"",$D218&lt;&gt;"",$F218&lt;&gt;"",$H218&lt;&gt;"",$J218&lt;&gt;""),"Partial","Gap")))</f>
        <v/>
      </c>
      <c r="N218" s="14"/>
    </row>
    <row r="219" customFormat="false" ht="15" hidden="false" customHeight="false" outlineLevel="0" collapsed="false">
      <c r="A219" s="14"/>
      <c r="B219" s="14"/>
      <c r="C219" s="14" t="str">
        <f aca="false">IF($B219="","",IFERROR(INDEX(Requirements_Register!$G$6:$G$255,MATCH($B219,Requirements_Register!$A$6:$A$255,0)),"Missing requirement"))</f>
        <v/>
      </c>
      <c r="D219" s="14"/>
      <c r="E219" s="14" t="str">
        <f aca="false">IF($D219="","",IFERROR(INDEX(Objectives_Outcomes!$B$6:$B$85,MATCH($D219,Objectives_Outcomes!$A$6:$A$85,0)),"Missing objective"))</f>
        <v/>
      </c>
      <c r="F219" s="14"/>
      <c r="G219" s="14"/>
      <c r="H219" s="14"/>
      <c r="I219" s="14"/>
      <c r="J219" s="14"/>
      <c r="K219" s="14"/>
      <c r="L219" s="14"/>
      <c r="M219" s="14" t="str">
        <f aca="false">IF($A219="","",IF(AND($B219&lt;&gt;"",$D219&lt;&gt;"",$F219&lt;&gt;"",$H219&lt;&gt;"",$J219&lt;&gt;""),"Complete",IF(OR($B219&lt;&gt;"",$D219&lt;&gt;"",$F219&lt;&gt;"",$H219&lt;&gt;"",$J219&lt;&gt;""),"Partial","Gap")))</f>
        <v/>
      </c>
      <c r="N219" s="14"/>
    </row>
    <row r="220" customFormat="false" ht="15" hidden="false" customHeight="false" outlineLevel="0" collapsed="false">
      <c r="A220" s="14"/>
      <c r="B220" s="14"/>
      <c r="C220" s="14" t="str">
        <f aca="false">IF($B220="","",IFERROR(INDEX(Requirements_Register!$G$6:$G$255,MATCH($B220,Requirements_Register!$A$6:$A$255,0)),"Missing requirement"))</f>
        <v/>
      </c>
      <c r="D220" s="14"/>
      <c r="E220" s="14" t="str">
        <f aca="false">IF($D220="","",IFERROR(INDEX(Objectives_Outcomes!$B$6:$B$85,MATCH($D220,Objectives_Outcomes!$A$6:$A$85,0)),"Missing objective"))</f>
        <v/>
      </c>
      <c r="F220" s="14"/>
      <c r="G220" s="14"/>
      <c r="H220" s="14"/>
      <c r="I220" s="14"/>
      <c r="J220" s="14"/>
      <c r="K220" s="14"/>
      <c r="L220" s="14"/>
      <c r="M220" s="14" t="str">
        <f aca="false">IF($A220="","",IF(AND($B220&lt;&gt;"",$D220&lt;&gt;"",$F220&lt;&gt;"",$H220&lt;&gt;"",$J220&lt;&gt;""),"Complete",IF(OR($B220&lt;&gt;"",$D220&lt;&gt;"",$F220&lt;&gt;"",$H220&lt;&gt;"",$J220&lt;&gt;""),"Partial","Gap")))</f>
        <v/>
      </c>
      <c r="N220" s="14"/>
    </row>
    <row r="221" customFormat="false" ht="15" hidden="false" customHeight="false" outlineLevel="0" collapsed="false">
      <c r="A221" s="14"/>
      <c r="B221" s="14"/>
      <c r="C221" s="14" t="str">
        <f aca="false">IF($B221="","",IFERROR(INDEX(Requirements_Register!$G$6:$G$255,MATCH($B221,Requirements_Register!$A$6:$A$255,0)),"Missing requirement"))</f>
        <v/>
      </c>
      <c r="D221" s="14"/>
      <c r="E221" s="14" t="str">
        <f aca="false">IF($D221="","",IFERROR(INDEX(Objectives_Outcomes!$B$6:$B$85,MATCH($D221,Objectives_Outcomes!$A$6:$A$85,0)),"Missing objective"))</f>
        <v/>
      </c>
      <c r="F221" s="14"/>
      <c r="G221" s="14"/>
      <c r="H221" s="14"/>
      <c r="I221" s="14"/>
      <c r="J221" s="14"/>
      <c r="K221" s="14"/>
      <c r="L221" s="14"/>
      <c r="M221" s="14" t="str">
        <f aca="false">IF($A221="","",IF(AND($B221&lt;&gt;"",$D221&lt;&gt;"",$F221&lt;&gt;"",$H221&lt;&gt;"",$J221&lt;&gt;""),"Complete",IF(OR($B221&lt;&gt;"",$D221&lt;&gt;"",$F221&lt;&gt;"",$H221&lt;&gt;"",$J221&lt;&gt;""),"Partial","Gap")))</f>
        <v/>
      </c>
      <c r="N221" s="14"/>
    </row>
    <row r="222" customFormat="false" ht="15" hidden="false" customHeight="false" outlineLevel="0" collapsed="false">
      <c r="A222" s="14"/>
      <c r="B222" s="14"/>
      <c r="C222" s="14" t="str">
        <f aca="false">IF($B222="","",IFERROR(INDEX(Requirements_Register!$G$6:$G$255,MATCH($B222,Requirements_Register!$A$6:$A$255,0)),"Missing requirement"))</f>
        <v/>
      </c>
      <c r="D222" s="14"/>
      <c r="E222" s="14" t="str">
        <f aca="false">IF($D222="","",IFERROR(INDEX(Objectives_Outcomes!$B$6:$B$85,MATCH($D222,Objectives_Outcomes!$A$6:$A$85,0)),"Missing objective"))</f>
        <v/>
      </c>
      <c r="F222" s="14"/>
      <c r="G222" s="14"/>
      <c r="H222" s="14"/>
      <c r="I222" s="14"/>
      <c r="J222" s="14"/>
      <c r="K222" s="14"/>
      <c r="L222" s="14"/>
      <c r="M222" s="14" t="str">
        <f aca="false">IF($A222="","",IF(AND($B222&lt;&gt;"",$D222&lt;&gt;"",$F222&lt;&gt;"",$H222&lt;&gt;"",$J222&lt;&gt;""),"Complete",IF(OR($B222&lt;&gt;"",$D222&lt;&gt;"",$F222&lt;&gt;"",$H222&lt;&gt;"",$J222&lt;&gt;""),"Partial","Gap")))</f>
        <v/>
      </c>
      <c r="N222" s="14"/>
    </row>
    <row r="223" customFormat="false" ht="15" hidden="false" customHeight="false" outlineLevel="0" collapsed="false">
      <c r="A223" s="14"/>
      <c r="B223" s="14"/>
      <c r="C223" s="14" t="str">
        <f aca="false">IF($B223="","",IFERROR(INDEX(Requirements_Register!$G$6:$G$255,MATCH($B223,Requirements_Register!$A$6:$A$255,0)),"Missing requirement"))</f>
        <v/>
      </c>
      <c r="D223" s="14"/>
      <c r="E223" s="14" t="str">
        <f aca="false">IF($D223="","",IFERROR(INDEX(Objectives_Outcomes!$B$6:$B$85,MATCH($D223,Objectives_Outcomes!$A$6:$A$85,0)),"Missing objective"))</f>
        <v/>
      </c>
      <c r="F223" s="14"/>
      <c r="G223" s="14"/>
      <c r="H223" s="14"/>
      <c r="I223" s="14"/>
      <c r="J223" s="14"/>
      <c r="K223" s="14"/>
      <c r="L223" s="14"/>
      <c r="M223" s="14" t="str">
        <f aca="false">IF($A223="","",IF(AND($B223&lt;&gt;"",$D223&lt;&gt;"",$F223&lt;&gt;"",$H223&lt;&gt;"",$J223&lt;&gt;""),"Complete",IF(OR($B223&lt;&gt;"",$D223&lt;&gt;"",$F223&lt;&gt;"",$H223&lt;&gt;"",$J223&lt;&gt;""),"Partial","Gap")))</f>
        <v/>
      </c>
      <c r="N223" s="14"/>
    </row>
    <row r="224" customFormat="false" ht="15" hidden="false" customHeight="false" outlineLevel="0" collapsed="false">
      <c r="A224" s="14"/>
      <c r="B224" s="14"/>
      <c r="C224" s="14" t="str">
        <f aca="false">IF($B224="","",IFERROR(INDEX(Requirements_Register!$G$6:$G$255,MATCH($B224,Requirements_Register!$A$6:$A$255,0)),"Missing requirement"))</f>
        <v/>
      </c>
      <c r="D224" s="14"/>
      <c r="E224" s="14" t="str">
        <f aca="false">IF($D224="","",IFERROR(INDEX(Objectives_Outcomes!$B$6:$B$85,MATCH($D224,Objectives_Outcomes!$A$6:$A$85,0)),"Missing objective"))</f>
        <v/>
      </c>
      <c r="F224" s="14"/>
      <c r="G224" s="14"/>
      <c r="H224" s="14"/>
      <c r="I224" s="14"/>
      <c r="J224" s="14"/>
      <c r="K224" s="14"/>
      <c r="L224" s="14"/>
      <c r="M224" s="14" t="str">
        <f aca="false">IF($A224="","",IF(AND($B224&lt;&gt;"",$D224&lt;&gt;"",$F224&lt;&gt;"",$H224&lt;&gt;"",$J224&lt;&gt;""),"Complete",IF(OR($B224&lt;&gt;"",$D224&lt;&gt;"",$F224&lt;&gt;"",$H224&lt;&gt;"",$J224&lt;&gt;""),"Partial","Gap")))</f>
        <v/>
      </c>
      <c r="N224" s="14"/>
    </row>
    <row r="225" customFormat="false" ht="15" hidden="false" customHeight="false" outlineLevel="0" collapsed="false">
      <c r="A225" s="14"/>
      <c r="B225" s="14"/>
      <c r="C225" s="14" t="str">
        <f aca="false">IF($B225="","",IFERROR(INDEX(Requirements_Register!$G$6:$G$255,MATCH($B225,Requirements_Register!$A$6:$A$255,0)),"Missing requirement"))</f>
        <v/>
      </c>
      <c r="D225" s="14"/>
      <c r="E225" s="14" t="str">
        <f aca="false">IF($D225="","",IFERROR(INDEX(Objectives_Outcomes!$B$6:$B$85,MATCH($D225,Objectives_Outcomes!$A$6:$A$85,0)),"Missing objective"))</f>
        <v/>
      </c>
      <c r="F225" s="14"/>
      <c r="G225" s="14"/>
      <c r="H225" s="14"/>
      <c r="I225" s="14"/>
      <c r="J225" s="14"/>
      <c r="K225" s="14"/>
      <c r="L225" s="14"/>
      <c r="M225" s="14" t="str">
        <f aca="false">IF($A225="","",IF(AND($B225&lt;&gt;"",$D225&lt;&gt;"",$F225&lt;&gt;"",$H225&lt;&gt;"",$J225&lt;&gt;""),"Complete",IF(OR($B225&lt;&gt;"",$D225&lt;&gt;"",$F225&lt;&gt;"",$H225&lt;&gt;"",$J225&lt;&gt;""),"Partial","Gap")))</f>
        <v/>
      </c>
      <c r="N225" s="14"/>
    </row>
    <row r="226" customFormat="false" ht="15" hidden="false" customHeight="false" outlineLevel="0" collapsed="false">
      <c r="A226" s="14"/>
      <c r="B226" s="14"/>
      <c r="C226" s="14" t="str">
        <f aca="false">IF($B226="","",IFERROR(INDEX(Requirements_Register!$G$6:$G$255,MATCH($B226,Requirements_Register!$A$6:$A$255,0)),"Missing requirement"))</f>
        <v/>
      </c>
      <c r="D226" s="14"/>
      <c r="E226" s="14" t="str">
        <f aca="false">IF($D226="","",IFERROR(INDEX(Objectives_Outcomes!$B$6:$B$85,MATCH($D226,Objectives_Outcomes!$A$6:$A$85,0)),"Missing objective"))</f>
        <v/>
      </c>
      <c r="F226" s="14"/>
      <c r="G226" s="14"/>
      <c r="H226" s="14"/>
      <c r="I226" s="14"/>
      <c r="J226" s="14"/>
      <c r="K226" s="14"/>
      <c r="L226" s="14"/>
      <c r="M226" s="14" t="str">
        <f aca="false">IF($A226="","",IF(AND($B226&lt;&gt;"",$D226&lt;&gt;"",$F226&lt;&gt;"",$H226&lt;&gt;"",$J226&lt;&gt;""),"Complete",IF(OR($B226&lt;&gt;"",$D226&lt;&gt;"",$F226&lt;&gt;"",$H226&lt;&gt;"",$J226&lt;&gt;""),"Partial","Gap")))</f>
        <v/>
      </c>
      <c r="N226" s="14"/>
    </row>
    <row r="227" customFormat="false" ht="15" hidden="false" customHeight="false" outlineLevel="0" collapsed="false">
      <c r="A227" s="14"/>
      <c r="B227" s="14"/>
      <c r="C227" s="14" t="str">
        <f aca="false">IF($B227="","",IFERROR(INDEX(Requirements_Register!$G$6:$G$255,MATCH($B227,Requirements_Register!$A$6:$A$255,0)),"Missing requirement"))</f>
        <v/>
      </c>
      <c r="D227" s="14"/>
      <c r="E227" s="14" t="str">
        <f aca="false">IF($D227="","",IFERROR(INDEX(Objectives_Outcomes!$B$6:$B$85,MATCH($D227,Objectives_Outcomes!$A$6:$A$85,0)),"Missing objective"))</f>
        <v/>
      </c>
      <c r="F227" s="14"/>
      <c r="G227" s="14"/>
      <c r="H227" s="14"/>
      <c r="I227" s="14"/>
      <c r="J227" s="14"/>
      <c r="K227" s="14"/>
      <c r="L227" s="14"/>
      <c r="M227" s="14" t="str">
        <f aca="false">IF($A227="","",IF(AND($B227&lt;&gt;"",$D227&lt;&gt;"",$F227&lt;&gt;"",$H227&lt;&gt;"",$J227&lt;&gt;""),"Complete",IF(OR($B227&lt;&gt;"",$D227&lt;&gt;"",$F227&lt;&gt;"",$H227&lt;&gt;"",$J227&lt;&gt;""),"Partial","Gap")))</f>
        <v/>
      </c>
      <c r="N227" s="14"/>
    </row>
    <row r="228" customFormat="false" ht="15" hidden="false" customHeight="false" outlineLevel="0" collapsed="false">
      <c r="A228" s="14"/>
      <c r="B228" s="14"/>
      <c r="C228" s="14" t="str">
        <f aca="false">IF($B228="","",IFERROR(INDEX(Requirements_Register!$G$6:$G$255,MATCH($B228,Requirements_Register!$A$6:$A$255,0)),"Missing requirement"))</f>
        <v/>
      </c>
      <c r="D228" s="14"/>
      <c r="E228" s="14" t="str">
        <f aca="false">IF($D228="","",IFERROR(INDEX(Objectives_Outcomes!$B$6:$B$85,MATCH($D228,Objectives_Outcomes!$A$6:$A$85,0)),"Missing objective"))</f>
        <v/>
      </c>
      <c r="F228" s="14"/>
      <c r="G228" s="14"/>
      <c r="H228" s="14"/>
      <c r="I228" s="14"/>
      <c r="J228" s="14"/>
      <c r="K228" s="14"/>
      <c r="L228" s="14"/>
      <c r="M228" s="14" t="str">
        <f aca="false">IF($A228="","",IF(AND($B228&lt;&gt;"",$D228&lt;&gt;"",$F228&lt;&gt;"",$H228&lt;&gt;"",$J228&lt;&gt;""),"Complete",IF(OR($B228&lt;&gt;"",$D228&lt;&gt;"",$F228&lt;&gt;"",$H228&lt;&gt;"",$J228&lt;&gt;""),"Partial","Gap")))</f>
        <v/>
      </c>
      <c r="N228" s="14"/>
    </row>
    <row r="229" customFormat="false" ht="15" hidden="false" customHeight="false" outlineLevel="0" collapsed="false">
      <c r="A229" s="14"/>
      <c r="B229" s="14"/>
      <c r="C229" s="14" t="str">
        <f aca="false">IF($B229="","",IFERROR(INDEX(Requirements_Register!$G$6:$G$255,MATCH($B229,Requirements_Register!$A$6:$A$255,0)),"Missing requirement"))</f>
        <v/>
      </c>
      <c r="D229" s="14"/>
      <c r="E229" s="14" t="str">
        <f aca="false">IF($D229="","",IFERROR(INDEX(Objectives_Outcomes!$B$6:$B$85,MATCH($D229,Objectives_Outcomes!$A$6:$A$85,0)),"Missing objective"))</f>
        <v/>
      </c>
      <c r="F229" s="14"/>
      <c r="G229" s="14"/>
      <c r="H229" s="14"/>
      <c r="I229" s="14"/>
      <c r="J229" s="14"/>
      <c r="K229" s="14"/>
      <c r="L229" s="14"/>
      <c r="M229" s="14" t="str">
        <f aca="false">IF($A229="","",IF(AND($B229&lt;&gt;"",$D229&lt;&gt;"",$F229&lt;&gt;"",$H229&lt;&gt;"",$J229&lt;&gt;""),"Complete",IF(OR($B229&lt;&gt;"",$D229&lt;&gt;"",$F229&lt;&gt;"",$H229&lt;&gt;"",$J229&lt;&gt;""),"Partial","Gap")))</f>
        <v/>
      </c>
      <c r="N229" s="14"/>
    </row>
    <row r="230" customFormat="false" ht="15" hidden="false" customHeight="false" outlineLevel="0" collapsed="false">
      <c r="A230" s="14"/>
      <c r="B230" s="14"/>
      <c r="C230" s="14" t="str">
        <f aca="false">IF($B230="","",IFERROR(INDEX(Requirements_Register!$G$6:$G$255,MATCH($B230,Requirements_Register!$A$6:$A$255,0)),"Missing requirement"))</f>
        <v/>
      </c>
      <c r="D230" s="14"/>
      <c r="E230" s="14" t="str">
        <f aca="false">IF($D230="","",IFERROR(INDEX(Objectives_Outcomes!$B$6:$B$85,MATCH($D230,Objectives_Outcomes!$A$6:$A$85,0)),"Missing objective"))</f>
        <v/>
      </c>
      <c r="F230" s="14"/>
      <c r="G230" s="14"/>
      <c r="H230" s="14"/>
      <c r="I230" s="14"/>
      <c r="J230" s="14"/>
      <c r="K230" s="14"/>
      <c r="L230" s="14"/>
      <c r="M230" s="14" t="str">
        <f aca="false">IF($A230="","",IF(AND($B230&lt;&gt;"",$D230&lt;&gt;"",$F230&lt;&gt;"",$H230&lt;&gt;"",$J230&lt;&gt;""),"Complete",IF(OR($B230&lt;&gt;"",$D230&lt;&gt;"",$F230&lt;&gt;"",$H230&lt;&gt;"",$J230&lt;&gt;""),"Partial","Gap")))</f>
        <v/>
      </c>
      <c r="N230" s="14"/>
    </row>
    <row r="231" customFormat="false" ht="15" hidden="false" customHeight="false" outlineLevel="0" collapsed="false">
      <c r="A231" s="14"/>
      <c r="B231" s="14"/>
      <c r="C231" s="14" t="str">
        <f aca="false">IF($B231="","",IFERROR(INDEX(Requirements_Register!$G$6:$G$255,MATCH($B231,Requirements_Register!$A$6:$A$255,0)),"Missing requirement"))</f>
        <v/>
      </c>
      <c r="D231" s="14"/>
      <c r="E231" s="14" t="str">
        <f aca="false">IF($D231="","",IFERROR(INDEX(Objectives_Outcomes!$B$6:$B$85,MATCH($D231,Objectives_Outcomes!$A$6:$A$85,0)),"Missing objective"))</f>
        <v/>
      </c>
      <c r="F231" s="14"/>
      <c r="G231" s="14"/>
      <c r="H231" s="14"/>
      <c r="I231" s="14"/>
      <c r="J231" s="14"/>
      <c r="K231" s="14"/>
      <c r="L231" s="14"/>
      <c r="M231" s="14" t="str">
        <f aca="false">IF($A231="","",IF(AND($B231&lt;&gt;"",$D231&lt;&gt;"",$F231&lt;&gt;"",$H231&lt;&gt;"",$J231&lt;&gt;""),"Complete",IF(OR($B231&lt;&gt;"",$D231&lt;&gt;"",$F231&lt;&gt;"",$H231&lt;&gt;"",$J231&lt;&gt;""),"Partial","Gap")))</f>
        <v/>
      </c>
      <c r="N231" s="14"/>
    </row>
    <row r="232" customFormat="false" ht="15" hidden="false" customHeight="false" outlineLevel="0" collapsed="false">
      <c r="A232" s="14"/>
      <c r="B232" s="14"/>
      <c r="C232" s="14" t="str">
        <f aca="false">IF($B232="","",IFERROR(INDEX(Requirements_Register!$G$6:$G$255,MATCH($B232,Requirements_Register!$A$6:$A$255,0)),"Missing requirement"))</f>
        <v/>
      </c>
      <c r="D232" s="14"/>
      <c r="E232" s="14" t="str">
        <f aca="false">IF($D232="","",IFERROR(INDEX(Objectives_Outcomes!$B$6:$B$85,MATCH($D232,Objectives_Outcomes!$A$6:$A$85,0)),"Missing objective"))</f>
        <v/>
      </c>
      <c r="F232" s="14"/>
      <c r="G232" s="14"/>
      <c r="H232" s="14"/>
      <c r="I232" s="14"/>
      <c r="J232" s="14"/>
      <c r="K232" s="14"/>
      <c r="L232" s="14"/>
      <c r="M232" s="14" t="str">
        <f aca="false">IF($A232="","",IF(AND($B232&lt;&gt;"",$D232&lt;&gt;"",$F232&lt;&gt;"",$H232&lt;&gt;"",$J232&lt;&gt;""),"Complete",IF(OR($B232&lt;&gt;"",$D232&lt;&gt;"",$F232&lt;&gt;"",$H232&lt;&gt;"",$J232&lt;&gt;""),"Partial","Gap")))</f>
        <v/>
      </c>
      <c r="N232" s="14"/>
    </row>
    <row r="233" customFormat="false" ht="15" hidden="false" customHeight="false" outlineLevel="0" collapsed="false">
      <c r="A233" s="14"/>
      <c r="B233" s="14"/>
      <c r="C233" s="14" t="str">
        <f aca="false">IF($B233="","",IFERROR(INDEX(Requirements_Register!$G$6:$G$255,MATCH($B233,Requirements_Register!$A$6:$A$255,0)),"Missing requirement"))</f>
        <v/>
      </c>
      <c r="D233" s="14"/>
      <c r="E233" s="14" t="str">
        <f aca="false">IF($D233="","",IFERROR(INDEX(Objectives_Outcomes!$B$6:$B$85,MATCH($D233,Objectives_Outcomes!$A$6:$A$85,0)),"Missing objective"))</f>
        <v/>
      </c>
      <c r="F233" s="14"/>
      <c r="G233" s="14"/>
      <c r="H233" s="14"/>
      <c r="I233" s="14"/>
      <c r="J233" s="14"/>
      <c r="K233" s="14"/>
      <c r="L233" s="14"/>
      <c r="M233" s="14" t="str">
        <f aca="false">IF($A233="","",IF(AND($B233&lt;&gt;"",$D233&lt;&gt;"",$F233&lt;&gt;"",$H233&lt;&gt;"",$J233&lt;&gt;""),"Complete",IF(OR($B233&lt;&gt;"",$D233&lt;&gt;"",$F233&lt;&gt;"",$H233&lt;&gt;"",$J233&lt;&gt;""),"Partial","Gap")))</f>
        <v/>
      </c>
      <c r="N233" s="14"/>
    </row>
    <row r="234" customFormat="false" ht="15" hidden="false" customHeight="false" outlineLevel="0" collapsed="false">
      <c r="A234" s="14"/>
      <c r="B234" s="14"/>
      <c r="C234" s="14" t="str">
        <f aca="false">IF($B234="","",IFERROR(INDEX(Requirements_Register!$G$6:$G$255,MATCH($B234,Requirements_Register!$A$6:$A$255,0)),"Missing requirement"))</f>
        <v/>
      </c>
      <c r="D234" s="14"/>
      <c r="E234" s="14" t="str">
        <f aca="false">IF($D234="","",IFERROR(INDEX(Objectives_Outcomes!$B$6:$B$85,MATCH($D234,Objectives_Outcomes!$A$6:$A$85,0)),"Missing objective"))</f>
        <v/>
      </c>
      <c r="F234" s="14"/>
      <c r="G234" s="14"/>
      <c r="H234" s="14"/>
      <c r="I234" s="14"/>
      <c r="J234" s="14"/>
      <c r="K234" s="14"/>
      <c r="L234" s="14"/>
      <c r="M234" s="14" t="str">
        <f aca="false">IF($A234="","",IF(AND($B234&lt;&gt;"",$D234&lt;&gt;"",$F234&lt;&gt;"",$H234&lt;&gt;"",$J234&lt;&gt;""),"Complete",IF(OR($B234&lt;&gt;"",$D234&lt;&gt;"",$F234&lt;&gt;"",$H234&lt;&gt;"",$J234&lt;&gt;""),"Partial","Gap")))</f>
        <v/>
      </c>
      <c r="N234" s="14"/>
    </row>
    <row r="235" customFormat="false" ht="15" hidden="false" customHeight="false" outlineLevel="0" collapsed="false">
      <c r="A235" s="14"/>
      <c r="B235" s="14"/>
      <c r="C235" s="14" t="str">
        <f aca="false">IF($B235="","",IFERROR(INDEX(Requirements_Register!$G$6:$G$255,MATCH($B235,Requirements_Register!$A$6:$A$255,0)),"Missing requirement"))</f>
        <v/>
      </c>
      <c r="D235" s="14"/>
      <c r="E235" s="14" t="str">
        <f aca="false">IF($D235="","",IFERROR(INDEX(Objectives_Outcomes!$B$6:$B$85,MATCH($D235,Objectives_Outcomes!$A$6:$A$85,0)),"Missing objective"))</f>
        <v/>
      </c>
      <c r="F235" s="14"/>
      <c r="G235" s="14"/>
      <c r="H235" s="14"/>
      <c r="I235" s="14"/>
      <c r="J235" s="14"/>
      <c r="K235" s="14"/>
      <c r="L235" s="14"/>
      <c r="M235" s="14" t="str">
        <f aca="false">IF($A235="","",IF(AND($B235&lt;&gt;"",$D235&lt;&gt;"",$F235&lt;&gt;"",$H235&lt;&gt;"",$J235&lt;&gt;""),"Complete",IF(OR($B235&lt;&gt;"",$D235&lt;&gt;"",$F235&lt;&gt;"",$H235&lt;&gt;"",$J235&lt;&gt;""),"Partial","Gap")))</f>
        <v/>
      </c>
      <c r="N235" s="14"/>
    </row>
    <row r="236" customFormat="false" ht="15" hidden="false" customHeight="false" outlineLevel="0" collapsed="false">
      <c r="A236" s="14"/>
      <c r="B236" s="14"/>
      <c r="C236" s="14" t="str">
        <f aca="false">IF($B236="","",IFERROR(INDEX(Requirements_Register!$G$6:$G$255,MATCH($B236,Requirements_Register!$A$6:$A$255,0)),"Missing requirement"))</f>
        <v/>
      </c>
      <c r="D236" s="14"/>
      <c r="E236" s="14" t="str">
        <f aca="false">IF($D236="","",IFERROR(INDEX(Objectives_Outcomes!$B$6:$B$85,MATCH($D236,Objectives_Outcomes!$A$6:$A$85,0)),"Missing objective"))</f>
        <v/>
      </c>
      <c r="F236" s="14"/>
      <c r="G236" s="14"/>
      <c r="H236" s="14"/>
      <c r="I236" s="14"/>
      <c r="J236" s="14"/>
      <c r="K236" s="14"/>
      <c r="L236" s="14"/>
      <c r="M236" s="14" t="str">
        <f aca="false">IF($A236="","",IF(AND($B236&lt;&gt;"",$D236&lt;&gt;"",$F236&lt;&gt;"",$H236&lt;&gt;"",$J236&lt;&gt;""),"Complete",IF(OR($B236&lt;&gt;"",$D236&lt;&gt;"",$F236&lt;&gt;"",$H236&lt;&gt;"",$J236&lt;&gt;""),"Partial","Gap")))</f>
        <v/>
      </c>
      <c r="N236" s="14"/>
    </row>
    <row r="237" customFormat="false" ht="15" hidden="false" customHeight="false" outlineLevel="0" collapsed="false">
      <c r="A237" s="14"/>
      <c r="B237" s="14"/>
      <c r="C237" s="14" t="str">
        <f aca="false">IF($B237="","",IFERROR(INDEX(Requirements_Register!$G$6:$G$255,MATCH($B237,Requirements_Register!$A$6:$A$255,0)),"Missing requirement"))</f>
        <v/>
      </c>
      <c r="D237" s="14"/>
      <c r="E237" s="14" t="str">
        <f aca="false">IF($D237="","",IFERROR(INDEX(Objectives_Outcomes!$B$6:$B$85,MATCH($D237,Objectives_Outcomes!$A$6:$A$85,0)),"Missing objective"))</f>
        <v/>
      </c>
      <c r="F237" s="14"/>
      <c r="G237" s="14"/>
      <c r="H237" s="14"/>
      <c r="I237" s="14"/>
      <c r="J237" s="14"/>
      <c r="K237" s="14"/>
      <c r="L237" s="14"/>
      <c r="M237" s="14" t="str">
        <f aca="false">IF($A237="","",IF(AND($B237&lt;&gt;"",$D237&lt;&gt;"",$F237&lt;&gt;"",$H237&lt;&gt;"",$J237&lt;&gt;""),"Complete",IF(OR($B237&lt;&gt;"",$D237&lt;&gt;"",$F237&lt;&gt;"",$H237&lt;&gt;"",$J237&lt;&gt;""),"Partial","Gap")))</f>
        <v/>
      </c>
      <c r="N237" s="14"/>
    </row>
    <row r="238" customFormat="false" ht="15" hidden="false" customHeight="false" outlineLevel="0" collapsed="false">
      <c r="A238" s="14"/>
      <c r="B238" s="14"/>
      <c r="C238" s="14" t="str">
        <f aca="false">IF($B238="","",IFERROR(INDEX(Requirements_Register!$G$6:$G$255,MATCH($B238,Requirements_Register!$A$6:$A$255,0)),"Missing requirement"))</f>
        <v/>
      </c>
      <c r="D238" s="14"/>
      <c r="E238" s="14" t="str">
        <f aca="false">IF($D238="","",IFERROR(INDEX(Objectives_Outcomes!$B$6:$B$85,MATCH($D238,Objectives_Outcomes!$A$6:$A$85,0)),"Missing objective"))</f>
        <v/>
      </c>
      <c r="F238" s="14"/>
      <c r="G238" s="14"/>
      <c r="H238" s="14"/>
      <c r="I238" s="14"/>
      <c r="J238" s="14"/>
      <c r="K238" s="14"/>
      <c r="L238" s="14"/>
      <c r="M238" s="14" t="str">
        <f aca="false">IF($A238="","",IF(AND($B238&lt;&gt;"",$D238&lt;&gt;"",$F238&lt;&gt;"",$H238&lt;&gt;"",$J238&lt;&gt;""),"Complete",IF(OR($B238&lt;&gt;"",$D238&lt;&gt;"",$F238&lt;&gt;"",$H238&lt;&gt;"",$J238&lt;&gt;""),"Partial","Gap")))</f>
        <v/>
      </c>
      <c r="N238" s="14"/>
    </row>
    <row r="239" customFormat="false" ht="15" hidden="false" customHeight="false" outlineLevel="0" collapsed="false">
      <c r="A239" s="14"/>
      <c r="B239" s="14"/>
      <c r="C239" s="14" t="str">
        <f aca="false">IF($B239="","",IFERROR(INDEX(Requirements_Register!$G$6:$G$255,MATCH($B239,Requirements_Register!$A$6:$A$255,0)),"Missing requirement"))</f>
        <v/>
      </c>
      <c r="D239" s="14"/>
      <c r="E239" s="14" t="str">
        <f aca="false">IF($D239="","",IFERROR(INDEX(Objectives_Outcomes!$B$6:$B$85,MATCH($D239,Objectives_Outcomes!$A$6:$A$85,0)),"Missing objective"))</f>
        <v/>
      </c>
      <c r="F239" s="14"/>
      <c r="G239" s="14"/>
      <c r="H239" s="14"/>
      <c r="I239" s="14"/>
      <c r="J239" s="14"/>
      <c r="K239" s="14"/>
      <c r="L239" s="14"/>
      <c r="M239" s="14" t="str">
        <f aca="false">IF($A239="","",IF(AND($B239&lt;&gt;"",$D239&lt;&gt;"",$F239&lt;&gt;"",$H239&lt;&gt;"",$J239&lt;&gt;""),"Complete",IF(OR($B239&lt;&gt;"",$D239&lt;&gt;"",$F239&lt;&gt;"",$H239&lt;&gt;"",$J239&lt;&gt;""),"Partial","Gap")))</f>
        <v/>
      </c>
      <c r="N239" s="14"/>
    </row>
    <row r="240" customFormat="false" ht="15" hidden="false" customHeight="false" outlineLevel="0" collapsed="false">
      <c r="A240" s="14"/>
      <c r="B240" s="14"/>
      <c r="C240" s="14" t="str">
        <f aca="false">IF($B240="","",IFERROR(INDEX(Requirements_Register!$G$6:$G$255,MATCH($B240,Requirements_Register!$A$6:$A$255,0)),"Missing requirement"))</f>
        <v/>
      </c>
      <c r="D240" s="14"/>
      <c r="E240" s="14" t="str">
        <f aca="false">IF($D240="","",IFERROR(INDEX(Objectives_Outcomes!$B$6:$B$85,MATCH($D240,Objectives_Outcomes!$A$6:$A$85,0)),"Missing objective"))</f>
        <v/>
      </c>
      <c r="F240" s="14"/>
      <c r="G240" s="14"/>
      <c r="H240" s="14"/>
      <c r="I240" s="14"/>
      <c r="J240" s="14"/>
      <c r="K240" s="14"/>
      <c r="L240" s="14"/>
      <c r="M240" s="14" t="str">
        <f aca="false">IF($A240="","",IF(AND($B240&lt;&gt;"",$D240&lt;&gt;"",$F240&lt;&gt;"",$H240&lt;&gt;"",$J240&lt;&gt;""),"Complete",IF(OR($B240&lt;&gt;"",$D240&lt;&gt;"",$F240&lt;&gt;"",$H240&lt;&gt;"",$J240&lt;&gt;""),"Partial","Gap")))</f>
        <v/>
      </c>
      <c r="N240" s="14"/>
    </row>
    <row r="241" customFormat="false" ht="15" hidden="false" customHeight="false" outlineLevel="0" collapsed="false">
      <c r="A241" s="14"/>
      <c r="B241" s="14"/>
      <c r="C241" s="14" t="str">
        <f aca="false">IF($B241="","",IFERROR(INDEX(Requirements_Register!$G$6:$G$255,MATCH($B241,Requirements_Register!$A$6:$A$255,0)),"Missing requirement"))</f>
        <v/>
      </c>
      <c r="D241" s="14"/>
      <c r="E241" s="14" t="str">
        <f aca="false">IF($D241="","",IFERROR(INDEX(Objectives_Outcomes!$B$6:$B$85,MATCH($D241,Objectives_Outcomes!$A$6:$A$85,0)),"Missing objective"))</f>
        <v/>
      </c>
      <c r="F241" s="14"/>
      <c r="G241" s="14"/>
      <c r="H241" s="14"/>
      <c r="I241" s="14"/>
      <c r="J241" s="14"/>
      <c r="K241" s="14"/>
      <c r="L241" s="14"/>
      <c r="M241" s="14" t="str">
        <f aca="false">IF($A241="","",IF(AND($B241&lt;&gt;"",$D241&lt;&gt;"",$F241&lt;&gt;"",$H241&lt;&gt;"",$J241&lt;&gt;""),"Complete",IF(OR($B241&lt;&gt;"",$D241&lt;&gt;"",$F241&lt;&gt;"",$H241&lt;&gt;"",$J241&lt;&gt;""),"Partial","Gap")))</f>
        <v/>
      </c>
      <c r="N241" s="14"/>
    </row>
    <row r="242" customFormat="false" ht="15" hidden="false" customHeight="false" outlineLevel="0" collapsed="false">
      <c r="A242" s="14"/>
      <c r="B242" s="14"/>
      <c r="C242" s="14" t="str">
        <f aca="false">IF($B242="","",IFERROR(INDEX(Requirements_Register!$G$6:$G$255,MATCH($B242,Requirements_Register!$A$6:$A$255,0)),"Missing requirement"))</f>
        <v/>
      </c>
      <c r="D242" s="14"/>
      <c r="E242" s="14" t="str">
        <f aca="false">IF($D242="","",IFERROR(INDEX(Objectives_Outcomes!$B$6:$B$85,MATCH($D242,Objectives_Outcomes!$A$6:$A$85,0)),"Missing objective"))</f>
        <v/>
      </c>
      <c r="F242" s="14"/>
      <c r="G242" s="14"/>
      <c r="H242" s="14"/>
      <c r="I242" s="14"/>
      <c r="J242" s="14"/>
      <c r="K242" s="14"/>
      <c r="L242" s="14"/>
      <c r="M242" s="14" t="str">
        <f aca="false">IF($A242="","",IF(AND($B242&lt;&gt;"",$D242&lt;&gt;"",$F242&lt;&gt;"",$H242&lt;&gt;"",$J242&lt;&gt;""),"Complete",IF(OR($B242&lt;&gt;"",$D242&lt;&gt;"",$F242&lt;&gt;"",$H242&lt;&gt;"",$J242&lt;&gt;""),"Partial","Gap")))</f>
        <v/>
      </c>
      <c r="N242" s="14"/>
    </row>
    <row r="243" customFormat="false" ht="15" hidden="false" customHeight="false" outlineLevel="0" collapsed="false">
      <c r="A243" s="14"/>
      <c r="B243" s="14"/>
      <c r="C243" s="14" t="str">
        <f aca="false">IF($B243="","",IFERROR(INDEX(Requirements_Register!$G$6:$G$255,MATCH($B243,Requirements_Register!$A$6:$A$255,0)),"Missing requirement"))</f>
        <v/>
      </c>
      <c r="D243" s="14"/>
      <c r="E243" s="14" t="str">
        <f aca="false">IF($D243="","",IFERROR(INDEX(Objectives_Outcomes!$B$6:$B$85,MATCH($D243,Objectives_Outcomes!$A$6:$A$85,0)),"Missing objective"))</f>
        <v/>
      </c>
      <c r="F243" s="14"/>
      <c r="G243" s="14"/>
      <c r="H243" s="14"/>
      <c r="I243" s="14"/>
      <c r="J243" s="14"/>
      <c r="K243" s="14"/>
      <c r="L243" s="14"/>
      <c r="M243" s="14" t="str">
        <f aca="false">IF($A243="","",IF(AND($B243&lt;&gt;"",$D243&lt;&gt;"",$F243&lt;&gt;"",$H243&lt;&gt;"",$J243&lt;&gt;""),"Complete",IF(OR($B243&lt;&gt;"",$D243&lt;&gt;"",$F243&lt;&gt;"",$H243&lt;&gt;"",$J243&lt;&gt;""),"Partial","Gap")))</f>
        <v/>
      </c>
      <c r="N243" s="14"/>
    </row>
    <row r="244" customFormat="false" ht="15" hidden="false" customHeight="false" outlineLevel="0" collapsed="false">
      <c r="A244" s="14"/>
      <c r="B244" s="14"/>
      <c r="C244" s="14" t="str">
        <f aca="false">IF($B244="","",IFERROR(INDEX(Requirements_Register!$G$6:$G$255,MATCH($B244,Requirements_Register!$A$6:$A$255,0)),"Missing requirement"))</f>
        <v/>
      </c>
      <c r="D244" s="14"/>
      <c r="E244" s="14" t="str">
        <f aca="false">IF($D244="","",IFERROR(INDEX(Objectives_Outcomes!$B$6:$B$85,MATCH($D244,Objectives_Outcomes!$A$6:$A$85,0)),"Missing objective"))</f>
        <v/>
      </c>
      <c r="F244" s="14"/>
      <c r="G244" s="14"/>
      <c r="H244" s="14"/>
      <c r="I244" s="14"/>
      <c r="J244" s="14"/>
      <c r="K244" s="14"/>
      <c r="L244" s="14"/>
      <c r="M244" s="14" t="str">
        <f aca="false">IF($A244="","",IF(AND($B244&lt;&gt;"",$D244&lt;&gt;"",$F244&lt;&gt;"",$H244&lt;&gt;"",$J244&lt;&gt;""),"Complete",IF(OR($B244&lt;&gt;"",$D244&lt;&gt;"",$F244&lt;&gt;"",$H244&lt;&gt;"",$J244&lt;&gt;""),"Partial","Gap")))</f>
        <v/>
      </c>
      <c r="N244" s="14"/>
    </row>
    <row r="245" customFormat="false" ht="15" hidden="false" customHeight="false" outlineLevel="0" collapsed="false">
      <c r="A245" s="14"/>
      <c r="B245" s="14"/>
      <c r="C245" s="14" t="str">
        <f aca="false">IF($B245="","",IFERROR(INDEX(Requirements_Register!$G$6:$G$255,MATCH($B245,Requirements_Register!$A$6:$A$255,0)),"Missing requirement"))</f>
        <v/>
      </c>
      <c r="D245" s="14"/>
      <c r="E245" s="14" t="str">
        <f aca="false">IF($D245="","",IFERROR(INDEX(Objectives_Outcomes!$B$6:$B$85,MATCH($D245,Objectives_Outcomes!$A$6:$A$85,0)),"Missing objective"))</f>
        <v/>
      </c>
      <c r="F245" s="14"/>
      <c r="G245" s="14"/>
      <c r="H245" s="14"/>
      <c r="I245" s="14"/>
      <c r="J245" s="14"/>
      <c r="K245" s="14"/>
      <c r="L245" s="14"/>
      <c r="M245" s="14" t="str">
        <f aca="false">IF($A245="","",IF(AND($B245&lt;&gt;"",$D245&lt;&gt;"",$F245&lt;&gt;"",$H245&lt;&gt;"",$J245&lt;&gt;""),"Complete",IF(OR($B245&lt;&gt;"",$D245&lt;&gt;"",$F245&lt;&gt;"",$H245&lt;&gt;"",$J245&lt;&gt;""),"Partial","Gap")))</f>
        <v/>
      </c>
      <c r="N245" s="14"/>
    </row>
    <row r="246" customFormat="false" ht="15" hidden="false" customHeight="false" outlineLevel="0" collapsed="false">
      <c r="A246" s="14"/>
      <c r="B246" s="14"/>
      <c r="C246" s="14" t="str">
        <f aca="false">IF($B246="","",IFERROR(INDEX(Requirements_Register!$G$6:$G$255,MATCH($B246,Requirements_Register!$A$6:$A$255,0)),"Missing requirement"))</f>
        <v/>
      </c>
      <c r="D246" s="14"/>
      <c r="E246" s="14" t="str">
        <f aca="false">IF($D246="","",IFERROR(INDEX(Objectives_Outcomes!$B$6:$B$85,MATCH($D246,Objectives_Outcomes!$A$6:$A$85,0)),"Missing objective"))</f>
        <v/>
      </c>
      <c r="F246" s="14"/>
      <c r="G246" s="14"/>
      <c r="H246" s="14"/>
      <c r="I246" s="14"/>
      <c r="J246" s="14"/>
      <c r="K246" s="14"/>
      <c r="L246" s="14"/>
      <c r="M246" s="14" t="str">
        <f aca="false">IF($A246="","",IF(AND($B246&lt;&gt;"",$D246&lt;&gt;"",$F246&lt;&gt;"",$H246&lt;&gt;"",$J246&lt;&gt;""),"Complete",IF(OR($B246&lt;&gt;"",$D246&lt;&gt;"",$F246&lt;&gt;"",$H246&lt;&gt;"",$J246&lt;&gt;""),"Partial","Gap")))</f>
        <v/>
      </c>
      <c r="N246" s="14"/>
    </row>
    <row r="247" customFormat="false" ht="15" hidden="false" customHeight="false" outlineLevel="0" collapsed="false">
      <c r="A247" s="14"/>
      <c r="B247" s="14"/>
      <c r="C247" s="14" t="str">
        <f aca="false">IF($B247="","",IFERROR(INDEX(Requirements_Register!$G$6:$G$255,MATCH($B247,Requirements_Register!$A$6:$A$255,0)),"Missing requirement"))</f>
        <v/>
      </c>
      <c r="D247" s="14"/>
      <c r="E247" s="14" t="str">
        <f aca="false">IF($D247="","",IFERROR(INDEX(Objectives_Outcomes!$B$6:$B$85,MATCH($D247,Objectives_Outcomes!$A$6:$A$85,0)),"Missing objective"))</f>
        <v/>
      </c>
      <c r="F247" s="14"/>
      <c r="G247" s="14"/>
      <c r="H247" s="14"/>
      <c r="I247" s="14"/>
      <c r="J247" s="14"/>
      <c r="K247" s="14"/>
      <c r="L247" s="14"/>
      <c r="M247" s="14" t="str">
        <f aca="false">IF($A247="","",IF(AND($B247&lt;&gt;"",$D247&lt;&gt;"",$F247&lt;&gt;"",$H247&lt;&gt;"",$J247&lt;&gt;""),"Complete",IF(OR($B247&lt;&gt;"",$D247&lt;&gt;"",$F247&lt;&gt;"",$H247&lt;&gt;"",$J247&lt;&gt;""),"Partial","Gap")))</f>
        <v/>
      </c>
      <c r="N247" s="14"/>
    </row>
    <row r="248" customFormat="false" ht="15" hidden="false" customHeight="false" outlineLevel="0" collapsed="false">
      <c r="A248" s="14"/>
      <c r="B248" s="14"/>
      <c r="C248" s="14" t="str">
        <f aca="false">IF($B248="","",IFERROR(INDEX(Requirements_Register!$G$6:$G$255,MATCH($B248,Requirements_Register!$A$6:$A$255,0)),"Missing requirement"))</f>
        <v/>
      </c>
      <c r="D248" s="14"/>
      <c r="E248" s="14" t="str">
        <f aca="false">IF($D248="","",IFERROR(INDEX(Objectives_Outcomes!$B$6:$B$85,MATCH($D248,Objectives_Outcomes!$A$6:$A$85,0)),"Missing objective"))</f>
        <v/>
      </c>
      <c r="F248" s="14"/>
      <c r="G248" s="14"/>
      <c r="H248" s="14"/>
      <c r="I248" s="14"/>
      <c r="J248" s="14"/>
      <c r="K248" s="14"/>
      <c r="L248" s="14"/>
      <c r="M248" s="14" t="str">
        <f aca="false">IF($A248="","",IF(AND($B248&lt;&gt;"",$D248&lt;&gt;"",$F248&lt;&gt;"",$H248&lt;&gt;"",$J248&lt;&gt;""),"Complete",IF(OR($B248&lt;&gt;"",$D248&lt;&gt;"",$F248&lt;&gt;"",$H248&lt;&gt;"",$J248&lt;&gt;""),"Partial","Gap")))</f>
        <v/>
      </c>
      <c r="N248" s="14"/>
    </row>
    <row r="249" customFormat="false" ht="15" hidden="false" customHeight="false" outlineLevel="0" collapsed="false">
      <c r="A249" s="14"/>
      <c r="B249" s="14"/>
      <c r="C249" s="14" t="str">
        <f aca="false">IF($B249="","",IFERROR(INDEX(Requirements_Register!$G$6:$G$255,MATCH($B249,Requirements_Register!$A$6:$A$255,0)),"Missing requirement"))</f>
        <v/>
      </c>
      <c r="D249" s="14"/>
      <c r="E249" s="14" t="str">
        <f aca="false">IF($D249="","",IFERROR(INDEX(Objectives_Outcomes!$B$6:$B$85,MATCH($D249,Objectives_Outcomes!$A$6:$A$85,0)),"Missing objective"))</f>
        <v/>
      </c>
      <c r="F249" s="14"/>
      <c r="G249" s="14"/>
      <c r="H249" s="14"/>
      <c r="I249" s="14"/>
      <c r="J249" s="14"/>
      <c r="K249" s="14"/>
      <c r="L249" s="14"/>
      <c r="M249" s="14" t="str">
        <f aca="false">IF($A249="","",IF(AND($B249&lt;&gt;"",$D249&lt;&gt;"",$F249&lt;&gt;"",$H249&lt;&gt;"",$J249&lt;&gt;""),"Complete",IF(OR($B249&lt;&gt;"",$D249&lt;&gt;"",$F249&lt;&gt;"",$H249&lt;&gt;"",$J249&lt;&gt;""),"Partial","Gap")))</f>
        <v/>
      </c>
      <c r="N249" s="14"/>
    </row>
    <row r="250" customFormat="false" ht="15" hidden="false" customHeight="false" outlineLevel="0" collapsed="false">
      <c r="A250" s="14"/>
      <c r="B250" s="14"/>
      <c r="C250" s="14" t="str">
        <f aca="false">IF($B250="","",IFERROR(INDEX(Requirements_Register!$G$6:$G$255,MATCH($B250,Requirements_Register!$A$6:$A$255,0)),"Missing requirement"))</f>
        <v/>
      </c>
      <c r="D250" s="14"/>
      <c r="E250" s="14" t="str">
        <f aca="false">IF($D250="","",IFERROR(INDEX(Objectives_Outcomes!$B$6:$B$85,MATCH($D250,Objectives_Outcomes!$A$6:$A$85,0)),"Missing objective"))</f>
        <v/>
      </c>
      <c r="F250" s="14"/>
      <c r="G250" s="14"/>
      <c r="H250" s="14"/>
      <c r="I250" s="14"/>
      <c r="J250" s="14"/>
      <c r="K250" s="14"/>
      <c r="L250" s="14"/>
      <c r="M250" s="14" t="str">
        <f aca="false">IF($A250="","",IF(AND($B250&lt;&gt;"",$D250&lt;&gt;"",$F250&lt;&gt;"",$H250&lt;&gt;"",$J250&lt;&gt;""),"Complete",IF(OR($B250&lt;&gt;"",$D250&lt;&gt;"",$F250&lt;&gt;"",$H250&lt;&gt;"",$J250&lt;&gt;""),"Partial","Gap")))</f>
        <v/>
      </c>
      <c r="N250" s="14"/>
    </row>
    <row r="251" customFormat="false" ht="15" hidden="false" customHeight="false" outlineLevel="0" collapsed="false">
      <c r="A251" s="14"/>
      <c r="B251" s="14"/>
      <c r="C251" s="14" t="str">
        <f aca="false">IF($B251="","",IFERROR(INDEX(Requirements_Register!$G$6:$G$255,MATCH($B251,Requirements_Register!$A$6:$A$255,0)),"Missing requirement"))</f>
        <v/>
      </c>
      <c r="D251" s="14"/>
      <c r="E251" s="14" t="str">
        <f aca="false">IF($D251="","",IFERROR(INDEX(Objectives_Outcomes!$B$6:$B$85,MATCH($D251,Objectives_Outcomes!$A$6:$A$85,0)),"Missing objective"))</f>
        <v/>
      </c>
      <c r="F251" s="14"/>
      <c r="G251" s="14"/>
      <c r="H251" s="14"/>
      <c r="I251" s="14"/>
      <c r="J251" s="14"/>
      <c r="K251" s="14"/>
      <c r="L251" s="14"/>
      <c r="M251" s="14" t="str">
        <f aca="false">IF($A251="","",IF(AND($B251&lt;&gt;"",$D251&lt;&gt;"",$F251&lt;&gt;"",$H251&lt;&gt;"",$J251&lt;&gt;""),"Complete",IF(OR($B251&lt;&gt;"",$D251&lt;&gt;"",$F251&lt;&gt;"",$H251&lt;&gt;"",$J251&lt;&gt;""),"Partial","Gap")))</f>
        <v/>
      </c>
      <c r="N251" s="14"/>
    </row>
    <row r="252" customFormat="false" ht="15" hidden="false" customHeight="false" outlineLevel="0" collapsed="false">
      <c r="A252" s="14"/>
      <c r="B252" s="14"/>
      <c r="C252" s="14" t="str">
        <f aca="false">IF($B252="","",IFERROR(INDEX(Requirements_Register!$G$6:$G$255,MATCH($B252,Requirements_Register!$A$6:$A$255,0)),"Missing requirement"))</f>
        <v/>
      </c>
      <c r="D252" s="14"/>
      <c r="E252" s="14" t="str">
        <f aca="false">IF($D252="","",IFERROR(INDEX(Objectives_Outcomes!$B$6:$B$85,MATCH($D252,Objectives_Outcomes!$A$6:$A$85,0)),"Missing objective"))</f>
        <v/>
      </c>
      <c r="F252" s="14"/>
      <c r="G252" s="14"/>
      <c r="H252" s="14"/>
      <c r="I252" s="14"/>
      <c r="J252" s="14"/>
      <c r="K252" s="14"/>
      <c r="L252" s="14"/>
      <c r="M252" s="14" t="str">
        <f aca="false">IF($A252="","",IF(AND($B252&lt;&gt;"",$D252&lt;&gt;"",$F252&lt;&gt;"",$H252&lt;&gt;"",$J252&lt;&gt;""),"Complete",IF(OR($B252&lt;&gt;"",$D252&lt;&gt;"",$F252&lt;&gt;"",$H252&lt;&gt;"",$J252&lt;&gt;""),"Partial","Gap")))</f>
        <v/>
      </c>
      <c r="N252" s="14"/>
    </row>
    <row r="253" customFormat="false" ht="15" hidden="false" customHeight="false" outlineLevel="0" collapsed="false">
      <c r="A253" s="14"/>
      <c r="B253" s="14"/>
      <c r="C253" s="14" t="str">
        <f aca="false">IF($B253="","",IFERROR(INDEX(Requirements_Register!$G$6:$G$255,MATCH($B253,Requirements_Register!$A$6:$A$255,0)),"Missing requirement"))</f>
        <v/>
      </c>
      <c r="D253" s="14"/>
      <c r="E253" s="14" t="str">
        <f aca="false">IF($D253="","",IFERROR(INDEX(Objectives_Outcomes!$B$6:$B$85,MATCH($D253,Objectives_Outcomes!$A$6:$A$85,0)),"Missing objective"))</f>
        <v/>
      </c>
      <c r="F253" s="14"/>
      <c r="G253" s="14"/>
      <c r="H253" s="14"/>
      <c r="I253" s="14"/>
      <c r="J253" s="14"/>
      <c r="K253" s="14"/>
      <c r="L253" s="14"/>
      <c r="M253" s="14" t="str">
        <f aca="false">IF($A253="","",IF(AND($B253&lt;&gt;"",$D253&lt;&gt;"",$F253&lt;&gt;"",$H253&lt;&gt;"",$J253&lt;&gt;""),"Complete",IF(OR($B253&lt;&gt;"",$D253&lt;&gt;"",$F253&lt;&gt;"",$H253&lt;&gt;"",$J253&lt;&gt;""),"Partial","Gap")))</f>
        <v/>
      </c>
      <c r="N253" s="14"/>
    </row>
    <row r="254" customFormat="false" ht="15" hidden="false" customHeight="false" outlineLevel="0" collapsed="false">
      <c r="A254" s="14"/>
      <c r="B254" s="14"/>
      <c r="C254" s="14" t="str">
        <f aca="false">IF($B254="","",IFERROR(INDEX(Requirements_Register!$G$6:$G$255,MATCH($B254,Requirements_Register!$A$6:$A$255,0)),"Missing requirement"))</f>
        <v/>
      </c>
      <c r="D254" s="14"/>
      <c r="E254" s="14" t="str">
        <f aca="false">IF($D254="","",IFERROR(INDEX(Objectives_Outcomes!$B$6:$B$85,MATCH($D254,Objectives_Outcomes!$A$6:$A$85,0)),"Missing objective"))</f>
        <v/>
      </c>
      <c r="F254" s="14"/>
      <c r="G254" s="14"/>
      <c r="H254" s="14"/>
      <c r="I254" s="14"/>
      <c r="J254" s="14"/>
      <c r="K254" s="14"/>
      <c r="L254" s="14"/>
      <c r="M254" s="14" t="str">
        <f aca="false">IF($A254="","",IF(AND($B254&lt;&gt;"",$D254&lt;&gt;"",$F254&lt;&gt;"",$H254&lt;&gt;"",$J254&lt;&gt;""),"Complete",IF(OR($B254&lt;&gt;"",$D254&lt;&gt;"",$F254&lt;&gt;"",$H254&lt;&gt;"",$J254&lt;&gt;""),"Partial","Gap")))</f>
        <v/>
      </c>
      <c r="N254" s="14"/>
    </row>
    <row r="255" customFormat="false" ht="15" hidden="false" customHeight="false" outlineLevel="0" collapsed="false">
      <c r="A255" s="14"/>
      <c r="B255" s="14"/>
      <c r="C255" s="14" t="str">
        <f aca="false">IF($B255="","",IFERROR(INDEX(Requirements_Register!$G$6:$G$255,MATCH($B255,Requirements_Register!$A$6:$A$255,0)),"Missing requirement"))</f>
        <v/>
      </c>
      <c r="D255" s="14"/>
      <c r="E255" s="14" t="str">
        <f aca="false">IF($D255="","",IFERROR(INDEX(Objectives_Outcomes!$B$6:$B$85,MATCH($D255,Objectives_Outcomes!$A$6:$A$85,0)),"Missing objective"))</f>
        <v/>
      </c>
      <c r="F255" s="14"/>
      <c r="G255" s="14"/>
      <c r="H255" s="14"/>
      <c r="I255" s="14"/>
      <c r="J255" s="14"/>
      <c r="K255" s="14"/>
      <c r="L255" s="14"/>
      <c r="M255" s="14" t="str">
        <f aca="false">IF($A255="","",IF(AND($B255&lt;&gt;"",$D255&lt;&gt;"",$F255&lt;&gt;"",$H255&lt;&gt;"",$J255&lt;&gt;""),"Complete",IF(OR($B255&lt;&gt;"",$D255&lt;&gt;"",$F255&lt;&gt;"",$H255&lt;&gt;"",$J255&lt;&gt;""),"Partial","Gap")))</f>
        <v/>
      </c>
      <c r="N255" s="14"/>
    </row>
    <row r="256" customFormat="false" ht="15" hidden="false" customHeight="false" outlineLevel="0" collapsed="false">
      <c r="A256" s="14"/>
      <c r="B256" s="14"/>
      <c r="C256" s="14" t="str">
        <f aca="false">IF($B256="","",IFERROR(INDEX(Requirements_Register!$G$6:$G$255,MATCH($B256,Requirements_Register!$A$6:$A$255,0)),"Missing requirement"))</f>
        <v/>
      </c>
      <c r="D256" s="14"/>
      <c r="E256" s="14" t="str">
        <f aca="false">IF($D256="","",IFERROR(INDEX(Objectives_Outcomes!$B$6:$B$85,MATCH($D256,Objectives_Outcomes!$A$6:$A$85,0)),"Missing objective"))</f>
        <v/>
      </c>
      <c r="F256" s="14"/>
      <c r="G256" s="14"/>
      <c r="H256" s="14"/>
      <c r="I256" s="14"/>
      <c r="J256" s="14"/>
      <c r="K256" s="14"/>
      <c r="L256" s="14"/>
      <c r="M256" s="14" t="str">
        <f aca="false">IF($A256="","",IF(AND($B256&lt;&gt;"",$D256&lt;&gt;"",$F256&lt;&gt;"",$H256&lt;&gt;"",$J256&lt;&gt;""),"Complete",IF(OR($B256&lt;&gt;"",$D256&lt;&gt;"",$F256&lt;&gt;"",$H256&lt;&gt;"",$J256&lt;&gt;""),"Partial","Gap")))</f>
        <v/>
      </c>
      <c r="N256" s="14"/>
    </row>
    <row r="257" customFormat="false" ht="15" hidden="false" customHeight="false" outlineLevel="0" collapsed="false">
      <c r="A257" s="14"/>
      <c r="B257" s="14"/>
      <c r="C257" s="14" t="str">
        <f aca="false">IF($B257="","",IFERROR(INDEX(Requirements_Register!$G$6:$G$255,MATCH($B257,Requirements_Register!$A$6:$A$255,0)),"Missing requirement"))</f>
        <v/>
      </c>
      <c r="D257" s="14"/>
      <c r="E257" s="14" t="str">
        <f aca="false">IF($D257="","",IFERROR(INDEX(Objectives_Outcomes!$B$6:$B$85,MATCH($D257,Objectives_Outcomes!$A$6:$A$85,0)),"Missing objective"))</f>
        <v/>
      </c>
      <c r="F257" s="14"/>
      <c r="G257" s="14"/>
      <c r="H257" s="14"/>
      <c r="I257" s="14"/>
      <c r="J257" s="14"/>
      <c r="K257" s="14"/>
      <c r="L257" s="14"/>
      <c r="M257" s="14" t="str">
        <f aca="false">IF($A257="","",IF(AND($B257&lt;&gt;"",$D257&lt;&gt;"",$F257&lt;&gt;"",$H257&lt;&gt;"",$J257&lt;&gt;""),"Complete",IF(OR($B257&lt;&gt;"",$D257&lt;&gt;"",$F257&lt;&gt;"",$H257&lt;&gt;"",$J257&lt;&gt;""),"Partial","Gap")))</f>
        <v/>
      </c>
      <c r="N257" s="14"/>
    </row>
    <row r="258" customFormat="false" ht="15" hidden="false" customHeight="false" outlineLevel="0" collapsed="false">
      <c r="A258" s="14"/>
      <c r="B258" s="14"/>
      <c r="C258" s="14" t="str">
        <f aca="false">IF($B258="","",IFERROR(INDEX(Requirements_Register!$G$6:$G$255,MATCH($B258,Requirements_Register!$A$6:$A$255,0)),"Missing requirement"))</f>
        <v/>
      </c>
      <c r="D258" s="14"/>
      <c r="E258" s="14" t="str">
        <f aca="false">IF($D258="","",IFERROR(INDEX(Objectives_Outcomes!$B$6:$B$85,MATCH($D258,Objectives_Outcomes!$A$6:$A$85,0)),"Missing objective"))</f>
        <v/>
      </c>
      <c r="F258" s="14"/>
      <c r="G258" s="14"/>
      <c r="H258" s="14"/>
      <c r="I258" s="14"/>
      <c r="J258" s="14"/>
      <c r="K258" s="14"/>
      <c r="L258" s="14"/>
      <c r="M258" s="14" t="str">
        <f aca="false">IF($A258="","",IF(AND($B258&lt;&gt;"",$D258&lt;&gt;"",$F258&lt;&gt;"",$H258&lt;&gt;"",$J258&lt;&gt;""),"Complete",IF(OR($B258&lt;&gt;"",$D258&lt;&gt;"",$F258&lt;&gt;"",$H258&lt;&gt;"",$J258&lt;&gt;""),"Partial","Gap")))</f>
        <v/>
      </c>
      <c r="N258" s="14"/>
    </row>
    <row r="259" customFormat="false" ht="15" hidden="false" customHeight="false" outlineLevel="0" collapsed="false">
      <c r="A259" s="14"/>
      <c r="B259" s="14"/>
      <c r="C259" s="14" t="str">
        <f aca="false">IF($B259="","",IFERROR(INDEX(Requirements_Register!$G$6:$G$255,MATCH($B259,Requirements_Register!$A$6:$A$255,0)),"Missing requirement"))</f>
        <v/>
      </c>
      <c r="D259" s="14"/>
      <c r="E259" s="14" t="str">
        <f aca="false">IF($D259="","",IFERROR(INDEX(Objectives_Outcomes!$B$6:$B$85,MATCH($D259,Objectives_Outcomes!$A$6:$A$85,0)),"Missing objective"))</f>
        <v/>
      </c>
      <c r="F259" s="14"/>
      <c r="G259" s="14"/>
      <c r="H259" s="14"/>
      <c r="I259" s="14"/>
      <c r="J259" s="14"/>
      <c r="K259" s="14"/>
      <c r="L259" s="14"/>
      <c r="M259" s="14" t="str">
        <f aca="false">IF($A259="","",IF(AND($B259&lt;&gt;"",$D259&lt;&gt;"",$F259&lt;&gt;"",$H259&lt;&gt;"",$J259&lt;&gt;""),"Complete",IF(OR($B259&lt;&gt;"",$D259&lt;&gt;"",$F259&lt;&gt;"",$H259&lt;&gt;"",$J259&lt;&gt;""),"Partial","Gap")))</f>
        <v/>
      </c>
      <c r="N259" s="14"/>
    </row>
    <row r="260" customFormat="false" ht="15" hidden="false" customHeight="false" outlineLevel="0" collapsed="false">
      <c r="A260" s="14"/>
      <c r="B260" s="14"/>
      <c r="C260" s="14" t="str">
        <f aca="false">IF($B260="","",IFERROR(INDEX(Requirements_Register!$G$6:$G$255,MATCH($B260,Requirements_Register!$A$6:$A$255,0)),"Missing requirement"))</f>
        <v/>
      </c>
      <c r="D260" s="14"/>
      <c r="E260" s="14" t="str">
        <f aca="false">IF($D260="","",IFERROR(INDEX(Objectives_Outcomes!$B$6:$B$85,MATCH($D260,Objectives_Outcomes!$A$6:$A$85,0)),"Missing objective"))</f>
        <v/>
      </c>
      <c r="F260" s="14"/>
      <c r="G260" s="14"/>
      <c r="H260" s="14"/>
      <c r="I260" s="14"/>
      <c r="J260" s="14"/>
      <c r="K260" s="14"/>
      <c r="L260" s="14"/>
      <c r="M260" s="14" t="str">
        <f aca="false">IF($A260="","",IF(AND($B260&lt;&gt;"",$D260&lt;&gt;"",$F260&lt;&gt;"",$H260&lt;&gt;"",$J260&lt;&gt;""),"Complete",IF(OR($B260&lt;&gt;"",$D260&lt;&gt;"",$F260&lt;&gt;"",$H260&lt;&gt;"",$J260&lt;&gt;""),"Partial","Gap")))</f>
        <v/>
      </c>
      <c r="N260" s="14"/>
    </row>
    <row r="261" customFormat="false" ht="15" hidden="false" customHeight="false" outlineLevel="0" collapsed="false">
      <c r="A261" s="14"/>
      <c r="B261" s="14"/>
      <c r="C261" s="14" t="str">
        <f aca="false">IF($B261="","",IFERROR(INDEX(Requirements_Register!$G$6:$G$255,MATCH($B261,Requirements_Register!$A$6:$A$255,0)),"Missing requirement"))</f>
        <v/>
      </c>
      <c r="D261" s="14"/>
      <c r="E261" s="14" t="str">
        <f aca="false">IF($D261="","",IFERROR(INDEX(Objectives_Outcomes!$B$6:$B$85,MATCH($D261,Objectives_Outcomes!$A$6:$A$85,0)),"Missing objective"))</f>
        <v/>
      </c>
      <c r="F261" s="14"/>
      <c r="G261" s="14"/>
      <c r="H261" s="14"/>
      <c r="I261" s="14"/>
      <c r="J261" s="14"/>
      <c r="K261" s="14"/>
      <c r="L261" s="14"/>
      <c r="M261" s="14" t="str">
        <f aca="false">IF($A261="","",IF(AND($B261&lt;&gt;"",$D261&lt;&gt;"",$F261&lt;&gt;"",$H261&lt;&gt;"",$J261&lt;&gt;""),"Complete",IF(OR($B261&lt;&gt;"",$D261&lt;&gt;"",$F261&lt;&gt;"",$H261&lt;&gt;"",$J261&lt;&gt;""),"Partial","Gap")))</f>
        <v/>
      </c>
      <c r="N261" s="14"/>
    </row>
    <row r="262" customFormat="false" ht="15" hidden="false" customHeight="false" outlineLevel="0" collapsed="false">
      <c r="A262" s="14"/>
      <c r="B262" s="14"/>
      <c r="C262" s="14" t="str">
        <f aca="false">IF($B262="","",IFERROR(INDEX(Requirements_Register!$G$6:$G$255,MATCH($B262,Requirements_Register!$A$6:$A$255,0)),"Missing requirement"))</f>
        <v/>
      </c>
      <c r="D262" s="14"/>
      <c r="E262" s="14" t="str">
        <f aca="false">IF($D262="","",IFERROR(INDEX(Objectives_Outcomes!$B$6:$B$85,MATCH($D262,Objectives_Outcomes!$A$6:$A$85,0)),"Missing objective"))</f>
        <v/>
      </c>
      <c r="F262" s="14"/>
      <c r="G262" s="14"/>
      <c r="H262" s="14"/>
      <c r="I262" s="14"/>
      <c r="J262" s="14"/>
      <c r="K262" s="14"/>
      <c r="L262" s="14"/>
      <c r="M262" s="14" t="str">
        <f aca="false">IF($A262="","",IF(AND($B262&lt;&gt;"",$D262&lt;&gt;"",$F262&lt;&gt;"",$H262&lt;&gt;"",$J262&lt;&gt;""),"Complete",IF(OR($B262&lt;&gt;"",$D262&lt;&gt;"",$F262&lt;&gt;"",$H262&lt;&gt;"",$J262&lt;&gt;""),"Partial","Gap")))</f>
        <v/>
      </c>
      <c r="N262" s="14"/>
    </row>
    <row r="263" customFormat="false" ht="15" hidden="false" customHeight="false" outlineLevel="0" collapsed="false">
      <c r="A263" s="14"/>
      <c r="B263" s="14"/>
      <c r="C263" s="14" t="str">
        <f aca="false">IF($B263="","",IFERROR(INDEX(Requirements_Register!$G$6:$G$255,MATCH($B263,Requirements_Register!$A$6:$A$255,0)),"Missing requirement"))</f>
        <v/>
      </c>
      <c r="D263" s="14"/>
      <c r="E263" s="14" t="str">
        <f aca="false">IF($D263="","",IFERROR(INDEX(Objectives_Outcomes!$B$6:$B$85,MATCH($D263,Objectives_Outcomes!$A$6:$A$85,0)),"Missing objective"))</f>
        <v/>
      </c>
      <c r="F263" s="14"/>
      <c r="G263" s="14"/>
      <c r="H263" s="14"/>
      <c r="I263" s="14"/>
      <c r="J263" s="14"/>
      <c r="K263" s="14"/>
      <c r="L263" s="14"/>
      <c r="M263" s="14" t="str">
        <f aca="false">IF($A263="","",IF(AND($B263&lt;&gt;"",$D263&lt;&gt;"",$F263&lt;&gt;"",$H263&lt;&gt;"",$J263&lt;&gt;""),"Complete",IF(OR($B263&lt;&gt;"",$D263&lt;&gt;"",$F263&lt;&gt;"",$H263&lt;&gt;"",$J263&lt;&gt;""),"Partial","Gap")))</f>
        <v/>
      </c>
      <c r="N263" s="14"/>
    </row>
    <row r="264" customFormat="false" ht="15" hidden="false" customHeight="false" outlineLevel="0" collapsed="false">
      <c r="A264" s="14"/>
      <c r="B264" s="14"/>
      <c r="C264" s="14" t="str">
        <f aca="false">IF($B264="","",IFERROR(INDEX(Requirements_Register!$G$6:$G$255,MATCH($B264,Requirements_Register!$A$6:$A$255,0)),"Missing requirement"))</f>
        <v/>
      </c>
      <c r="D264" s="14"/>
      <c r="E264" s="14" t="str">
        <f aca="false">IF($D264="","",IFERROR(INDEX(Objectives_Outcomes!$B$6:$B$85,MATCH($D264,Objectives_Outcomes!$A$6:$A$85,0)),"Missing objective"))</f>
        <v/>
      </c>
      <c r="F264" s="14"/>
      <c r="G264" s="14"/>
      <c r="H264" s="14"/>
      <c r="I264" s="14"/>
      <c r="J264" s="14"/>
      <c r="K264" s="14"/>
      <c r="L264" s="14"/>
      <c r="M264" s="14" t="str">
        <f aca="false">IF($A264="","",IF(AND($B264&lt;&gt;"",$D264&lt;&gt;"",$F264&lt;&gt;"",$H264&lt;&gt;"",$J264&lt;&gt;""),"Complete",IF(OR($B264&lt;&gt;"",$D264&lt;&gt;"",$F264&lt;&gt;"",$H264&lt;&gt;"",$J264&lt;&gt;""),"Partial","Gap")))</f>
        <v/>
      </c>
      <c r="N264" s="14"/>
    </row>
    <row r="265" customFormat="false" ht="15" hidden="false" customHeight="false" outlineLevel="0" collapsed="false">
      <c r="A265" s="14"/>
      <c r="B265" s="14"/>
      <c r="C265" s="14" t="str">
        <f aca="false">IF($B265="","",IFERROR(INDEX(Requirements_Register!$G$6:$G$255,MATCH($B265,Requirements_Register!$A$6:$A$255,0)),"Missing requirement"))</f>
        <v/>
      </c>
      <c r="D265" s="14"/>
      <c r="E265" s="14" t="str">
        <f aca="false">IF($D265="","",IFERROR(INDEX(Objectives_Outcomes!$B$6:$B$85,MATCH($D265,Objectives_Outcomes!$A$6:$A$85,0)),"Missing objective"))</f>
        <v/>
      </c>
      <c r="F265" s="14"/>
      <c r="G265" s="14"/>
      <c r="H265" s="14"/>
      <c r="I265" s="14"/>
      <c r="J265" s="14"/>
      <c r="K265" s="14"/>
      <c r="L265" s="14"/>
      <c r="M265" s="14" t="str">
        <f aca="false">IF($A265="","",IF(AND($B265&lt;&gt;"",$D265&lt;&gt;"",$F265&lt;&gt;"",$H265&lt;&gt;"",$J265&lt;&gt;""),"Complete",IF(OR($B265&lt;&gt;"",$D265&lt;&gt;"",$F265&lt;&gt;"",$H265&lt;&gt;"",$J265&lt;&gt;""),"Partial","Gap")))</f>
        <v/>
      </c>
      <c r="N265" s="14"/>
    </row>
    <row r="266" customFormat="false" ht="15" hidden="false" customHeight="false" outlineLevel="0" collapsed="false">
      <c r="A266" s="14"/>
      <c r="B266" s="14"/>
      <c r="C266" s="14" t="str">
        <f aca="false">IF($B266="","",IFERROR(INDEX(Requirements_Register!$G$6:$G$255,MATCH($B266,Requirements_Register!$A$6:$A$255,0)),"Missing requirement"))</f>
        <v/>
      </c>
      <c r="D266" s="14"/>
      <c r="E266" s="14" t="str">
        <f aca="false">IF($D266="","",IFERROR(INDEX(Objectives_Outcomes!$B$6:$B$85,MATCH($D266,Objectives_Outcomes!$A$6:$A$85,0)),"Missing objective"))</f>
        <v/>
      </c>
      <c r="F266" s="14"/>
      <c r="G266" s="14"/>
      <c r="H266" s="14"/>
      <c r="I266" s="14"/>
      <c r="J266" s="14"/>
      <c r="K266" s="14"/>
      <c r="L266" s="14"/>
      <c r="M266" s="14" t="str">
        <f aca="false">IF($A266="","",IF(AND($B266&lt;&gt;"",$D266&lt;&gt;"",$F266&lt;&gt;"",$H266&lt;&gt;"",$J266&lt;&gt;""),"Complete",IF(OR($B266&lt;&gt;"",$D266&lt;&gt;"",$F266&lt;&gt;"",$H266&lt;&gt;"",$J266&lt;&gt;""),"Partial","Gap")))</f>
        <v/>
      </c>
      <c r="N266" s="14"/>
    </row>
    <row r="267" customFormat="false" ht="15" hidden="false" customHeight="false" outlineLevel="0" collapsed="false">
      <c r="A267" s="14"/>
      <c r="B267" s="14"/>
      <c r="C267" s="14" t="str">
        <f aca="false">IF($B267="","",IFERROR(INDEX(Requirements_Register!$G$6:$G$255,MATCH($B267,Requirements_Register!$A$6:$A$255,0)),"Missing requirement"))</f>
        <v/>
      </c>
      <c r="D267" s="14"/>
      <c r="E267" s="14" t="str">
        <f aca="false">IF($D267="","",IFERROR(INDEX(Objectives_Outcomes!$B$6:$B$85,MATCH($D267,Objectives_Outcomes!$A$6:$A$85,0)),"Missing objective"))</f>
        <v/>
      </c>
      <c r="F267" s="14"/>
      <c r="G267" s="14"/>
      <c r="H267" s="14"/>
      <c r="I267" s="14"/>
      <c r="J267" s="14"/>
      <c r="K267" s="14"/>
      <c r="L267" s="14"/>
      <c r="M267" s="14" t="str">
        <f aca="false">IF($A267="","",IF(AND($B267&lt;&gt;"",$D267&lt;&gt;"",$F267&lt;&gt;"",$H267&lt;&gt;"",$J267&lt;&gt;""),"Complete",IF(OR($B267&lt;&gt;"",$D267&lt;&gt;"",$F267&lt;&gt;"",$H267&lt;&gt;"",$J267&lt;&gt;""),"Partial","Gap")))</f>
        <v/>
      </c>
      <c r="N267" s="14"/>
    </row>
    <row r="268" customFormat="false" ht="15" hidden="false" customHeight="false" outlineLevel="0" collapsed="false">
      <c r="A268" s="14"/>
      <c r="B268" s="14"/>
      <c r="C268" s="14" t="str">
        <f aca="false">IF($B268="","",IFERROR(INDEX(Requirements_Register!$G$6:$G$255,MATCH($B268,Requirements_Register!$A$6:$A$255,0)),"Missing requirement"))</f>
        <v/>
      </c>
      <c r="D268" s="14"/>
      <c r="E268" s="14" t="str">
        <f aca="false">IF($D268="","",IFERROR(INDEX(Objectives_Outcomes!$B$6:$B$85,MATCH($D268,Objectives_Outcomes!$A$6:$A$85,0)),"Missing objective"))</f>
        <v/>
      </c>
      <c r="F268" s="14"/>
      <c r="G268" s="14"/>
      <c r="H268" s="14"/>
      <c r="I268" s="14"/>
      <c r="J268" s="14"/>
      <c r="K268" s="14"/>
      <c r="L268" s="14"/>
      <c r="M268" s="14" t="str">
        <f aca="false">IF($A268="","",IF(AND($B268&lt;&gt;"",$D268&lt;&gt;"",$F268&lt;&gt;"",$H268&lt;&gt;"",$J268&lt;&gt;""),"Complete",IF(OR($B268&lt;&gt;"",$D268&lt;&gt;"",$F268&lt;&gt;"",$H268&lt;&gt;"",$J268&lt;&gt;""),"Partial","Gap")))</f>
        <v/>
      </c>
      <c r="N268" s="14"/>
    </row>
    <row r="269" customFormat="false" ht="15" hidden="false" customHeight="false" outlineLevel="0" collapsed="false">
      <c r="A269" s="14"/>
      <c r="B269" s="14"/>
      <c r="C269" s="14" t="str">
        <f aca="false">IF($B269="","",IFERROR(INDEX(Requirements_Register!$G$6:$G$255,MATCH($B269,Requirements_Register!$A$6:$A$255,0)),"Missing requirement"))</f>
        <v/>
      </c>
      <c r="D269" s="14"/>
      <c r="E269" s="14" t="str">
        <f aca="false">IF($D269="","",IFERROR(INDEX(Objectives_Outcomes!$B$6:$B$85,MATCH($D269,Objectives_Outcomes!$A$6:$A$85,0)),"Missing objective"))</f>
        <v/>
      </c>
      <c r="F269" s="14"/>
      <c r="G269" s="14"/>
      <c r="H269" s="14"/>
      <c r="I269" s="14"/>
      <c r="J269" s="14"/>
      <c r="K269" s="14"/>
      <c r="L269" s="14"/>
      <c r="M269" s="14" t="str">
        <f aca="false">IF($A269="","",IF(AND($B269&lt;&gt;"",$D269&lt;&gt;"",$F269&lt;&gt;"",$H269&lt;&gt;"",$J269&lt;&gt;""),"Complete",IF(OR($B269&lt;&gt;"",$D269&lt;&gt;"",$F269&lt;&gt;"",$H269&lt;&gt;"",$J269&lt;&gt;""),"Partial","Gap")))</f>
        <v/>
      </c>
      <c r="N269" s="14"/>
    </row>
    <row r="270" customFormat="false" ht="15" hidden="false" customHeight="false" outlineLevel="0" collapsed="false">
      <c r="A270" s="14"/>
      <c r="B270" s="14"/>
      <c r="C270" s="14" t="str">
        <f aca="false">IF($B270="","",IFERROR(INDEX(Requirements_Register!$G$6:$G$255,MATCH($B270,Requirements_Register!$A$6:$A$255,0)),"Missing requirement"))</f>
        <v/>
      </c>
      <c r="D270" s="14"/>
      <c r="E270" s="14" t="str">
        <f aca="false">IF($D270="","",IFERROR(INDEX(Objectives_Outcomes!$B$6:$B$85,MATCH($D270,Objectives_Outcomes!$A$6:$A$85,0)),"Missing objective"))</f>
        <v/>
      </c>
      <c r="F270" s="14"/>
      <c r="G270" s="14"/>
      <c r="H270" s="14"/>
      <c r="I270" s="14"/>
      <c r="J270" s="14"/>
      <c r="K270" s="14"/>
      <c r="L270" s="14"/>
      <c r="M270" s="14" t="str">
        <f aca="false">IF($A270="","",IF(AND($B270&lt;&gt;"",$D270&lt;&gt;"",$F270&lt;&gt;"",$H270&lt;&gt;"",$J270&lt;&gt;""),"Complete",IF(OR($B270&lt;&gt;"",$D270&lt;&gt;"",$F270&lt;&gt;"",$H270&lt;&gt;"",$J270&lt;&gt;""),"Partial","Gap")))</f>
        <v/>
      </c>
      <c r="N270" s="14"/>
    </row>
    <row r="271" customFormat="false" ht="15" hidden="false" customHeight="false" outlineLevel="0" collapsed="false">
      <c r="A271" s="14"/>
      <c r="B271" s="14"/>
      <c r="C271" s="14" t="str">
        <f aca="false">IF($B271="","",IFERROR(INDEX(Requirements_Register!$G$6:$G$255,MATCH($B271,Requirements_Register!$A$6:$A$255,0)),"Missing requirement"))</f>
        <v/>
      </c>
      <c r="D271" s="14"/>
      <c r="E271" s="14" t="str">
        <f aca="false">IF($D271="","",IFERROR(INDEX(Objectives_Outcomes!$B$6:$B$85,MATCH($D271,Objectives_Outcomes!$A$6:$A$85,0)),"Missing objective"))</f>
        <v/>
      </c>
      <c r="F271" s="14"/>
      <c r="G271" s="14"/>
      <c r="H271" s="14"/>
      <c r="I271" s="14"/>
      <c r="J271" s="14"/>
      <c r="K271" s="14"/>
      <c r="L271" s="14"/>
      <c r="M271" s="14" t="str">
        <f aca="false">IF($A271="","",IF(AND($B271&lt;&gt;"",$D271&lt;&gt;"",$F271&lt;&gt;"",$H271&lt;&gt;"",$J271&lt;&gt;""),"Complete",IF(OR($B271&lt;&gt;"",$D271&lt;&gt;"",$F271&lt;&gt;"",$H271&lt;&gt;"",$J271&lt;&gt;""),"Partial","Gap")))</f>
        <v/>
      </c>
      <c r="N271" s="14"/>
    </row>
    <row r="272" customFormat="false" ht="15" hidden="false" customHeight="false" outlineLevel="0" collapsed="false">
      <c r="A272" s="14"/>
      <c r="B272" s="14"/>
      <c r="C272" s="14" t="str">
        <f aca="false">IF($B272="","",IFERROR(INDEX(Requirements_Register!$G$6:$G$255,MATCH($B272,Requirements_Register!$A$6:$A$255,0)),"Missing requirement"))</f>
        <v/>
      </c>
      <c r="D272" s="14"/>
      <c r="E272" s="14" t="str">
        <f aca="false">IF($D272="","",IFERROR(INDEX(Objectives_Outcomes!$B$6:$B$85,MATCH($D272,Objectives_Outcomes!$A$6:$A$85,0)),"Missing objective"))</f>
        <v/>
      </c>
      <c r="F272" s="14"/>
      <c r="G272" s="14"/>
      <c r="H272" s="14"/>
      <c r="I272" s="14"/>
      <c r="J272" s="14"/>
      <c r="K272" s="14"/>
      <c r="L272" s="14"/>
      <c r="M272" s="14" t="str">
        <f aca="false">IF($A272="","",IF(AND($B272&lt;&gt;"",$D272&lt;&gt;"",$F272&lt;&gt;"",$H272&lt;&gt;"",$J272&lt;&gt;""),"Complete",IF(OR($B272&lt;&gt;"",$D272&lt;&gt;"",$F272&lt;&gt;"",$H272&lt;&gt;"",$J272&lt;&gt;""),"Partial","Gap")))</f>
        <v/>
      </c>
      <c r="N272" s="14"/>
    </row>
    <row r="273" customFormat="false" ht="15" hidden="false" customHeight="false" outlineLevel="0" collapsed="false">
      <c r="A273" s="14"/>
      <c r="B273" s="14"/>
      <c r="C273" s="14" t="str">
        <f aca="false">IF($B273="","",IFERROR(INDEX(Requirements_Register!$G$6:$G$255,MATCH($B273,Requirements_Register!$A$6:$A$255,0)),"Missing requirement"))</f>
        <v/>
      </c>
      <c r="D273" s="14"/>
      <c r="E273" s="14" t="str">
        <f aca="false">IF($D273="","",IFERROR(INDEX(Objectives_Outcomes!$B$6:$B$85,MATCH($D273,Objectives_Outcomes!$A$6:$A$85,0)),"Missing objective"))</f>
        <v/>
      </c>
      <c r="F273" s="14"/>
      <c r="G273" s="14"/>
      <c r="H273" s="14"/>
      <c r="I273" s="14"/>
      <c r="J273" s="14"/>
      <c r="K273" s="14"/>
      <c r="L273" s="14"/>
      <c r="M273" s="14" t="str">
        <f aca="false">IF($A273="","",IF(AND($B273&lt;&gt;"",$D273&lt;&gt;"",$F273&lt;&gt;"",$H273&lt;&gt;"",$J273&lt;&gt;""),"Complete",IF(OR($B273&lt;&gt;"",$D273&lt;&gt;"",$F273&lt;&gt;"",$H273&lt;&gt;"",$J273&lt;&gt;""),"Partial","Gap")))</f>
        <v/>
      </c>
      <c r="N273" s="14"/>
    </row>
    <row r="274" customFormat="false" ht="15" hidden="false" customHeight="false" outlineLevel="0" collapsed="false">
      <c r="A274" s="14"/>
      <c r="B274" s="14"/>
      <c r="C274" s="14" t="str">
        <f aca="false">IF($B274="","",IFERROR(INDEX(Requirements_Register!$G$6:$G$255,MATCH($B274,Requirements_Register!$A$6:$A$255,0)),"Missing requirement"))</f>
        <v/>
      </c>
      <c r="D274" s="14"/>
      <c r="E274" s="14" t="str">
        <f aca="false">IF($D274="","",IFERROR(INDEX(Objectives_Outcomes!$B$6:$B$85,MATCH($D274,Objectives_Outcomes!$A$6:$A$85,0)),"Missing objective"))</f>
        <v/>
      </c>
      <c r="F274" s="14"/>
      <c r="G274" s="14"/>
      <c r="H274" s="14"/>
      <c r="I274" s="14"/>
      <c r="J274" s="14"/>
      <c r="K274" s="14"/>
      <c r="L274" s="14"/>
      <c r="M274" s="14" t="str">
        <f aca="false">IF($A274="","",IF(AND($B274&lt;&gt;"",$D274&lt;&gt;"",$F274&lt;&gt;"",$H274&lt;&gt;"",$J274&lt;&gt;""),"Complete",IF(OR($B274&lt;&gt;"",$D274&lt;&gt;"",$F274&lt;&gt;"",$H274&lt;&gt;"",$J274&lt;&gt;""),"Partial","Gap")))</f>
        <v/>
      </c>
      <c r="N274" s="14"/>
    </row>
    <row r="275" customFormat="false" ht="15" hidden="false" customHeight="false" outlineLevel="0" collapsed="false">
      <c r="A275" s="14"/>
      <c r="B275" s="14"/>
      <c r="C275" s="14" t="str">
        <f aca="false">IF($B275="","",IFERROR(INDEX(Requirements_Register!$G$6:$G$255,MATCH($B275,Requirements_Register!$A$6:$A$255,0)),"Missing requirement"))</f>
        <v/>
      </c>
      <c r="D275" s="14"/>
      <c r="E275" s="14" t="str">
        <f aca="false">IF($D275="","",IFERROR(INDEX(Objectives_Outcomes!$B$6:$B$85,MATCH($D275,Objectives_Outcomes!$A$6:$A$85,0)),"Missing objective"))</f>
        <v/>
      </c>
      <c r="F275" s="14"/>
      <c r="G275" s="14"/>
      <c r="H275" s="14"/>
      <c r="I275" s="14"/>
      <c r="J275" s="14"/>
      <c r="K275" s="14"/>
      <c r="L275" s="14"/>
      <c r="M275" s="14" t="str">
        <f aca="false">IF($A275="","",IF(AND($B275&lt;&gt;"",$D275&lt;&gt;"",$F275&lt;&gt;"",$H275&lt;&gt;"",$J275&lt;&gt;""),"Complete",IF(OR($B275&lt;&gt;"",$D275&lt;&gt;"",$F275&lt;&gt;"",$H275&lt;&gt;"",$J275&lt;&gt;""),"Partial","Gap")))</f>
        <v/>
      </c>
      <c r="N275" s="14"/>
    </row>
    <row r="276" customFormat="false" ht="15" hidden="false" customHeight="false" outlineLevel="0" collapsed="false">
      <c r="A276" s="14"/>
      <c r="B276" s="14"/>
      <c r="C276" s="14" t="str">
        <f aca="false">IF($B276="","",IFERROR(INDEX(Requirements_Register!$G$6:$G$255,MATCH($B276,Requirements_Register!$A$6:$A$255,0)),"Missing requirement"))</f>
        <v/>
      </c>
      <c r="D276" s="14"/>
      <c r="E276" s="14" t="str">
        <f aca="false">IF($D276="","",IFERROR(INDEX(Objectives_Outcomes!$B$6:$B$85,MATCH($D276,Objectives_Outcomes!$A$6:$A$85,0)),"Missing objective"))</f>
        <v/>
      </c>
      <c r="F276" s="14"/>
      <c r="G276" s="14"/>
      <c r="H276" s="14"/>
      <c r="I276" s="14"/>
      <c r="J276" s="14"/>
      <c r="K276" s="14"/>
      <c r="L276" s="14"/>
      <c r="M276" s="14" t="str">
        <f aca="false">IF($A276="","",IF(AND($B276&lt;&gt;"",$D276&lt;&gt;"",$F276&lt;&gt;"",$H276&lt;&gt;"",$J276&lt;&gt;""),"Complete",IF(OR($B276&lt;&gt;"",$D276&lt;&gt;"",$F276&lt;&gt;"",$H276&lt;&gt;"",$J276&lt;&gt;""),"Partial","Gap")))</f>
        <v/>
      </c>
      <c r="N276" s="14"/>
    </row>
    <row r="277" customFormat="false" ht="15" hidden="false" customHeight="false" outlineLevel="0" collapsed="false">
      <c r="A277" s="14"/>
      <c r="B277" s="14"/>
      <c r="C277" s="14" t="str">
        <f aca="false">IF($B277="","",IFERROR(INDEX(Requirements_Register!$G$6:$G$255,MATCH($B277,Requirements_Register!$A$6:$A$255,0)),"Missing requirement"))</f>
        <v/>
      </c>
      <c r="D277" s="14"/>
      <c r="E277" s="14" t="str">
        <f aca="false">IF($D277="","",IFERROR(INDEX(Objectives_Outcomes!$B$6:$B$85,MATCH($D277,Objectives_Outcomes!$A$6:$A$85,0)),"Missing objective"))</f>
        <v/>
      </c>
      <c r="F277" s="14"/>
      <c r="G277" s="14"/>
      <c r="H277" s="14"/>
      <c r="I277" s="14"/>
      <c r="J277" s="14"/>
      <c r="K277" s="14"/>
      <c r="L277" s="14"/>
      <c r="M277" s="14" t="str">
        <f aca="false">IF($A277="","",IF(AND($B277&lt;&gt;"",$D277&lt;&gt;"",$F277&lt;&gt;"",$H277&lt;&gt;"",$J277&lt;&gt;""),"Complete",IF(OR($B277&lt;&gt;"",$D277&lt;&gt;"",$F277&lt;&gt;"",$H277&lt;&gt;"",$J277&lt;&gt;""),"Partial","Gap")))</f>
        <v/>
      </c>
      <c r="N277" s="14"/>
    </row>
    <row r="278" customFormat="false" ht="15" hidden="false" customHeight="false" outlineLevel="0" collapsed="false">
      <c r="A278" s="14"/>
      <c r="B278" s="14"/>
      <c r="C278" s="14" t="str">
        <f aca="false">IF($B278="","",IFERROR(INDEX(Requirements_Register!$G$6:$G$255,MATCH($B278,Requirements_Register!$A$6:$A$255,0)),"Missing requirement"))</f>
        <v/>
      </c>
      <c r="D278" s="14"/>
      <c r="E278" s="14" t="str">
        <f aca="false">IF($D278="","",IFERROR(INDEX(Objectives_Outcomes!$B$6:$B$85,MATCH($D278,Objectives_Outcomes!$A$6:$A$85,0)),"Missing objective"))</f>
        <v/>
      </c>
      <c r="F278" s="14"/>
      <c r="G278" s="14"/>
      <c r="H278" s="14"/>
      <c r="I278" s="14"/>
      <c r="J278" s="14"/>
      <c r="K278" s="14"/>
      <c r="L278" s="14"/>
      <c r="M278" s="14" t="str">
        <f aca="false">IF($A278="","",IF(AND($B278&lt;&gt;"",$D278&lt;&gt;"",$F278&lt;&gt;"",$H278&lt;&gt;"",$J278&lt;&gt;""),"Complete",IF(OR($B278&lt;&gt;"",$D278&lt;&gt;"",$F278&lt;&gt;"",$H278&lt;&gt;"",$J278&lt;&gt;""),"Partial","Gap")))</f>
        <v/>
      </c>
      <c r="N278" s="14"/>
    </row>
    <row r="279" customFormat="false" ht="15" hidden="false" customHeight="false" outlineLevel="0" collapsed="false">
      <c r="A279" s="14"/>
      <c r="B279" s="14"/>
      <c r="C279" s="14" t="str">
        <f aca="false">IF($B279="","",IFERROR(INDEX(Requirements_Register!$G$6:$G$255,MATCH($B279,Requirements_Register!$A$6:$A$255,0)),"Missing requirement"))</f>
        <v/>
      </c>
      <c r="D279" s="14"/>
      <c r="E279" s="14" t="str">
        <f aca="false">IF($D279="","",IFERROR(INDEX(Objectives_Outcomes!$B$6:$B$85,MATCH($D279,Objectives_Outcomes!$A$6:$A$85,0)),"Missing objective"))</f>
        <v/>
      </c>
      <c r="F279" s="14"/>
      <c r="G279" s="14"/>
      <c r="H279" s="14"/>
      <c r="I279" s="14"/>
      <c r="J279" s="14"/>
      <c r="K279" s="14"/>
      <c r="L279" s="14"/>
      <c r="M279" s="14" t="str">
        <f aca="false">IF($A279="","",IF(AND($B279&lt;&gt;"",$D279&lt;&gt;"",$F279&lt;&gt;"",$H279&lt;&gt;"",$J279&lt;&gt;""),"Complete",IF(OR($B279&lt;&gt;"",$D279&lt;&gt;"",$F279&lt;&gt;"",$H279&lt;&gt;"",$J279&lt;&gt;""),"Partial","Gap")))</f>
        <v/>
      </c>
      <c r="N279" s="14"/>
    </row>
    <row r="280" customFormat="false" ht="15" hidden="false" customHeight="false" outlineLevel="0" collapsed="false">
      <c r="A280" s="14"/>
      <c r="B280" s="14"/>
      <c r="C280" s="14" t="str">
        <f aca="false">IF($B280="","",IFERROR(INDEX(Requirements_Register!$G$6:$G$255,MATCH($B280,Requirements_Register!$A$6:$A$255,0)),"Missing requirement"))</f>
        <v/>
      </c>
      <c r="D280" s="14"/>
      <c r="E280" s="14" t="str">
        <f aca="false">IF($D280="","",IFERROR(INDEX(Objectives_Outcomes!$B$6:$B$85,MATCH($D280,Objectives_Outcomes!$A$6:$A$85,0)),"Missing objective"))</f>
        <v/>
      </c>
      <c r="F280" s="14"/>
      <c r="G280" s="14"/>
      <c r="H280" s="14"/>
      <c r="I280" s="14"/>
      <c r="J280" s="14"/>
      <c r="K280" s="14"/>
      <c r="L280" s="14"/>
      <c r="M280" s="14" t="str">
        <f aca="false">IF($A280="","",IF(AND($B280&lt;&gt;"",$D280&lt;&gt;"",$F280&lt;&gt;"",$H280&lt;&gt;"",$J280&lt;&gt;""),"Complete",IF(OR($B280&lt;&gt;"",$D280&lt;&gt;"",$F280&lt;&gt;"",$H280&lt;&gt;"",$J280&lt;&gt;""),"Partial","Gap")))</f>
        <v/>
      </c>
      <c r="N280" s="14"/>
    </row>
    <row r="281" customFormat="false" ht="15" hidden="false" customHeight="false" outlineLevel="0" collapsed="false">
      <c r="A281" s="14"/>
      <c r="B281" s="14"/>
      <c r="C281" s="14" t="str">
        <f aca="false">IF($B281="","",IFERROR(INDEX(Requirements_Register!$G$6:$G$255,MATCH($B281,Requirements_Register!$A$6:$A$255,0)),"Missing requirement"))</f>
        <v/>
      </c>
      <c r="D281" s="14"/>
      <c r="E281" s="14" t="str">
        <f aca="false">IF($D281="","",IFERROR(INDEX(Objectives_Outcomes!$B$6:$B$85,MATCH($D281,Objectives_Outcomes!$A$6:$A$85,0)),"Missing objective"))</f>
        <v/>
      </c>
      <c r="F281" s="14"/>
      <c r="G281" s="14"/>
      <c r="H281" s="14"/>
      <c r="I281" s="14"/>
      <c r="J281" s="14"/>
      <c r="K281" s="14"/>
      <c r="L281" s="14"/>
      <c r="M281" s="14" t="str">
        <f aca="false">IF($A281="","",IF(AND($B281&lt;&gt;"",$D281&lt;&gt;"",$F281&lt;&gt;"",$H281&lt;&gt;"",$J281&lt;&gt;""),"Complete",IF(OR($B281&lt;&gt;"",$D281&lt;&gt;"",$F281&lt;&gt;"",$H281&lt;&gt;"",$J281&lt;&gt;""),"Partial","Gap")))</f>
        <v/>
      </c>
      <c r="N281" s="14"/>
    </row>
    <row r="282" customFormat="false" ht="15" hidden="false" customHeight="false" outlineLevel="0" collapsed="false">
      <c r="A282" s="14"/>
      <c r="B282" s="14"/>
      <c r="C282" s="14" t="str">
        <f aca="false">IF($B282="","",IFERROR(INDEX(Requirements_Register!$G$6:$G$255,MATCH($B282,Requirements_Register!$A$6:$A$255,0)),"Missing requirement"))</f>
        <v/>
      </c>
      <c r="D282" s="14"/>
      <c r="E282" s="14" t="str">
        <f aca="false">IF($D282="","",IFERROR(INDEX(Objectives_Outcomes!$B$6:$B$85,MATCH($D282,Objectives_Outcomes!$A$6:$A$85,0)),"Missing objective"))</f>
        <v/>
      </c>
      <c r="F282" s="14"/>
      <c r="G282" s="14"/>
      <c r="H282" s="14"/>
      <c r="I282" s="14"/>
      <c r="J282" s="14"/>
      <c r="K282" s="14"/>
      <c r="L282" s="14"/>
      <c r="M282" s="14" t="str">
        <f aca="false">IF($A282="","",IF(AND($B282&lt;&gt;"",$D282&lt;&gt;"",$F282&lt;&gt;"",$H282&lt;&gt;"",$J282&lt;&gt;""),"Complete",IF(OR($B282&lt;&gt;"",$D282&lt;&gt;"",$F282&lt;&gt;"",$H282&lt;&gt;"",$J282&lt;&gt;""),"Partial","Gap")))</f>
        <v/>
      </c>
      <c r="N282" s="14"/>
    </row>
    <row r="283" customFormat="false" ht="15" hidden="false" customHeight="false" outlineLevel="0" collapsed="false">
      <c r="A283" s="14"/>
      <c r="B283" s="14"/>
      <c r="C283" s="14" t="str">
        <f aca="false">IF($B283="","",IFERROR(INDEX(Requirements_Register!$G$6:$G$255,MATCH($B283,Requirements_Register!$A$6:$A$255,0)),"Missing requirement"))</f>
        <v/>
      </c>
      <c r="D283" s="14"/>
      <c r="E283" s="14" t="str">
        <f aca="false">IF($D283="","",IFERROR(INDEX(Objectives_Outcomes!$B$6:$B$85,MATCH($D283,Objectives_Outcomes!$A$6:$A$85,0)),"Missing objective"))</f>
        <v/>
      </c>
      <c r="F283" s="14"/>
      <c r="G283" s="14"/>
      <c r="H283" s="14"/>
      <c r="I283" s="14"/>
      <c r="J283" s="14"/>
      <c r="K283" s="14"/>
      <c r="L283" s="14"/>
      <c r="M283" s="14" t="str">
        <f aca="false">IF($A283="","",IF(AND($B283&lt;&gt;"",$D283&lt;&gt;"",$F283&lt;&gt;"",$H283&lt;&gt;"",$J283&lt;&gt;""),"Complete",IF(OR($B283&lt;&gt;"",$D283&lt;&gt;"",$F283&lt;&gt;"",$H283&lt;&gt;"",$J283&lt;&gt;""),"Partial","Gap")))</f>
        <v/>
      </c>
      <c r="N283" s="14"/>
    </row>
    <row r="284" customFormat="false" ht="15" hidden="false" customHeight="false" outlineLevel="0" collapsed="false">
      <c r="A284" s="14"/>
      <c r="B284" s="14"/>
      <c r="C284" s="14" t="str">
        <f aca="false">IF($B284="","",IFERROR(INDEX(Requirements_Register!$G$6:$G$255,MATCH($B284,Requirements_Register!$A$6:$A$255,0)),"Missing requirement"))</f>
        <v/>
      </c>
      <c r="D284" s="14"/>
      <c r="E284" s="14" t="str">
        <f aca="false">IF($D284="","",IFERROR(INDEX(Objectives_Outcomes!$B$6:$B$85,MATCH($D284,Objectives_Outcomes!$A$6:$A$85,0)),"Missing objective"))</f>
        <v/>
      </c>
      <c r="F284" s="14"/>
      <c r="G284" s="14"/>
      <c r="H284" s="14"/>
      <c r="I284" s="14"/>
      <c r="J284" s="14"/>
      <c r="K284" s="14"/>
      <c r="L284" s="14"/>
      <c r="M284" s="14" t="str">
        <f aca="false">IF($A284="","",IF(AND($B284&lt;&gt;"",$D284&lt;&gt;"",$F284&lt;&gt;"",$H284&lt;&gt;"",$J284&lt;&gt;""),"Complete",IF(OR($B284&lt;&gt;"",$D284&lt;&gt;"",$F284&lt;&gt;"",$H284&lt;&gt;"",$J284&lt;&gt;""),"Partial","Gap")))</f>
        <v/>
      </c>
      <c r="N284" s="14"/>
    </row>
    <row r="285" customFormat="false" ht="15" hidden="false" customHeight="false" outlineLevel="0" collapsed="false">
      <c r="A285" s="14"/>
      <c r="B285" s="14"/>
      <c r="C285" s="14" t="str">
        <f aca="false">IF($B285="","",IFERROR(INDEX(Requirements_Register!$G$6:$G$255,MATCH($B285,Requirements_Register!$A$6:$A$255,0)),"Missing requirement"))</f>
        <v/>
      </c>
      <c r="D285" s="14"/>
      <c r="E285" s="14" t="str">
        <f aca="false">IF($D285="","",IFERROR(INDEX(Objectives_Outcomes!$B$6:$B$85,MATCH($D285,Objectives_Outcomes!$A$6:$A$85,0)),"Missing objective"))</f>
        <v/>
      </c>
      <c r="F285" s="14"/>
      <c r="G285" s="14"/>
      <c r="H285" s="14"/>
      <c r="I285" s="14"/>
      <c r="J285" s="14"/>
      <c r="K285" s="14"/>
      <c r="L285" s="14"/>
      <c r="M285" s="14" t="str">
        <f aca="false">IF($A285="","",IF(AND($B285&lt;&gt;"",$D285&lt;&gt;"",$F285&lt;&gt;"",$H285&lt;&gt;"",$J285&lt;&gt;""),"Complete",IF(OR($B285&lt;&gt;"",$D285&lt;&gt;"",$F285&lt;&gt;"",$H285&lt;&gt;"",$J285&lt;&gt;""),"Partial","Gap")))</f>
        <v/>
      </c>
      <c r="N285" s="14"/>
    </row>
    <row r="286" customFormat="false" ht="15" hidden="false" customHeight="false" outlineLevel="0" collapsed="false">
      <c r="A286" s="14"/>
      <c r="B286" s="14"/>
      <c r="C286" s="14" t="str">
        <f aca="false">IF($B286="","",IFERROR(INDEX(Requirements_Register!$G$6:$G$255,MATCH($B286,Requirements_Register!$A$6:$A$255,0)),"Missing requirement"))</f>
        <v/>
      </c>
      <c r="D286" s="14"/>
      <c r="E286" s="14" t="str">
        <f aca="false">IF($D286="","",IFERROR(INDEX(Objectives_Outcomes!$B$6:$B$85,MATCH($D286,Objectives_Outcomes!$A$6:$A$85,0)),"Missing objective"))</f>
        <v/>
      </c>
      <c r="F286" s="14"/>
      <c r="G286" s="14"/>
      <c r="H286" s="14"/>
      <c r="I286" s="14"/>
      <c r="J286" s="14"/>
      <c r="K286" s="14"/>
      <c r="L286" s="14"/>
      <c r="M286" s="14" t="str">
        <f aca="false">IF($A286="","",IF(AND($B286&lt;&gt;"",$D286&lt;&gt;"",$F286&lt;&gt;"",$H286&lt;&gt;"",$J286&lt;&gt;""),"Complete",IF(OR($B286&lt;&gt;"",$D286&lt;&gt;"",$F286&lt;&gt;"",$H286&lt;&gt;"",$J286&lt;&gt;""),"Partial","Gap")))</f>
        <v/>
      </c>
      <c r="N286" s="14"/>
    </row>
    <row r="287" customFormat="false" ht="15" hidden="false" customHeight="false" outlineLevel="0" collapsed="false">
      <c r="A287" s="14"/>
      <c r="B287" s="14"/>
      <c r="C287" s="14" t="str">
        <f aca="false">IF($B287="","",IFERROR(INDEX(Requirements_Register!$G$6:$G$255,MATCH($B287,Requirements_Register!$A$6:$A$255,0)),"Missing requirement"))</f>
        <v/>
      </c>
      <c r="D287" s="14"/>
      <c r="E287" s="14" t="str">
        <f aca="false">IF($D287="","",IFERROR(INDEX(Objectives_Outcomes!$B$6:$B$85,MATCH($D287,Objectives_Outcomes!$A$6:$A$85,0)),"Missing objective"))</f>
        <v/>
      </c>
      <c r="F287" s="14"/>
      <c r="G287" s="14"/>
      <c r="H287" s="14"/>
      <c r="I287" s="14"/>
      <c r="J287" s="14"/>
      <c r="K287" s="14"/>
      <c r="L287" s="14"/>
      <c r="M287" s="14" t="str">
        <f aca="false">IF($A287="","",IF(AND($B287&lt;&gt;"",$D287&lt;&gt;"",$F287&lt;&gt;"",$H287&lt;&gt;"",$J287&lt;&gt;""),"Complete",IF(OR($B287&lt;&gt;"",$D287&lt;&gt;"",$F287&lt;&gt;"",$H287&lt;&gt;"",$J287&lt;&gt;""),"Partial","Gap")))</f>
        <v/>
      </c>
      <c r="N287" s="14"/>
    </row>
    <row r="288" customFormat="false" ht="15" hidden="false" customHeight="false" outlineLevel="0" collapsed="false">
      <c r="A288" s="14"/>
      <c r="B288" s="14"/>
      <c r="C288" s="14" t="str">
        <f aca="false">IF($B288="","",IFERROR(INDEX(Requirements_Register!$G$6:$G$255,MATCH($B288,Requirements_Register!$A$6:$A$255,0)),"Missing requirement"))</f>
        <v/>
      </c>
      <c r="D288" s="14"/>
      <c r="E288" s="14" t="str">
        <f aca="false">IF($D288="","",IFERROR(INDEX(Objectives_Outcomes!$B$6:$B$85,MATCH($D288,Objectives_Outcomes!$A$6:$A$85,0)),"Missing objective"))</f>
        <v/>
      </c>
      <c r="F288" s="14"/>
      <c r="G288" s="14"/>
      <c r="H288" s="14"/>
      <c r="I288" s="14"/>
      <c r="J288" s="14"/>
      <c r="K288" s="14"/>
      <c r="L288" s="14"/>
      <c r="M288" s="14" t="str">
        <f aca="false">IF($A288="","",IF(AND($B288&lt;&gt;"",$D288&lt;&gt;"",$F288&lt;&gt;"",$H288&lt;&gt;"",$J288&lt;&gt;""),"Complete",IF(OR($B288&lt;&gt;"",$D288&lt;&gt;"",$F288&lt;&gt;"",$H288&lt;&gt;"",$J288&lt;&gt;""),"Partial","Gap")))</f>
        <v/>
      </c>
      <c r="N288" s="14"/>
    </row>
    <row r="289" customFormat="false" ht="15" hidden="false" customHeight="false" outlineLevel="0" collapsed="false">
      <c r="A289" s="14"/>
      <c r="B289" s="14"/>
      <c r="C289" s="14" t="str">
        <f aca="false">IF($B289="","",IFERROR(INDEX(Requirements_Register!$G$6:$G$255,MATCH($B289,Requirements_Register!$A$6:$A$255,0)),"Missing requirement"))</f>
        <v/>
      </c>
      <c r="D289" s="14"/>
      <c r="E289" s="14" t="str">
        <f aca="false">IF($D289="","",IFERROR(INDEX(Objectives_Outcomes!$B$6:$B$85,MATCH($D289,Objectives_Outcomes!$A$6:$A$85,0)),"Missing objective"))</f>
        <v/>
      </c>
      <c r="F289" s="14"/>
      <c r="G289" s="14"/>
      <c r="H289" s="14"/>
      <c r="I289" s="14"/>
      <c r="J289" s="14"/>
      <c r="K289" s="14"/>
      <c r="L289" s="14"/>
      <c r="M289" s="14" t="str">
        <f aca="false">IF($A289="","",IF(AND($B289&lt;&gt;"",$D289&lt;&gt;"",$F289&lt;&gt;"",$H289&lt;&gt;"",$J289&lt;&gt;""),"Complete",IF(OR($B289&lt;&gt;"",$D289&lt;&gt;"",$F289&lt;&gt;"",$H289&lt;&gt;"",$J289&lt;&gt;""),"Partial","Gap")))</f>
        <v/>
      </c>
      <c r="N289" s="14"/>
    </row>
    <row r="290" customFormat="false" ht="15" hidden="false" customHeight="false" outlineLevel="0" collapsed="false">
      <c r="A290" s="14"/>
      <c r="B290" s="14"/>
      <c r="C290" s="14" t="str">
        <f aca="false">IF($B290="","",IFERROR(INDEX(Requirements_Register!$G$6:$G$255,MATCH($B290,Requirements_Register!$A$6:$A$255,0)),"Missing requirement"))</f>
        <v/>
      </c>
      <c r="D290" s="14"/>
      <c r="E290" s="14" t="str">
        <f aca="false">IF($D290="","",IFERROR(INDEX(Objectives_Outcomes!$B$6:$B$85,MATCH($D290,Objectives_Outcomes!$A$6:$A$85,0)),"Missing objective"))</f>
        <v/>
      </c>
      <c r="F290" s="14"/>
      <c r="G290" s="14"/>
      <c r="H290" s="14"/>
      <c r="I290" s="14"/>
      <c r="J290" s="14"/>
      <c r="K290" s="14"/>
      <c r="L290" s="14"/>
      <c r="M290" s="14" t="str">
        <f aca="false">IF($A290="","",IF(AND($B290&lt;&gt;"",$D290&lt;&gt;"",$F290&lt;&gt;"",$H290&lt;&gt;"",$J290&lt;&gt;""),"Complete",IF(OR($B290&lt;&gt;"",$D290&lt;&gt;"",$F290&lt;&gt;"",$H290&lt;&gt;"",$J290&lt;&gt;""),"Partial","Gap")))</f>
        <v/>
      </c>
      <c r="N290" s="14"/>
    </row>
    <row r="291" customFormat="false" ht="15" hidden="false" customHeight="false" outlineLevel="0" collapsed="false">
      <c r="A291" s="14"/>
      <c r="B291" s="14"/>
      <c r="C291" s="14" t="str">
        <f aca="false">IF($B291="","",IFERROR(INDEX(Requirements_Register!$G$6:$G$255,MATCH($B291,Requirements_Register!$A$6:$A$255,0)),"Missing requirement"))</f>
        <v/>
      </c>
      <c r="D291" s="14"/>
      <c r="E291" s="14" t="str">
        <f aca="false">IF($D291="","",IFERROR(INDEX(Objectives_Outcomes!$B$6:$B$85,MATCH($D291,Objectives_Outcomes!$A$6:$A$85,0)),"Missing objective"))</f>
        <v/>
      </c>
      <c r="F291" s="14"/>
      <c r="G291" s="14"/>
      <c r="H291" s="14"/>
      <c r="I291" s="14"/>
      <c r="J291" s="14"/>
      <c r="K291" s="14"/>
      <c r="L291" s="14"/>
      <c r="M291" s="14" t="str">
        <f aca="false">IF($A291="","",IF(AND($B291&lt;&gt;"",$D291&lt;&gt;"",$F291&lt;&gt;"",$H291&lt;&gt;"",$J291&lt;&gt;""),"Complete",IF(OR($B291&lt;&gt;"",$D291&lt;&gt;"",$F291&lt;&gt;"",$H291&lt;&gt;"",$J291&lt;&gt;""),"Partial","Gap")))</f>
        <v/>
      </c>
      <c r="N291" s="14"/>
    </row>
    <row r="292" customFormat="false" ht="15" hidden="false" customHeight="false" outlineLevel="0" collapsed="false">
      <c r="A292" s="14"/>
      <c r="B292" s="14"/>
      <c r="C292" s="14" t="str">
        <f aca="false">IF($B292="","",IFERROR(INDEX(Requirements_Register!$G$6:$G$255,MATCH($B292,Requirements_Register!$A$6:$A$255,0)),"Missing requirement"))</f>
        <v/>
      </c>
      <c r="D292" s="14"/>
      <c r="E292" s="14" t="str">
        <f aca="false">IF($D292="","",IFERROR(INDEX(Objectives_Outcomes!$B$6:$B$85,MATCH($D292,Objectives_Outcomes!$A$6:$A$85,0)),"Missing objective"))</f>
        <v/>
      </c>
      <c r="F292" s="14"/>
      <c r="G292" s="14"/>
      <c r="H292" s="14"/>
      <c r="I292" s="14"/>
      <c r="J292" s="14"/>
      <c r="K292" s="14"/>
      <c r="L292" s="14"/>
      <c r="M292" s="14" t="str">
        <f aca="false">IF($A292="","",IF(AND($B292&lt;&gt;"",$D292&lt;&gt;"",$F292&lt;&gt;"",$H292&lt;&gt;"",$J292&lt;&gt;""),"Complete",IF(OR($B292&lt;&gt;"",$D292&lt;&gt;"",$F292&lt;&gt;"",$H292&lt;&gt;"",$J292&lt;&gt;""),"Partial","Gap")))</f>
        <v/>
      </c>
      <c r="N292" s="14"/>
    </row>
    <row r="293" customFormat="false" ht="15" hidden="false" customHeight="false" outlineLevel="0" collapsed="false">
      <c r="A293" s="14"/>
      <c r="B293" s="14"/>
      <c r="C293" s="14" t="str">
        <f aca="false">IF($B293="","",IFERROR(INDEX(Requirements_Register!$G$6:$G$255,MATCH($B293,Requirements_Register!$A$6:$A$255,0)),"Missing requirement"))</f>
        <v/>
      </c>
      <c r="D293" s="14"/>
      <c r="E293" s="14" t="str">
        <f aca="false">IF($D293="","",IFERROR(INDEX(Objectives_Outcomes!$B$6:$B$85,MATCH($D293,Objectives_Outcomes!$A$6:$A$85,0)),"Missing objective"))</f>
        <v/>
      </c>
      <c r="F293" s="14"/>
      <c r="G293" s="14"/>
      <c r="H293" s="14"/>
      <c r="I293" s="14"/>
      <c r="J293" s="14"/>
      <c r="K293" s="14"/>
      <c r="L293" s="14"/>
      <c r="M293" s="14" t="str">
        <f aca="false">IF($A293="","",IF(AND($B293&lt;&gt;"",$D293&lt;&gt;"",$F293&lt;&gt;"",$H293&lt;&gt;"",$J293&lt;&gt;""),"Complete",IF(OR($B293&lt;&gt;"",$D293&lt;&gt;"",$F293&lt;&gt;"",$H293&lt;&gt;"",$J293&lt;&gt;""),"Partial","Gap")))</f>
        <v/>
      </c>
      <c r="N293" s="14"/>
    </row>
    <row r="294" customFormat="false" ht="15" hidden="false" customHeight="false" outlineLevel="0" collapsed="false">
      <c r="A294" s="14"/>
      <c r="B294" s="14"/>
      <c r="C294" s="14" t="str">
        <f aca="false">IF($B294="","",IFERROR(INDEX(Requirements_Register!$G$6:$G$255,MATCH($B294,Requirements_Register!$A$6:$A$255,0)),"Missing requirement"))</f>
        <v/>
      </c>
      <c r="D294" s="14"/>
      <c r="E294" s="14" t="str">
        <f aca="false">IF($D294="","",IFERROR(INDEX(Objectives_Outcomes!$B$6:$B$85,MATCH($D294,Objectives_Outcomes!$A$6:$A$85,0)),"Missing objective"))</f>
        <v/>
      </c>
      <c r="F294" s="14"/>
      <c r="G294" s="14"/>
      <c r="H294" s="14"/>
      <c r="I294" s="14"/>
      <c r="J294" s="14"/>
      <c r="K294" s="14"/>
      <c r="L294" s="14"/>
      <c r="M294" s="14" t="str">
        <f aca="false">IF($A294="","",IF(AND($B294&lt;&gt;"",$D294&lt;&gt;"",$F294&lt;&gt;"",$H294&lt;&gt;"",$J294&lt;&gt;""),"Complete",IF(OR($B294&lt;&gt;"",$D294&lt;&gt;"",$F294&lt;&gt;"",$H294&lt;&gt;"",$J294&lt;&gt;""),"Partial","Gap")))</f>
        <v/>
      </c>
      <c r="N294" s="14"/>
    </row>
    <row r="295" customFormat="false" ht="15" hidden="false" customHeight="false" outlineLevel="0" collapsed="false">
      <c r="A295" s="14"/>
      <c r="B295" s="14"/>
      <c r="C295" s="14" t="str">
        <f aca="false">IF($B295="","",IFERROR(INDEX(Requirements_Register!$G$6:$G$255,MATCH($B295,Requirements_Register!$A$6:$A$255,0)),"Missing requirement"))</f>
        <v/>
      </c>
      <c r="D295" s="14"/>
      <c r="E295" s="14" t="str">
        <f aca="false">IF($D295="","",IFERROR(INDEX(Objectives_Outcomes!$B$6:$B$85,MATCH($D295,Objectives_Outcomes!$A$6:$A$85,0)),"Missing objective"))</f>
        <v/>
      </c>
      <c r="F295" s="14"/>
      <c r="G295" s="14"/>
      <c r="H295" s="14"/>
      <c r="I295" s="14"/>
      <c r="J295" s="14"/>
      <c r="K295" s="14"/>
      <c r="L295" s="14"/>
      <c r="M295" s="14" t="str">
        <f aca="false">IF($A295="","",IF(AND($B295&lt;&gt;"",$D295&lt;&gt;"",$F295&lt;&gt;"",$H295&lt;&gt;"",$J295&lt;&gt;""),"Complete",IF(OR($B295&lt;&gt;"",$D295&lt;&gt;"",$F295&lt;&gt;"",$H295&lt;&gt;"",$J295&lt;&gt;""),"Partial","Gap")))</f>
        <v/>
      </c>
      <c r="N295" s="14"/>
    </row>
    <row r="296" customFormat="false" ht="15" hidden="false" customHeight="false" outlineLevel="0" collapsed="false">
      <c r="A296" s="14"/>
      <c r="B296" s="14"/>
      <c r="C296" s="14" t="str">
        <f aca="false">IF($B296="","",IFERROR(INDEX(Requirements_Register!$G$6:$G$255,MATCH($B296,Requirements_Register!$A$6:$A$255,0)),"Missing requirement"))</f>
        <v/>
      </c>
      <c r="D296" s="14"/>
      <c r="E296" s="14" t="str">
        <f aca="false">IF($D296="","",IFERROR(INDEX(Objectives_Outcomes!$B$6:$B$85,MATCH($D296,Objectives_Outcomes!$A$6:$A$85,0)),"Missing objective"))</f>
        <v/>
      </c>
      <c r="F296" s="14"/>
      <c r="G296" s="14"/>
      <c r="H296" s="14"/>
      <c r="I296" s="14"/>
      <c r="J296" s="14"/>
      <c r="K296" s="14"/>
      <c r="L296" s="14"/>
      <c r="M296" s="14" t="str">
        <f aca="false">IF($A296="","",IF(AND($B296&lt;&gt;"",$D296&lt;&gt;"",$F296&lt;&gt;"",$H296&lt;&gt;"",$J296&lt;&gt;""),"Complete",IF(OR($B296&lt;&gt;"",$D296&lt;&gt;"",$F296&lt;&gt;"",$H296&lt;&gt;"",$J296&lt;&gt;""),"Partial","Gap")))</f>
        <v/>
      </c>
      <c r="N296" s="14"/>
    </row>
    <row r="297" customFormat="false" ht="15" hidden="false" customHeight="false" outlineLevel="0" collapsed="false">
      <c r="A297" s="14"/>
      <c r="B297" s="14"/>
      <c r="C297" s="14" t="str">
        <f aca="false">IF($B297="","",IFERROR(INDEX(Requirements_Register!$G$6:$G$255,MATCH($B297,Requirements_Register!$A$6:$A$255,0)),"Missing requirement"))</f>
        <v/>
      </c>
      <c r="D297" s="14"/>
      <c r="E297" s="14" t="str">
        <f aca="false">IF($D297="","",IFERROR(INDEX(Objectives_Outcomes!$B$6:$B$85,MATCH($D297,Objectives_Outcomes!$A$6:$A$85,0)),"Missing objective"))</f>
        <v/>
      </c>
      <c r="F297" s="14"/>
      <c r="G297" s="14"/>
      <c r="H297" s="14"/>
      <c r="I297" s="14"/>
      <c r="J297" s="14"/>
      <c r="K297" s="14"/>
      <c r="L297" s="14"/>
      <c r="M297" s="14" t="str">
        <f aca="false">IF($A297="","",IF(AND($B297&lt;&gt;"",$D297&lt;&gt;"",$F297&lt;&gt;"",$H297&lt;&gt;"",$J297&lt;&gt;""),"Complete",IF(OR($B297&lt;&gt;"",$D297&lt;&gt;"",$F297&lt;&gt;"",$H297&lt;&gt;"",$J297&lt;&gt;""),"Partial","Gap")))</f>
        <v/>
      </c>
      <c r="N297" s="14"/>
    </row>
    <row r="298" customFormat="false" ht="15" hidden="false" customHeight="false" outlineLevel="0" collapsed="false">
      <c r="A298" s="14"/>
      <c r="B298" s="14"/>
      <c r="C298" s="14" t="str">
        <f aca="false">IF($B298="","",IFERROR(INDEX(Requirements_Register!$G$6:$G$255,MATCH($B298,Requirements_Register!$A$6:$A$255,0)),"Missing requirement"))</f>
        <v/>
      </c>
      <c r="D298" s="14"/>
      <c r="E298" s="14" t="str">
        <f aca="false">IF($D298="","",IFERROR(INDEX(Objectives_Outcomes!$B$6:$B$85,MATCH($D298,Objectives_Outcomes!$A$6:$A$85,0)),"Missing objective"))</f>
        <v/>
      </c>
      <c r="F298" s="14"/>
      <c r="G298" s="14"/>
      <c r="H298" s="14"/>
      <c r="I298" s="14"/>
      <c r="J298" s="14"/>
      <c r="K298" s="14"/>
      <c r="L298" s="14"/>
      <c r="M298" s="14" t="str">
        <f aca="false">IF($A298="","",IF(AND($B298&lt;&gt;"",$D298&lt;&gt;"",$F298&lt;&gt;"",$H298&lt;&gt;"",$J298&lt;&gt;""),"Complete",IF(OR($B298&lt;&gt;"",$D298&lt;&gt;"",$F298&lt;&gt;"",$H298&lt;&gt;"",$J298&lt;&gt;""),"Partial","Gap")))</f>
        <v/>
      </c>
      <c r="N298" s="14"/>
    </row>
    <row r="299" customFormat="false" ht="15" hidden="false" customHeight="false" outlineLevel="0" collapsed="false">
      <c r="A299" s="14"/>
      <c r="B299" s="14"/>
      <c r="C299" s="14" t="str">
        <f aca="false">IF($B299="","",IFERROR(INDEX(Requirements_Register!$G$6:$G$255,MATCH($B299,Requirements_Register!$A$6:$A$255,0)),"Missing requirement"))</f>
        <v/>
      </c>
      <c r="D299" s="14"/>
      <c r="E299" s="14" t="str">
        <f aca="false">IF($D299="","",IFERROR(INDEX(Objectives_Outcomes!$B$6:$B$85,MATCH($D299,Objectives_Outcomes!$A$6:$A$85,0)),"Missing objective"))</f>
        <v/>
      </c>
      <c r="F299" s="14"/>
      <c r="G299" s="14"/>
      <c r="H299" s="14"/>
      <c r="I299" s="14"/>
      <c r="J299" s="14"/>
      <c r="K299" s="14"/>
      <c r="L299" s="14"/>
      <c r="M299" s="14" t="str">
        <f aca="false">IF($A299="","",IF(AND($B299&lt;&gt;"",$D299&lt;&gt;"",$F299&lt;&gt;"",$H299&lt;&gt;"",$J299&lt;&gt;""),"Complete",IF(OR($B299&lt;&gt;"",$D299&lt;&gt;"",$F299&lt;&gt;"",$H299&lt;&gt;"",$J299&lt;&gt;""),"Partial","Gap")))</f>
        <v/>
      </c>
      <c r="N299" s="14"/>
    </row>
    <row r="300" customFormat="false" ht="15" hidden="false" customHeight="false" outlineLevel="0" collapsed="false">
      <c r="A300" s="14"/>
      <c r="B300" s="14"/>
      <c r="C300" s="14" t="str">
        <f aca="false">IF($B300="","",IFERROR(INDEX(Requirements_Register!$G$6:$G$255,MATCH($B300,Requirements_Register!$A$6:$A$255,0)),"Missing requirement"))</f>
        <v/>
      </c>
      <c r="D300" s="14"/>
      <c r="E300" s="14" t="str">
        <f aca="false">IF($D300="","",IFERROR(INDEX(Objectives_Outcomes!$B$6:$B$85,MATCH($D300,Objectives_Outcomes!$A$6:$A$85,0)),"Missing objective"))</f>
        <v/>
      </c>
      <c r="F300" s="14"/>
      <c r="G300" s="14"/>
      <c r="H300" s="14"/>
      <c r="I300" s="14"/>
      <c r="J300" s="14"/>
      <c r="K300" s="14"/>
      <c r="L300" s="14"/>
      <c r="M300" s="14" t="str">
        <f aca="false">IF($A300="","",IF(AND($B300&lt;&gt;"",$D300&lt;&gt;"",$F300&lt;&gt;"",$H300&lt;&gt;"",$J300&lt;&gt;""),"Complete",IF(OR($B300&lt;&gt;"",$D300&lt;&gt;"",$F300&lt;&gt;"",$H300&lt;&gt;"",$J300&lt;&gt;""),"Partial","Gap")))</f>
        <v/>
      </c>
      <c r="N300" s="14"/>
    </row>
    <row r="301" customFormat="false" ht="15" hidden="false" customHeight="false" outlineLevel="0" collapsed="false">
      <c r="A301" s="14"/>
      <c r="B301" s="14"/>
      <c r="C301" s="14" t="str">
        <f aca="false">IF($B301="","",IFERROR(INDEX(Requirements_Register!$G$6:$G$255,MATCH($B301,Requirements_Register!$A$6:$A$255,0)),"Missing requirement"))</f>
        <v/>
      </c>
      <c r="D301" s="14"/>
      <c r="E301" s="14" t="str">
        <f aca="false">IF($D301="","",IFERROR(INDEX(Objectives_Outcomes!$B$6:$B$85,MATCH($D301,Objectives_Outcomes!$A$6:$A$85,0)),"Missing objective"))</f>
        <v/>
      </c>
      <c r="F301" s="14"/>
      <c r="G301" s="14"/>
      <c r="H301" s="14"/>
      <c r="I301" s="14"/>
      <c r="J301" s="14"/>
      <c r="K301" s="14"/>
      <c r="L301" s="14"/>
      <c r="M301" s="14" t="str">
        <f aca="false">IF($A301="","",IF(AND($B301&lt;&gt;"",$D301&lt;&gt;"",$F301&lt;&gt;"",$H301&lt;&gt;"",$J301&lt;&gt;""),"Complete",IF(OR($B301&lt;&gt;"",$D301&lt;&gt;"",$F301&lt;&gt;"",$H301&lt;&gt;"",$J301&lt;&gt;""),"Partial","Gap")))</f>
        <v/>
      </c>
      <c r="N301" s="14"/>
    </row>
    <row r="302" customFormat="false" ht="15" hidden="false" customHeight="false" outlineLevel="0" collapsed="false">
      <c r="A302" s="14"/>
      <c r="B302" s="14"/>
      <c r="C302" s="14" t="str">
        <f aca="false">IF($B302="","",IFERROR(INDEX(Requirements_Register!$G$6:$G$255,MATCH($B302,Requirements_Register!$A$6:$A$255,0)),"Missing requirement"))</f>
        <v/>
      </c>
      <c r="D302" s="14"/>
      <c r="E302" s="14" t="str">
        <f aca="false">IF($D302="","",IFERROR(INDEX(Objectives_Outcomes!$B$6:$B$85,MATCH($D302,Objectives_Outcomes!$A$6:$A$85,0)),"Missing objective"))</f>
        <v/>
      </c>
      <c r="F302" s="14"/>
      <c r="G302" s="14"/>
      <c r="H302" s="14"/>
      <c r="I302" s="14"/>
      <c r="J302" s="14"/>
      <c r="K302" s="14"/>
      <c r="L302" s="14"/>
      <c r="M302" s="14" t="str">
        <f aca="false">IF($A302="","",IF(AND($B302&lt;&gt;"",$D302&lt;&gt;"",$F302&lt;&gt;"",$H302&lt;&gt;"",$J302&lt;&gt;""),"Complete",IF(OR($B302&lt;&gt;"",$D302&lt;&gt;"",$F302&lt;&gt;"",$H302&lt;&gt;"",$J302&lt;&gt;""),"Partial","Gap")))</f>
        <v/>
      </c>
      <c r="N302" s="14"/>
    </row>
    <row r="303" customFormat="false" ht="15" hidden="false" customHeight="false" outlineLevel="0" collapsed="false">
      <c r="A303" s="14"/>
      <c r="B303" s="14"/>
      <c r="C303" s="14" t="str">
        <f aca="false">IF($B303="","",IFERROR(INDEX(Requirements_Register!$G$6:$G$255,MATCH($B303,Requirements_Register!$A$6:$A$255,0)),"Missing requirement"))</f>
        <v/>
      </c>
      <c r="D303" s="14"/>
      <c r="E303" s="14" t="str">
        <f aca="false">IF($D303="","",IFERROR(INDEX(Objectives_Outcomes!$B$6:$B$85,MATCH($D303,Objectives_Outcomes!$A$6:$A$85,0)),"Missing objective"))</f>
        <v/>
      </c>
      <c r="F303" s="14"/>
      <c r="G303" s="14"/>
      <c r="H303" s="14"/>
      <c r="I303" s="14"/>
      <c r="J303" s="14"/>
      <c r="K303" s="14"/>
      <c r="L303" s="14"/>
      <c r="M303" s="14" t="str">
        <f aca="false">IF($A303="","",IF(AND($B303&lt;&gt;"",$D303&lt;&gt;"",$F303&lt;&gt;"",$H303&lt;&gt;"",$J303&lt;&gt;""),"Complete",IF(OR($B303&lt;&gt;"",$D303&lt;&gt;"",$F303&lt;&gt;"",$H303&lt;&gt;"",$J303&lt;&gt;""),"Partial","Gap")))</f>
        <v/>
      </c>
      <c r="N303" s="14"/>
    </row>
    <row r="304" customFormat="false" ht="15" hidden="false" customHeight="false" outlineLevel="0" collapsed="false">
      <c r="A304" s="14"/>
      <c r="B304" s="14"/>
      <c r="C304" s="14" t="str">
        <f aca="false">IF($B304="","",IFERROR(INDEX(Requirements_Register!$G$6:$G$255,MATCH($B304,Requirements_Register!$A$6:$A$255,0)),"Missing requirement"))</f>
        <v/>
      </c>
      <c r="D304" s="14"/>
      <c r="E304" s="14" t="str">
        <f aca="false">IF($D304="","",IFERROR(INDEX(Objectives_Outcomes!$B$6:$B$85,MATCH($D304,Objectives_Outcomes!$A$6:$A$85,0)),"Missing objective"))</f>
        <v/>
      </c>
      <c r="F304" s="14"/>
      <c r="G304" s="14"/>
      <c r="H304" s="14"/>
      <c r="I304" s="14"/>
      <c r="J304" s="14"/>
      <c r="K304" s="14"/>
      <c r="L304" s="14"/>
      <c r="M304" s="14" t="str">
        <f aca="false">IF($A304="","",IF(AND($B304&lt;&gt;"",$D304&lt;&gt;"",$F304&lt;&gt;"",$H304&lt;&gt;"",$J304&lt;&gt;""),"Complete",IF(OR($B304&lt;&gt;"",$D304&lt;&gt;"",$F304&lt;&gt;"",$H304&lt;&gt;"",$J304&lt;&gt;""),"Partial","Gap")))</f>
        <v/>
      </c>
      <c r="N304" s="14"/>
    </row>
    <row r="305" customFormat="false" ht="15" hidden="false" customHeight="false" outlineLevel="0" collapsed="false">
      <c r="A305" s="14"/>
      <c r="B305" s="14"/>
      <c r="C305" s="14" t="str">
        <f aca="false">IF($B305="","",IFERROR(INDEX(Requirements_Register!$G$6:$G$255,MATCH($B305,Requirements_Register!$A$6:$A$255,0)),"Missing requirement"))</f>
        <v/>
      </c>
      <c r="D305" s="14"/>
      <c r="E305" s="14" t="str">
        <f aca="false">IF($D305="","",IFERROR(INDEX(Objectives_Outcomes!$B$6:$B$85,MATCH($D305,Objectives_Outcomes!$A$6:$A$85,0)),"Missing objective"))</f>
        <v/>
      </c>
      <c r="F305" s="14"/>
      <c r="G305" s="14"/>
      <c r="H305" s="14"/>
      <c r="I305" s="14"/>
      <c r="J305" s="14"/>
      <c r="K305" s="14"/>
      <c r="L305" s="14"/>
      <c r="M305" s="14" t="str">
        <f aca="false">IF($A305="","",IF(AND($B305&lt;&gt;"",$D305&lt;&gt;"",$F305&lt;&gt;"",$H305&lt;&gt;"",$J305&lt;&gt;""),"Complete",IF(OR($B305&lt;&gt;"",$D305&lt;&gt;"",$F305&lt;&gt;"",$H305&lt;&gt;"",$J305&lt;&gt;""),"Partial","Gap")))</f>
        <v/>
      </c>
      <c r="N305" s="14"/>
    </row>
    <row r="306" customFormat="false" ht="15" hidden="false" customHeight="false" outlineLevel="0" collapsed="false">
      <c r="A306" s="14"/>
      <c r="B306" s="14"/>
      <c r="C306" s="14" t="str">
        <f aca="false">IF($B306="","",IFERROR(INDEX(Requirements_Register!$G$6:$G$255,MATCH($B306,Requirements_Register!$A$6:$A$255,0)),"Missing requirement"))</f>
        <v/>
      </c>
      <c r="D306" s="14"/>
      <c r="E306" s="14" t="str">
        <f aca="false">IF($D306="","",IFERROR(INDEX(Objectives_Outcomes!$B$6:$B$85,MATCH($D306,Objectives_Outcomes!$A$6:$A$85,0)),"Missing objective"))</f>
        <v/>
      </c>
      <c r="F306" s="14"/>
      <c r="G306" s="14"/>
      <c r="H306" s="14"/>
      <c r="I306" s="14"/>
      <c r="J306" s="14"/>
      <c r="K306" s="14"/>
      <c r="L306" s="14"/>
      <c r="M306" s="14" t="str">
        <f aca="false">IF($A306="","",IF(AND($B306&lt;&gt;"",$D306&lt;&gt;"",$F306&lt;&gt;"",$H306&lt;&gt;"",$J306&lt;&gt;""),"Complete",IF(OR($B306&lt;&gt;"",$D306&lt;&gt;"",$F306&lt;&gt;"",$H306&lt;&gt;"",$J306&lt;&gt;""),"Partial","Gap")))</f>
        <v/>
      </c>
      <c r="N306" s="14"/>
    </row>
    <row r="307" customFormat="false" ht="15" hidden="false" customHeight="false" outlineLevel="0" collapsed="false">
      <c r="A307" s="14"/>
      <c r="B307" s="14"/>
      <c r="C307" s="14" t="str">
        <f aca="false">IF($B307="","",IFERROR(INDEX(Requirements_Register!$G$6:$G$255,MATCH($B307,Requirements_Register!$A$6:$A$255,0)),"Missing requirement"))</f>
        <v/>
      </c>
      <c r="D307" s="14"/>
      <c r="E307" s="14" t="str">
        <f aca="false">IF($D307="","",IFERROR(INDEX(Objectives_Outcomes!$B$6:$B$85,MATCH($D307,Objectives_Outcomes!$A$6:$A$85,0)),"Missing objective"))</f>
        <v/>
      </c>
      <c r="F307" s="14"/>
      <c r="G307" s="14"/>
      <c r="H307" s="14"/>
      <c r="I307" s="14"/>
      <c r="J307" s="14"/>
      <c r="K307" s="14"/>
      <c r="L307" s="14"/>
      <c r="M307" s="14" t="str">
        <f aca="false">IF($A307="","",IF(AND($B307&lt;&gt;"",$D307&lt;&gt;"",$F307&lt;&gt;"",$H307&lt;&gt;"",$J307&lt;&gt;""),"Complete",IF(OR($B307&lt;&gt;"",$D307&lt;&gt;"",$F307&lt;&gt;"",$H307&lt;&gt;"",$J307&lt;&gt;""),"Partial","Gap")))</f>
        <v/>
      </c>
      <c r="N307" s="14"/>
    </row>
    <row r="308" customFormat="false" ht="15" hidden="false" customHeight="false" outlineLevel="0" collapsed="false">
      <c r="A308" s="14"/>
      <c r="B308" s="14"/>
      <c r="C308" s="14" t="str">
        <f aca="false">IF($B308="","",IFERROR(INDEX(Requirements_Register!$G$6:$G$255,MATCH($B308,Requirements_Register!$A$6:$A$255,0)),"Missing requirement"))</f>
        <v/>
      </c>
      <c r="D308" s="14"/>
      <c r="E308" s="14" t="str">
        <f aca="false">IF($D308="","",IFERROR(INDEX(Objectives_Outcomes!$B$6:$B$85,MATCH($D308,Objectives_Outcomes!$A$6:$A$85,0)),"Missing objective"))</f>
        <v/>
      </c>
      <c r="F308" s="14"/>
      <c r="G308" s="14"/>
      <c r="H308" s="14"/>
      <c r="I308" s="14"/>
      <c r="J308" s="14"/>
      <c r="K308" s="14"/>
      <c r="L308" s="14"/>
      <c r="M308" s="14" t="str">
        <f aca="false">IF($A308="","",IF(AND($B308&lt;&gt;"",$D308&lt;&gt;"",$F308&lt;&gt;"",$H308&lt;&gt;"",$J308&lt;&gt;""),"Complete",IF(OR($B308&lt;&gt;"",$D308&lt;&gt;"",$F308&lt;&gt;"",$H308&lt;&gt;"",$J308&lt;&gt;""),"Partial","Gap")))</f>
        <v/>
      </c>
      <c r="N308" s="14"/>
    </row>
    <row r="309" customFormat="false" ht="15" hidden="false" customHeight="false" outlineLevel="0" collapsed="false">
      <c r="A309" s="14"/>
      <c r="B309" s="14"/>
      <c r="C309" s="14" t="str">
        <f aca="false">IF($B309="","",IFERROR(INDEX(Requirements_Register!$G$6:$G$255,MATCH($B309,Requirements_Register!$A$6:$A$255,0)),"Missing requirement"))</f>
        <v/>
      </c>
      <c r="D309" s="14"/>
      <c r="E309" s="14" t="str">
        <f aca="false">IF($D309="","",IFERROR(INDEX(Objectives_Outcomes!$B$6:$B$85,MATCH($D309,Objectives_Outcomes!$A$6:$A$85,0)),"Missing objective"))</f>
        <v/>
      </c>
      <c r="F309" s="14"/>
      <c r="G309" s="14"/>
      <c r="H309" s="14"/>
      <c r="I309" s="14"/>
      <c r="J309" s="14"/>
      <c r="K309" s="14"/>
      <c r="L309" s="14"/>
      <c r="M309" s="14" t="str">
        <f aca="false">IF($A309="","",IF(AND($B309&lt;&gt;"",$D309&lt;&gt;"",$F309&lt;&gt;"",$H309&lt;&gt;"",$J309&lt;&gt;""),"Complete",IF(OR($B309&lt;&gt;"",$D309&lt;&gt;"",$F309&lt;&gt;"",$H309&lt;&gt;"",$J309&lt;&gt;""),"Partial","Gap")))</f>
        <v/>
      </c>
      <c r="N309" s="14"/>
    </row>
    <row r="310" customFormat="false" ht="15" hidden="false" customHeight="false" outlineLevel="0" collapsed="false">
      <c r="A310" s="14"/>
      <c r="B310" s="14"/>
      <c r="C310" s="14" t="str">
        <f aca="false">IF($B310="","",IFERROR(INDEX(Requirements_Register!$G$6:$G$255,MATCH($B310,Requirements_Register!$A$6:$A$255,0)),"Missing requirement"))</f>
        <v/>
      </c>
      <c r="D310" s="14"/>
      <c r="E310" s="14" t="str">
        <f aca="false">IF($D310="","",IFERROR(INDEX(Objectives_Outcomes!$B$6:$B$85,MATCH($D310,Objectives_Outcomes!$A$6:$A$85,0)),"Missing objective"))</f>
        <v/>
      </c>
      <c r="F310" s="14"/>
      <c r="G310" s="14"/>
      <c r="H310" s="14"/>
      <c r="I310" s="14"/>
      <c r="J310" s="14"/>
      <c r="K310" s="14"/>
      <c r="L310" s="14"/>
      <c r="M310" s="14" t="str">
        <f aca="false">IF($A310="","",IF(AND($B310&lt;&gt;"",$D310&lt;&gt;"",$F310&lt;&gt;"",$H310&lt;&gt;"",$J310&lt;&gt;""),"Complete",IF(OR($B310&lt;&gt;"",$D310&lt;&gt;"",$F310&lt;&gt;"",$H310&lt;&gt;"",$J310&lt;&gt;""),"Partial","Gap")))</f>
        <v/>
      </c>
      <c r="N310" s="14"/>
    </row>
    <row r="311" customFormat="false" ht="15" hidden="false" customHeight="false" outlineLevel="0" collapsed="false">
      <c r="A311" s="14"/>
      <c r="B311" s="14"/>
      <c r="C311" s="14" t="str">
        <f aca="false">IF($B311="","",IFERROR(INDEX(Requirements_Register!$G$6:$G$255,MATCH($B311,Requirements_Register!$A$6:$A$255,0)),"Missing requirement"))</f>
        <v/>
      </c>
      <c r="D311" s="14"/>
      <c r="E311" s="14" t="str">
        <f aca="false">IF($D311="","",IFERROR(INDEX(Objectives_Outcomes!$B$6:$B$85,MATCH($D311,Objectives_Outcomes!$A$6:$A$85,0)),"Missing objective"))</f>
        <v/>
      </c>
      <c r="F311" s="14"/>
      <c r="G311" s="14"/>
      <c r="H311" s="14"/>
      <c r="I311" s="14"/>
      <c r="J311" s="14"/>
      <c r="K311" s="14"/>
      <c r="L311" s="14"/>
      <c r="M311" s="14" t="str">
        <f aca="false">IF($A311="","",IF(AND($B311&lt;&gt;"",$D311&lt;&gt;"",$F311&lt;&gt;"",$H311&lt;&gt;"",$J311&lt;&gt;""),"Complete",IF(OR($B311&lt;&gt;"",$D311&lt;&gt;"",$F311&lt;&gt;"",$H311&lt;&gt;"",$J311&lt;&gt;""),"Partial","Gap")))</f>
        <v/>
      </c>
      <c r="N311" s="14"/>
    </row>
    <row r="312" customFormat="false" ht="15" hidden="false" customHeight="false" outlineLevel="0" collapsed="false">
      <c r="A312" s="14"/>
      <c r="B312" s="14"/>
      <c r="C312" s="14" t="str">
        <f aca="false">IF($B312="","",IFERROR(INDEX(Requirements_Register!$G$6:$G$255,MATCH($B312,Requirements_Register!$A$6:$A$255,0)),"Missing requirement"))</f>
        <v/>
      </c>
      <c r="D312" s="14"/>
      <c r="E312" s="14" t="str">
        <f aca="false">IF($D312="","",IFERROR(INDEX(Objectives_Outcomes!$B$6:$B$85,MATCH($D312,Objectives_Outcomes!$A$6:$A$85,0)),"Missing objective"))</f>
        <v/>
      </c>
      <c r="F312" s="14"/>
      <c r="G312" s="14"/>
      <c r="H312" s="14"/>
      <c r="I312" s="14"/>
      <c r="J312" s="14"/>
      <c r="K312" s="14"/>
      <c r="L312" s="14"/>
      <c r="M312" s="14" t="str">
        <f aca="false">IF($A312="","",IF(AND($B312&lt;&gt;"",$D312&lt;&gt;"",$F312&lt;&gt;"",$H312&lt;&gt;"",$J312&lt;&gt;""),"Complete",IF(OR($B312&lt;&gt;"",$D312&lt;&gt;"",$F312&lt;&gt;"",$H312&lt;&gt;"",$J312&lt;&gt;""),"Partial","Gap")))</f>
        <v/>
      </c>
      <c r="N312" s="14"/>
    </row>
    <row r="313" customFormat="false" ht="15" hidden="false" customHeight="false" outlineLevel="0" collapsed="false">
      <c r="A313" s="14"/>
      <c r="B313" s="14"/>
      <c r="C313" s="14" t="str">
        <f aca="false">IF($B313="","",IFERROR(INDEX(Requirements_Register!$G$6:$G$255,MATCH($B313,Requirements_Register!$A$6:$A$255,0)),"Missing requirement"))</f>
        <v/>
      </c>
      <c r="D313" s="14"/>
      <c r="E313" s="14" t="str">
        <f aca="false">IF($D313="","",IFERROR(INDEX(Objectives_Outcomes!$B$6:$B$85,MATCH($D313,Objectives_Outcomes!$A$6:$A$85,0)),"Missing objective"))</f>
        <v/>
      </c>
      <c r="F313" s="14"/>
      <c r="G313" s="14"/>
      <c r="H313" s="14"/>
      <c r="I313" s="14"/>
      <c r="J313" s="14"/>
      <c r="K313" s="14"/>
      <c r="L313" s="14"/>
      <c r="M313" s="14" t="str">
        <f aca="false">IF($A313="","",IF(AND($B313&lt;&gt;"",$D313&lt;&gt;"",$F313&lt;&gt;"",$H313&lt;&gt;"",$J313&lt;&gt;""),"Complete",IF(OR($B313&lt;&gt;"",$D313&lt;&gt;"",$F313&lt;&gt;"",$H313&lt;&gt;"",$J313&lt;&gt;""),"Partial","Gap")))</f>
        <v/>
      </c>
      <c r="N313" s="14"/>
    </row>
    <row r="314" customFormat="false" ht="15" hidden="false" customHeight="false" outlineLevel="0" collapsed="false">
      <c r="A314" s="14"/>
      <c r="B314" s="14"/>
      <c r="C314" s="14" t="str">
        <f aca="false">IF($B314="","",IFERROR(INDEX(Requirements_Register!$G$6:$G$255,MATCH($B314,Requirements_Register!$A$6:$A$255,0)),"Missing requirement"))</f>
        <v/>
      </c>
      <c r="D314" s="14"/>
      <c r="E314" s="14" t="str">
        <f aca="false">IF($D314="","",IFERROR(INDEX(Objectives_Outcomes!$B$6:$B$85,MATCH($D314,Objectives_Outcomes!$A$6:$A$85,0)),"Missing objective"))</f>
        <v/>
      </c>
      <c r="F314" s="14"/>
      <c r="G314" s="14"/>
      <c r="H314" s="14"/>
      <c r="I314" s="14"/>
      <c r="J314" s="14"/>
      <c r="K314" s="14"/>
      <c r="L314" s="14"/>
      <c r="M314" s="14" t="str">
        <f aca="false">IF($A314="","",IF(AND($B314&lt;&gt;"",$D314&lt;&gt;"",$F314&lt;&gt;"",$H314&lt;&gt;"",$J314&lt;&gt;""),"Complete",IF(OR($B314&lt;&gt;"",$D314&lt;&gt;"",$F314&lt;&gt;"",$H314&lt;&gt;"",$J314&lt;&gt;""),"Partial","Gap")))</f>
        <v/>
      </c>
      <c r="N314" s="14"/>
    </row>
    <row r="315" customFormat="false" ht="15" hidden="false" customHeight="false" outlineLevel="0" collapsed="false">
      <c r="A315" s="14"/>
      <c r="B315" s="14"/>
      <c r="C315" s="14" t="str">
        <f aca="false">IF($B315="","",IFERROR(INDEX(Requirements_Register!$G$6:$G$255,MATCH($B315,Requirements_Register!$A$6:$A$255,0)),"Missing requirement"))</f>
        <v/>
      </c>
      <c r="D315" s="14"/>
      <c r="E315" s="14" t="str">
        <f aca="false">IF($D315="","",IFERROR(INDEX(Objectives_Outcomes!$B$6:$B$85,MATCH($D315,Objectives_Outcomes!$A$6:$A$85,0)),"Missing objective"))</f>
        <v/>
      </c>
      <c r="F315" s="14"/>
      <c r="G315" s="14"/>
      <c r="H315" s="14"/>
      <c r="I315" s="14"/>
      <c r="J315" s="14"/>
      <c r="K315" s="14"/>
      <c r="L315" s="14"/>
      <c r="M315" s="14" t="str">
        <f aca="false">IF($A315="","",IF(AND($B315&lt;&gt;"",$D315&lt;&gt;"",$F315&lt;&gt;"",$H315&lt;&gt;"",$J315&lt;&gt;""),"Complete",IF(OR($B315&lt;&gt;"",$D315&lt;&gt;"",$F315&lt;&gt;"",$H315&lt;&gt;"",$J315&lt;&gt;""),"Partial","Gap")))</f>
        <v/>
      </c>
      <c r="N315" s="14"/>
    </row>
    <row r="316" customFormat="false" ht="15" hidden="false" customHeight="false" outlineLevel="0" collapsed="false">
      <c r="A316" s="14"/>
      <c r="B316" s="14"/>
      <c r="C316" s="14" t="str">
        <f aca="false">IF($B316="","",IFERROR(INDEX(Requirements_Register!$G$6:$G$255,MATCH($B316,Requirements_Register!$A$6:$A$255,0)),"Missing requirement"))</f>
        <v/>
      </c>
      <c r="D316" s="14"/>
      <c r="E316" s="14" t="str">
        <f aca="false">IF($D316="","",IFERROR(INDEX(Objectives_Outcomes!$B$6:$B$85,MATCH($D316,Objectives_Outcomes!$A$6:$A$85,0)),"Missing objective"))</f>
        <v/>
      </c>
      <c r="F316" s="14"/>
      <c r="G316" s="14"/>
      <c r="H316" s="14"/>
      <c r="I316" s="14"/>
      <c r="J316" s="14"/>
      <c r="K316" s="14"/>
      <c r="L316" s="14"/>
      <c r="M316" s="14" t="str">
        <f aca="false">IF($A316="","",IF(AND($B316&lt;&gt;"",$D316&lt;&gt;"",$F316&lt;&gt;"",$H316&lt;&gt;"",$J316&lt;&gt;""),"Complete",IF(OR($B316&lt;&gt;"",$D316&lt;&gt;"",$F316&lt;&gt;"",$H316&lt;&gt;"",$J316&lt;&gt;""),"Partial","Gap")))</f>
        <v/>
      </c>
      <c r="N316" s="14"/>
    </row>
    <row r="317" customFormat="false" ht="15" hidden="false" customHeight="false" outlineLevel="0" collapsed="false">
      <c r="A317" s="14"/>
      <c r="B317" s="14"/>
      <c r="C317" s="14" t="str">
        <f aca="false">IF($B317="","",IFERROR(INDEX(Requirements_Register!$G$6:$G$255,MATCH($B317,Requirements_Register!$A$6:$A$255,0)),"Missing requirement"))</f>
        <v/>
      </c>
      <c r="D317" s="14"/>
      <c r="E317" s="14" t="str">
        <f aca="false">IF($D317="","",IFERROR(INDEX(Objectives_Outcomes!$B$6:$B$85,MATCH($D317,Objectives_Outcomes!$A$6:$A$85,0)),"Missing objective"))</f>
        <v/>
      </c>
      <c r="F317" s="14"/>
      <c r="G317" s="14"/>
      <c r="H317" s="14"/>
      <c r="I317" s="14"/>
      <c r="J317" s="14"/>
      <c r="K317" s="14"/>
      <c r="L317" s="14"/>
      <c r="M317" s="14" t="str">
        <f aca="false">IF($A317="","",IF(AND($B317&lt;&gt;"",$D317&lt;&gt;"",$F317&lt;&gt;"",$H317&lt;&gt;"",$J317&lt;&gt;""),"Complete",IF(OR($B317&lt;&gt;"",$D317&lt;&gt;"",$F317&lt;&gt;"",$H317&lt;&gt;"",$J317&lt;&gt;""),"Partial","Gap")))</f>
        <v/>
      </c>
      <c r="N317" s="14"/>
    </row>
    <row r="318" customFormat="false" ht="15" hidden="false" customHeight="false" outlineLevel="0" collapsed="false">
      <c r="A318" s="14"/>
      <c r="B318" s="14"/>
      <c r="C318" s="14" t="str">
        <f aca="false">IF($B318="","",IFERROR(INDEX(Requirements_Register!$G$6:$G$255,MATCH($B318,Requirements_Register!$A$6:$A$255,0)),"Missing requirement"))</f>
        <v/>
      </c>
      <c r="D318" s="14"/>
      <c r="E318" s="14" t="str">
        <f aca="false">IF($D318="","",IFERROR(INDEX(Objectives_Outcomes!$B$6:$B$85,MATCH($D318,Objectives_Outcomes!$A$6:$A$85,0)),"Missing objective"))</f>
        <v/>
      </c>
      <c r="F318" s="14"/>
      <c r="G318" s="14"/>
      <c r="H318" s="14"/>
      <c r="I318" s="14"/>
      <c r="J318" s="14"/>
      <c r="K318" s="14"/>
      <c r="L318" s="14"/>
      <c r="M318" s="14" t="str">
        <f aca="false">IF($A318="","",IF(AND($B318&lt;&gt;"",$D318&lt;&gt;"",$F318&lt;&gt;"",$H318&lt;&gt;"",$J318&lt;&gt;""),"Complete",IF(OR($B318&lt;&gt;"",$D318&lt;&gt;"",$F318&lt;&gt;"",$H318&lt;&gt;"",$J318&lt;&gt;""),"Partial","Gap")))</f>
        <v/>
      </c>
      <c r="N318" s="14"/>
    </row>
    <row r="319" customFormat="false" ht="15" hidden="false" customHeight="false" outlineLevel="0" collapsed="false">
      <c r="A319" s="14"/>
      <c r="B319" s="14"/>
      <c r="C319" s="14" t="str">
        <f aca="false">IF($B319="","",IFERROR(INDEX(Requirements_Register!$G$6:$G$255,MATCH($B319,Requirements_Register!$A$6:$A$255,0)),"Missing requirement"))</f>
        <v/>
      </c>
      <c r="D319" s="14"/>
      <c r="E319" s="14" t="str">
        <f aca="false">IF($D319="","",IFERROR(INDEX(Objectives_Outcomes!$B$6:$B$85,MATCH($D319,Objectives_Outcomes!$A$6:$A$85,0)),"Missing objective"))</f>
        <v/>
      </c>
      <c r="F319" s="14"/>
      <c r="G319" s="14"/>
      <c r="H319" s="14"/>
      <c r="I319" s="14"/>
      <c r="J319" s="14"/>
      <c r="K319" s="14"/>
      <c r="L319" s="14"/>
      <c r="M319" s="14" t="str">
        <f aca="false">IF($A319="","",IF(AND($B319&lt;&gt;"",$D319&lt;&gt;"",$F319&lt;&gt;"",$H319&lt;&gt;"",$J319&lt;&gt;""),"Complete",IF(OR($B319&lt;&gt;"",$D319&lt;&gt;"",$F319&lt;&gt;"",$H319&lt;&gt;"",$J319&lt;&gt;""),"Partial","Gap")))</f>
        <v/>
      </c>
      <c r="N319" s="14"/>
    </row>
    <row r="320" customFormat="false" ht="15" hidden="false" customHeight="false" outlineLevel="0" collapsed="false">
      <c r="A320" s="14"/>
      <c r="B320" s="14"/>
      <c r="C320" s="14" t="str">
        <f aca="false">IF($B320="","",IFERROR(INDEX(Requirements_Register!$G$6:$G$255,MATCH($B320,Requirements_Register!$A$6:$A$255,0)),"Missing requirement"))</f>
        <v/>
      </c>
      <c r="D320" s="14"/>
      <c r="E320" s="14" t="str">
        <f aca="false">IF($D320="","",IFERROR(INDEX(Objectives_Outcomes!$B$6:$B$85,MATCH($D320,Objectives_Outcomes!$A$6:$A$85,0)),"Missing objective"))</f>
        <v/>
      </c>
      <c r="F320" s="14"/>
      <c r="G320" s="14"/>
      <c r="H320" s="14"/>
      <c r="I320" s="14"/>
      <c r="J320" s="14"/>
      <c r="K320" s="14"/>
      <c r="L320" s="14"/>
      <c r="M320" s="14" t="str">
        <f aca="false">IF($A320="","",IF(AND($B320&lt;&gt;"",$D320&lt;&gt;"",$F320&lt;&gt;"",$H320&lt;&gt;"",$J320&lt;&gt;""),"Complete",IF(OR($B320&lt;&gt;"",$D320&lt;&gt;"",$F320&lt;&gt;"",$H320&lt;&gt;"",$J320&lt;&gt;""),"Partial","Gap")))</f>
        <v/>
      </c>
      <c r="N320" s="14"/>
    </row>
    <row r="321" customFormat="false" ht="15" hidden="false" customHeight="false" outlineLevel="0" collapsed="false">
      <c r="A321" s="14"/>
      <c r="B321" s="14"/>
      <c r="C321" s="14" t="str">
        <f aca="false">IF($B321="","",IFERROR(INDEX(Requirements_Register!$G$6:$G$255,MATCH($B321,Requirements_Register!$A$6:$A$255,0)),"Missing requirement"))</f>
        <v/>
      </c>
      <c r="D321" s="14"/>
      <c r="E321" s="14" t="str">
        <f aca="false">IF($D321="","",IFERROR(INDEX(Objectives_Outcomes!$B$6:$B$85,MATCH($D321,Objectives_Outcomes!$A$6:$A$85,0)),"Missing objective"))</f>
        <v/>
      </c>
      <c r="F321" s="14"/>
      <c r="G321" s="14"/>
      <c r="H321" s="14"/>
      <c r="I321" s="14"/>
      <c r="J321" s="14"/>
      <c r="K321" s="14"/>
      <c r="L321" s="14"/>
      <c r="M321" s="14" t="str">
        <f aca="false">IF($A321="","",IF(AND($B321&lt;&gt;"",$D321&lt;&gt;"",$F321&lt;&gt;"",$H321&lt;&gt;"",$J321&lt;&gt;""),"Complete",IF(OR($B321&lt;&gt;"",$D321&lt;&gt;"",$F321&lt;&gt;"",$H321&lt;&gt;"",$J321&lt;&gt;""),"Partial","Gap")))</f>
        <v/>
      </c>
      <c r="N321" s="14"/>
    </row>
    <row r="322" customFormat="false" ht="15" hidden="false" customHeight="false" outlineLevel="0" collapsed="false">
      <c r="A322" s="14"/>
      <c r="B322" s="14"/>
      <c r="C322" s="14" t="str">
        <f aca="false">IF($B322="","",IFERROR(INDEX(Requirements_Register!$G$6:$G$255,MATCH($B322,Requirements_Register!$A$6:$A$255,0)),"Missing requirement"))</f>
        <v/>
      </c>
      <c r="D322" s="14"/>
      <c r="E322" s="14" t="str">
        <f aca="false">IF($D322="","",IFERROR(INDEX(Objectives_Outcomes!$B$6:$B$85,MATCH($D322,Objectives_Outcomes!$A$6:$A$85,0)),"Missing objective"))</f>
        <v/>
      </c>
      <c r="F322" s="14"/>
      <c r="G322" s="14"/>
      <c r="H322" s="14"/>
      <c r="I322" s="14"/>
      <c r="J322" s="14"/>
      <c r="K322" s="14"/>
      <c r="L322" s="14"/>
      <c r="M322" s="14" t="str">
        <f aca="false">IF($A322="","",IF(AND($B322&lt;&gt;"",$D322&lt;&gt;"",$F322&lt;&gt;"",$H322&lt;&gt;"",$J322&lt;&gt;""),"Complete",IF(OR($B322&lt;&gt;"",$D322&lt;&gt;"",$F322&lt;&gt;"",$H322&lt;&gt;"",$J322&lt;&gt;""),"Partial","Gap")))</f>
        <v/>
      </c>
      <c r="N322" s="14"/>
    </row>
    <row r="323" customFormat="false" ht="15" hidden="false" customHeight="false" outlineLevel="0" collapsed="false">
      <c r="A323" s="14"/>
      <c r="B323" s="14"/>
      <c r="C323" s="14" t="str">
        <f aca="false">IF($B323="","",IFERROR(INDEX(Requirements_Register!$G$6:$G$255,MATCH($B323,Requirements_Register!$A$6:$A$255,0)),"Missing requirement"))</f>
        <v/>
      </c>
      <c r="D323" s="14"/>
      <c r="E323" s="14" t="str">
        <f aca="false">IF($D323="","",IFERROR(INDEX(Objectives_Outcomes!$B$6:$B$85,MATCH($D323,Objectives_Outcomes!$A$6:$A$85,0)),"Missing objective"))</f>
        <v/>
      </c>
      <c r="F323" s="14"/>
      <c r="G323" s="14"/>
      <c r="H323" s="14"/>
      <c r="I323" s="14"/>
      <c r="J323" s="14"/>
      <c r="K323" s="14"/>
      <c r="L323" s="14"/>
      <c r="M323" s="14" t="str">
        <f aca="false">IF($A323="","",IF(AND($B323&lt;&gt;"",$D323&lt;&gt;"",$F323&lt;&gt;"",$H323&lt;&gt;"",$J323&lt;&gt;""),"Complete",IF(OR($B323&lt;&gt;"",$D323&lt;&gt;"",$F323&lt;&gt;"",$H323&lt;&gt;"",$J323&lt;&gt;""),"Partial","Gap")))</f>
        <v/>
      </c>
      <c r="N323" s="14"/>
    </row>
    <row r="324" customFormat="false" ht="15" hidden="false" customHeight="false" outlineLevel="0" collapsed="false">
      <c r="A324" s="14"/>
      <c r="B324" s="14"/>
      <c r="C324" s="14" t="str">
        <f aca="false">IF($B324="","",IFERROR(INDEX(Requirements_Register!$G$6:$G$255,MATCH($B324,Requirements_Register!$A$6:$A$255,0)),"Missing requirement"))</f>
        <v/>
      </c>
      <c r="D324" s="14"/>
      <c r="E324" s="14" t="str">
        <f aca="false">IF($D324="","",IFERROR(INDEX(Objectives_Outcomes!$B$6:$B$85,MATCH($D324,Objectives_Outcomes!$A$6:$A$85,0)),"Missing objective"))</f>
        <v/>
      </c>
      <c r="F324" s="14"/>
      <c r="G324" s="14"/>
      <c r="H324" s="14"/>
      <c r="I324" s="14"/>
      <c r="J324" s="14"/>
      <c r="K324" s="14"/>
      <c r="L324" s="14"/>
      <c r="M324" s="14" t="str">
        <f aca="false">IF($A324="","",IF(AND($B324&lt;&gt;"",$D324&lt;&gt;"",$F324&lt;&gt;"",$H324&lt;&gt;"",$J324&lt;&gt;""),"Complete",IF(OR($B324&lt;&gt;"",$D324&lt;&gt;"",$F324&lt;&gt;"",$H324&lt;&gt;"",$J324&lt;&gt;""),"Partial","Gap")))</f>
        <v/>
      </c>
      <c r="N324" s="14"/>
    </row>
    <row r="325" customFormat="false" ht="15" hidden="false" customHeight="false" outlineLevel="0" collapsed="false">
      <c r="A325" s="14"/>
      <c r="B325" s="14"/>
      <c r="C325" s="14" t="str">
        <f aca="false">IF($B325="","",IFERROR(INDEX(Requirements_Register!$G$6:$G$255,MATCH($B325,Requirements_Register!$A$6:$A$255,0)),"Missing requirement"))</f>
        <v/>
      </c>
      <c r="D325" s="14"/>
      <c r="E325" s="14" t="str">
        <f aca="false">IF($D325="","",IFERROR(INDEX(Objectives_Outcomes!$B$6:$B$85,MATCH($D325,Objectives_Outcomes!$A$6:$A$85,0)),"Missing objective"))</f>
        <v/>
      </c>
      <c r="F325" s="14"/>
      <c r="G325" s="14"/>
      <c r="H325" s="14"/>
      <c r="I325" s="14"/>
      <c r="J325" s="14"/>
      <c r="K325" s="14"/>
      <c r="L325" s="14"/>
      <c r="M325" s="14" t="str">
        <f aca="false">IF($A325="","",IF(AND($B325&lt;&gt;"",$D325&lt;&gt;"",$F325&lt;&gt;"",$H325&lt;&gt;"",$J325&lt;&gt;""),"Complete",IF(OR($B325&lt;&gt;"",$D325&lt;&gt;"",$F325&lt;&gt;"",$H325&lt;&gt;"",$J325&lt;&gt;""),"Partial","Gap")))</f>
        <v/>
      </c>
      <c r="N325" s="14"/>
    </row>
    <row r="326" customFormat="false" ht="15" hidden="false" customHeight="false" outlineLevel="0" collapsed="false">
      <c r="A326" s="14"/>
      <c r="B326" s="14"/>
      <c r="C326" s="14" t="str">
        <f aca="false">IF($B326="","",IFERROR(INDEX(Requirements_Register!$G$6:$G$255,MATCH($B326,Requirements_Register!$A$6:$A$255,0)),"Missing requirement"))</f>
        <v/>
      </c>
      <c r="D326" s="14"/>
      <c r="E326" s="14" t="str">
        <f aca="false">IF($D326="","",IFERROR(INDEX(Objectives_Outcomes!$B$6:$B$85,MATCH($D326,Objectives_Outcomes!$A$6:$A$85,0)),"Missing objective"))</f>
        <v/>
      </c>
      <c r="F326" s="14"/>
      <c r="G326" s="14"/>
      <c r="H326" s="14"/>
      <c r="I326" s="14"/>
      <c r="J326" s="14"/>
      <c r="K326" s="14"/>
      <c r="L326" s="14"/>
      <c r="M326" s="14" t="str">
        <f aca="false">IF($A326="","",IF(AND($B326&lt;&gt;"",$D326&lt;&gt;"",$F326&lt;&gt;"",$H326&lt;&gt;"",$J326&lt;&gt;""),"Complete",IF(OR($B326&lt;&gt;"",$D326&lt;&gt;"",$F326&lt;&gt;"",$H326&lt;&gt;"",$J326&lt;&gt;""),"Partial","Gap")))</f>
        <v/>
      </c>
      <c r="N326" s="14"/>
    </row>
    <row r="327" customFormat="false" ht="15" hidden="false" customHeight="false" outlineLevel="0" collapsed="false">
      <c r="A327" s="14"/>
      <c r="B327" s="14"/>
      <c r="C327" s="14" t="str">
        <f aca="false">IF($B327="","",IFERROR(INDEX(Requirements_Register!$G$6:$G$255,MATCH($B327,Requirements_Register!$A$6:$A$255,0)),"Missing requirement"))</f>
        <v/>
      </c>
      <c r="D327" s="14"/>
      <c r="E327" s="14" t="str">
        <f aca="false">IF($D327="","",IFERROR(INDEX(Objectives_Outcomes!$B$6:$B$85,MATCH($D327,Objectives_Outcomes!$A$6:$A$85,0)),"Missing objective"))</f>
        <v/>
      </c>
      <c r="F327" s="14"/>
      <c r="G327" s="14"/>
      <c r="H327" s="14"/>
      <c r="I327" s="14"/>
      <c r="J327" s="14"/>
      <c r="K327" s="14"/>
      <c r="L327" s="14"/>
      <c r="M327" s="14" t="str">
        <f aca="false">IF($A327="","",IF(AND($B327&lt;&gt;"",$D327&lt;&gt;"",$F327&lt;&gt;"",$H327&lt;&gt;"",$J327&lt;&gt;""),"Complete",IF(OR($B327&lt;&gt;"",$D327&lt;&gt;"",$F327&lt;&gt;"",$H327&lt;&gt;"",$J327&lt;&gt;""),"Partial","Gap")))</f>
        <v/>
      </c>
      <c r="N327" s="14"/>
    </row>
    <row r="328" customFormat="false" ht="15" hidden="false" customHeight="false" outlineLevel="0" collapsed="false">
      <c r="A328" s="14"/>
      <c r="B328" s="14"/>
      <c r="C328" s="14" t="str">
        <f aca="false">IF($B328="","",IFERROR(INDEX(Requirements_Register!$G$6:$G$255,MATCH($B328,Requirements_Register!$A$6:$A$255,0)),"Missing requirement"))</f>
        <v/>
      </c>
      <c r="D328" s="14"/>
      <c r="E328" s="14" t="str">
        <f aca="false">IF($D328="","",IFERROR(INDEX(Objectives_Outcomes!$B$6:$B$85,MATCH($D328,Objectives_Outcomes!$A$6:$A$85,0)),"Missing objective"))</f>
        <v/>
      </c>
      <c r="F328" s="14"/>
      <c r="G328" s="14"/>
      <c r="H328" s="14"/>
      <c r="I328" s="14"/>
      <c r="J328" s="14"/>
      <c r="K328" s="14"/>
      <c r="L328" s="14"/>
      <c r="M328" s="14" t="str">
        <f aca="false">IF($A328="","",IF(AND($B328&lt;&gt;"",$D328&lt;&gt;"",$F328&lt;&gt;"",$H328&lt;&gt;"",$J328&lt;&gt;""),"Complete",IF(OR($B328&lt;&gt;"",$D328&lt;&gt;"",$F328&lt;&gt;"",$H328&lt;&gt;"",$J328&lt;&gt;""),"Partial","Gap")))</f>
        <v/>
      </c>
      <c r="N328" s="14"/>
    </row>
    <row r="329" customFormat="false" ht="15" hidden="false" customHeight="false" outlineLevel="0" collapsed="false">
      <c r="A329" s="14"/>
      <c r="B329" s="14"/>
      <c r="C329" s="14" t="str">
        <f aca="false">IF($B329="","",IFERROR(INDEX(Requirements_Register!$G$6:$G$255,MATCH($B329,Requirements_Register!$A$6:$A$255,0)),"Missing requirement"))</f>
        <v/>
      </c>
      <c r="D329" s="14"/>
      <c r="E329" s="14" t="str">
        <f aca="false">IF($D329="","",IFERROR(INDEX(Objectives_Outcomes!$B$6:$B$85,MATCH($D329,Objectives_Outcomes!$A$6:$A$85,0)),"Missing objective"))</f>
        <v/>
      </c>
      <c r="F329" s="14"/>
      <c r="G329" s="14"/>
      <c r="H329" s="14"/>
      <c r="I329" s="14"/>
      <c r="J329" s="14"/>
      <c r="K329" s="14"/>
      <c r="L329" s="14"/>
      <c r="M329" s="14" t="str">
        <f aca="false">IF($A329="","",IF(AND($B329&lt;&gt;"",$D329&lt;&gt;"",$F329&lt;&gt;"",$H329&lt;&gt;"",$J329&lt;&gt;""),"Complete",IF(OR($B329&lt;&gt;"",$D329&lt;&gt;"",$F329&lt;&gt;"",$H329&lt;&gt;"",$J329&lt;&gt;""),"Partial","Gap")))</f>
        <v/>
      </c>
      <c r="N329" s="14"/>
    </row>
    <row r="330" customFormat="false" ht="15" hidden="false" customHeight="false" outlineLevel="0" collapsed="false">
      <c r="A330" s="14"/>
      <c r="B330" s="14"/>
      <c r="C330" s="14" t="str">
        <f aca="false">IF($B330="","",IFERROR(INDEX(Requirements_Register!$G$6:$G$255,MATCH($B330,Requirements_Register!$A$6:$A$255,0)),"Missing requirement"))</f>
        <v/>
      </c>
      <c r="D330" s="14"/>
      <c r="E330" s="14" t="str">
        <f aca="false">IF($D330="","",IFERROR(INDEX(Objectives_Outcomes!$B$6:$B$85,MATCH($D330,Objectives_Outcomes!$A$6:$A$85,0)),"Missing objective"))</f>
        <v/>
      </c>
      <c r="F330" s="14"/>
      <c r="G330" s="14"/>
      <c r="H330" s="14"/>
      <c r="I330" s="14"/>
      <c r="J330" s="14"/>
      <c r="K330" s="14"/>
      <c r="L330" s="14"/>
      <c r="M330" s="14" t="str">
        <f aca="false">IF($A330="","",IF(AND($B330&lt;&gt;"",$D330&lt;&gt;"",$F330&lt;&gt;"",$H330&lt;&gt;"",$J330&lt;&gt;""),"Complete",IF(OR($B330&lt;&gt;"",$D330&lt;&gt;"",$F330&lt;&gt;"",$H330&lt;&gt;"",$J330&lt;&gt;""),"Partial","Gap")))</f>
        <v/>
      </c>
      <c r="N330" s="14"/>
    </row>
    <row r="331" customFormat="false" ht="15" hidden="false" customHeight="false" outlineLevel="0" collapsed="false">
      <c r="A331" s="14"/>
      <c r="B331" s="14"/>
      <c r="C331" s="14" t="str">
        <f aca="false">IF($B331="","",IFERROR(INDEX(Requirements_Register!$G$6:$G$255,MATCH($B331,Requirements_Register!$A$6:$A$255,0)),"Missing requirement"))</f>
        <v/>
      </c>
      <c r="D331" s="14"/>
      <c r="E331" s="14" t="str">
        <f aca="false">IF($D331="","",IFERROR(INDEX(Objectives_Outcomes!$B$6:$B$85,MATCH($D331,Objectives_Outcomes!$A$6:$A$85,0)),"Missing objective"))</f>
        <v/>
      </c>
      <c r="F331" s="14"/>
      <c r="G331" s="14"/>
      <c r="H331" s="14"/>
      <c r="I331" s="14"/>
      <c r="J331" s="14"/>
      <c r="K331" s="14"/>
      <c r="L331" s="14"/>
      <c r="M331" s="14" t="str">
        <f aca="false">IF($A331="","",IF(AND($B331&lt;&gt;"",$D331&lt;&gt;"",$F331&lt;&gt;"",$H331&lt;&gt;"",$J331&lt;&gt;""),"Complete",IF(OR($B331&lt;&gt;"",$D331&lt;&gt;"",$F331&lt;&gt;"",$H331&lt;&gt;"",$J331&lt;&gt;""),"Partial","Gap")))</f>
        <v/>
      </c>
      <c r="N331" s="14"/>
    </row>
    <row r="332" customFormat="false" ht="15" hidden="false" customHeight="false" outlineLevel="0" collapsed="false">
      <c r="A332" s="14"/>
      <c r="B332" s="14"/>
      <c r="C332" s="14" t="str">
        <f aca="false">IF($B332="","",IFERROR(INDEX(Requirements_Register!$G$6:$G$255,MATCH($B332,Requirements_Register!$A$6:$A$255,0)),"Missing requirement"))</f>
        <v/>
      </c>
      <c r="D332" s="14"/>
      <c r="E332" s="14" t="str">
        <f aca="false">IF($D332="","",IFERROR(INDEX(Objectives_Outcomes!$B$6:$B$85,MATCH($D332,Objectives_Outcomes!$A$6:$A$85,0)),"Missing objective"))</f>
        <v/>
      </c>
      <c r="F332" s="14"/>
      <c r="G332" s="14"/>
      <c r="H332" s="14"/>
      <c r="I332" s="14"/>
      <c r="J332" s="14"/>
      <c r="K332" s="14"/>
      <c r="L332" s="14"/>
      <c r="M332" s="14" t="str">
        <f aca="false">IF($A332="","",IF(AND($B332&lt;&gt;"",$D332&lt;&gt;"",$F332&lt;&gt;"",$H332&lt;&gt;"",$J332&lt;&gt;""),"Complete",IF(OR($B332&lt;&gt;"",$D332&lt;&gt;"",$F332&lt;&gt;"",$H332&lt;&gt;"",$J332&lt;&gt;""),"Partial","Gap")))</f>
        <v/>
      </c>
      <c r="N332" s="14"/>
    </row>
    <row r="333" customFormat="false" ht="15" hidden="false" customHeight="false" outlineLevel="0" collapsed="false">
      <c r="A333" s="14"/>
      <c r="B333" s="14"/>
      <c r="C333" s="14" t="str">
        <f aca="false">IF($B333="","",IFERROR(INDEX(Requirements_Register!$G$6:$G$255,MATCH($B333,Requirements_Register!$A$6:$A$255,0)),"Missing requirement"))</f>
        <v/>
      </c>
      <c r="D333" s="14"/>
      <c r="E333" s="14" t="str">
        <f aca="false">IF($D333="","",IFERROR(INDEX(Objectives_Outcomes!$B$6:$B$85,MATCH($D333,Objectives_Outcomes!$A$6:$A$85,0)),"Missing objective"))</f>
        <v/>
      </c>
      <c r="F333" s="14"/>
      <c r="G333" s="14"/>
      <c r="H333" s="14"/>
      <c r="I333" s="14"/>
      <c r="J333" s="14"/>
      <c r="K333" s="14"/>
      <c r="L333" s="14"/>
      <c r="M333" s="14" t="str">
        <f aca="false">IF($A333="","",IF(AND($B333&lt;&gt;"",$D333&lt;&gt;"",$F333&lt;&gt;"",$H333&lt;&gt;"",$J333&lt;&gt;""),"Complete",IF(OR($B333&lt;&gt;"",$D333&lt;&gt;"",$F333&lt;&gt;"",$H333&lt;&gt;"",$J333&lt;&gt;""),"Partial","Gap")))</f>
        <v/>
      </c>
      <c r="N333" s="14"/>
    </row>
    <row r="334" customFormat="false" ht="15" hidden="false" customHeight="false" outlineLevel="0" collapsed="false">
      <c r="A334" s="14"/>
      <c r="B334" s="14"/>
      <c r="C334" s="14" t="str">
        <f aca="false">IF($B334="","",IFERROR(INDEX(Requirements_Register!$G$6:$G$255,MATCH($B334,Requirements_Register!$A$6:$A$255,0)),"Missing requirement"))</f>
        <v/>
      </c>
      <c r="D334" s="14"/>
      <c r="E334" s="14" t="str">
        <f aca="false">IF($D334="","",IFERROR(INDEX(Objectives_Outcomes!$B$6:$B$85,MATCH($D334,Objectives_Outcomes!$A$6:$A$85,0)),"Missing objective"))</f>
        <v/>
      </c>
      <c r="F334" s="14"/>
      <c r="G334" s="14"/>
      <c r="H334" s="14"/>
      <c r="I334" s="14"/>
      <c r="J334" s="14"/>
      <c r="K334" s="14"/>
      <c r="L334" s="14"/>
      <c r="M334" s="14" t="str">
        <f aca="false">IF($A334="","",IF(AND($B334&lt;&gt;"",$D334&lt;&gt;"",$F334&lt;&gt;"",$H334&lt;&gt;"",$J334&lt;&gt;""),"Complete",IF(OR($B334&lt;&gt;"",$D334&lt;&gt;"",$F334&lt;&gt;"",$H334&lt;&gt;"",$J334&lt;&gt;""),"Partial","Gap")))</f>
        <v/>
      </c>
      <c r="N334" s="14"/>
    </row>
    <row r="335" customFormat="false" ht="15" hidden="false" customHeight="false" outlineLevel="0" collapsed="false">
      <c r="A335" s="14"/>
      <c r="B335" s="14"/>
      <c r="C335" s="14" t="str">
        <f aca="false">IF($B335="","",IFERROR(INDEX(Requirements_Register!$G$6:$G$255,MATCH($B335,Requirements_Register!$A$6:$A$255,0)),"Missing requirement"))</f>
        <v/>
      </c>
      <c r="D335" s="14"/>
      <c r="E335" s="14" t="str">
        <f aca="false">IF($D335="","",IFERROR(INDEX(Objectives_Outcomes!$B$6:$B$85,MATCH($D335,Objectives_Outcomes!$A$6:$A$85,0)),"Missing objective"))</f>
        <v/>
      </c>
      <c r="F335" s="14"/>
      <c r="G335" s="14"/>
      <c r="H335" s="14"/>
      <c r="I335" s="14"/>
      <c r="J335" s="14"/>
      <c r="K335" s="14"/>
      <c r="L335" s="14"/>
      <c r="M335" s="14" t="str">
        <f aca="false">IF($A335="","",IF(AND($B335&lt;&gt;"",$D335&lt;&gt;"",$F335&lt;&gt;"",$H335&lt;&gt;"",$J335&lt;&gt;""),"Complete",IF(OR($B335&lt;&gt;"",$D335&lt;&gt;"",$F335&lt;&gt;"",$H335&lt;&gt;"",$J335&lt;&gt;""),"Partial","Gap")))</f>
        <v/>
      </c>
      <c r="N335" s="14"/>
    </row>
    <row r="336" customFormat="false" ht="15" hidden="false" customHeight="false" outlineLevel="0" collapsed="false">
      <c r="A336" s="14"/>
      <c r="B336" s="14"/>
      <c r="C336" s="14" t="str">
        <f aca="false">IF($B336="","",IFERROR(INDEX(Requirements_Register!$G$6:$G$255,MATCH($B336,Requirements_Register!$A$6:$A$255,0)),"Missing requirement"))</f>
        <v/>
      </c>
      <c r="D336" s="14"/>
      <c r="E336" s="14" t="str">
        <f aca="false">IF($D336="","",IFERROR(INDEX(Objectives_Outcomes!$B$6:$B$85,MATCH($D336,Objectives_Outcomes!$A$6:$A$85,0)),"Missing objective"))</f>
        <v/>
      </c>
      <c r="F336" s="14"/>
      <c r="G336" s="14"/>
      <c r="H336" s="14"/>
      <c r="I336" s="14"/>
      <c r="J336" s="14"/>
      <c r="K336" s="14"/>
      <c r="L336" s="14"/>
      <c r="M336" s="14" t="str">
        <f aca="false">IF($A336="","",IF(AND($B336&lt;&gt;"",$D336&lt;&gt;"",$F336&lt;&gt;"",$H336&lt;&gt;"",$J336&lt;&gt;""),"Complete",IF(OR($B336&lt;&gt;"",$D336&lt;&gt;"",$F336&lt;&gt;"",$H336&lt;&gt;"",$J336&lt;&gt;""),"Partial","Gap")))</f>
        <v/>
      </c>
      <c r="N336" s="14"/>
    </row>
    <row r="337" customFormat="false" ht="15" hidden="false" customHeight="false" outlineLevel="0" collapsed="false">
      <c r="A337" s="14"/>
      <c r="B337" s="14"/>
      <c r="C337" s="14" t="str">
        <f aca="false">IF($B337="","",IFERROR(INDEX(Requirements_Register!$G$6:$G$255,MATCH($B337,Requirements_Register!$A$6:$A$255,0)),"Missing requirement"))</f>
        <v/>
      </c>
      <c r="D337" s="14"/>
      <c r="E337" s="14" t="str">
        <f aca="false">IF($D337="","",IFERROR(INDEX(Objectives_Outcomes!$B$6:$B$85,MATCH($D337,Objectives_Outcomes!$A$6:$A$85,0)),"Missing objective"))</f>
        <v/>
      </c>
      <c r="F337" s="14"/>
      <c r="G337" s="14"/>
      <c r="H337" s="14"/>
      <c r="I337" s="14"/>
      <c r="J337" s="14"/>
      <c r="K337" s="14"/>
      <c r="L337" s="14"/>
      <c r="M337" s="14" t="str">
        <f aca="false">IF($A337="","",IF(AND($B337&lt;&gt;"",$D337&lt;&gt;"",$F337&lt;&gt;"",$H337&lt;&gt;"",$J337&lt;&gt;""),"Complete",IF(OR($B337&lt;&gt;"",$D337&lt;&gt;"",$F337&lt;&gt;"",$H337&lt;&gt;"",$J337&lt;&gt;""),"Partial","Gap")))</f>
        <v/>
      </c>
      <c r="N337" s="14"/>
    </row>
    <row r="338" customFormat="false" ht="15" hidden="false" customHeight="false" outlineLevel="0" collapsed="false">
      <c r="A338" s="14"/>
      <c r="B338" s="14"/>
      <c r="C338" s="14" t="str">
        <f aca="false">IF($B338="","",IFERROR(INDEX(Requirements_Register!$G$6:$G$255,MATCH($B338,Requirements_Register!$A$6:$A$255,0)),"Missing requirement"))</f>
        <v/>
      </c>
      <c r="D338" s="14"/>
      <c r="E338" s="14" t="str">
        <f aca="false">IF($D338="","",IFERROR(INDEX(Objectives_Outcomes!$B$6:$B$85,MATCH($D338,Objectives_Outcomes!$A$6:$A$85,0)),"Missing objective"))</f>
        <v/>
      </c>
      <c r="F338" s="14"/>
      <c r="G338" s="14"/>
      <c r="H338" s="14"/>
      <c r="I338" s="14"/>
      <c r="J338" s="14"/>
      <c r="K338" s="14"/>
      <c r="L338" s="14"/>
      <c r="M338" s="14" t="str">
        <f aca="false">IF($A338="","",IF(AND($B338&lt;&gt;"",$D338&lt;&gt;"",$F338&lt;&gt;"",$H338&lt;&gt;"",$J338&lt;&gt;""),"Complete",IF(OR($B338&lt;&gt;"",$D338&lt;&gt;"",$F338&lt;&gt;"",$H338&lt;&gt;"",$J338&lt;&gt;""),"Partial","Gap")))</f>
        <v/>
      </c>
      <c r="N338" s="14"/>
    </row>
    <row r="339" customFormat="false" ht="15" hidden="false" customHeight="false" outlineLevel="0" collapsed="false">
      <c r="A339" s="14"/>
      <c r="B339" s="14"/>
      <c r="C339" s="14" t="str">
        <f aca="false">IF($B339="","",IFERROR(INDEX(Requirements_Register!$G$6:$G$255,MATCH($B339,Requirements_Register!$A$6:$A$255,0)),"Missing requirement"))</f>
        <v/>
      </c>
      <c r="D339" s="14"/>
      <c r="E339" s="14" t="str">
        <f aca="false">IF($D339="","",IFERROR(INDEX(Objectives_Outcomes!$B$6:$B$85,MATCH($D339,Objectives_Outcomes!$A$6:$A$85,0)),"Missing objective"))</f>
        <v/>
      </c>
      <c r="F339" s="14"/>
      <c r="G339" s="14"/>
      <c r="H339" s="14"/>
      <c r="I339" s="14"/>
      <c r="J339" s="14"/>
      <c r="K339" s="14"/>
      <c r="L339" s="14"/>
      <c r="M339" s="14" t="str">
        <f aca="false">IF($A339="","",IF(AND($B339&lt;&gt;"",$D339&lt;&gt;"",$F339&lt;&gt;"",$H339&lt;&gt;"",$J339&lt;&gt;""),"Complete",IF(OR($B339&lt;&gt;"",$D339&lt;&gt;"",$F339&lt;&gt;"",$H339&lt;&gt;"",$J339&lt;&gt;""),"Partial","Gap")))</f>
        <v/>
      </c>
      <c r="N339" s="14"/>
    </row>
    <row r="340" customFormat="false" ht="15" hidden="false" customHeight="false" outlineLevel="0" collapsed="false">
      <c r="A340" s="14"/>
      <c r="B340" s="14"/>
      <c r="C340" s="14" t="str">
        <f aca="false">IF($B340="","",IFERROR(INDEX(Requirements_Register!$G$6:$G$255,MATCH($B340,Requirements_Register!$A$6:$A$255,0)),"Missing requirement"))</f>
        <v/>
      </c>
      <c r="D340" s="14"/>
      <c r="E340" s="14" t="str">
        <f aca="false">IF($D340="","",IFERROR(INDEX(Objectives_Outcomes!$B$6:$B$85,MATCH($D340,Objectives_Outcomes!$A$6:$A$85,0)),"Missing objective"))</f>
        <v/>
      </c>
      <c r="F340" s="14"/>
      <c r="G340" s="14"/>
      <c r="H340" s="14"/>
      <c r="I340" s="14"/>
      <c r="J340" s="14"/>
      <c r="K340" s="14"/>
      <c r="L340" s="14"/>
      <c r="M340" s="14" t="str">
        <f aca="false">IF($A340="","",IF(AND($B340&lt;&gt;"",$D340&lt;&gt;"",$F340&lt;&gt;"",$H340&lt;&gt;"",$J340&lt;&gt;""),"Complete",IF(OR($B340&lt;&gt;"",$D340&lt;&gt;"",$F340&lt;&gt;"",$H340&lt;&gt;"",$J340&lt;&gt;""),"Partial","Gap")))</f>
        <v/>
      </c>
      <c r="N340" s="14"/>
    </row>
    <row r="341" customFormat="false" ht="15" hidden="false" customHeight="false" outlineLevel="0" collapsed="false">
      <c r="A341" s="14"/>
      <c r="B341" s="14"/>
      <c r="C341" s="14" t="str">
        <f aca="false">IF($B341="","",IFERROR(INDEX(Requirements_Register!$G$6:$G$255,MATCH($B341,Requirements_Register!$A$6:$A$255,0)),"Missing requirement"))</f>
        <v/>
      </c>
      <c r="D341" s="14"/>
      <c r="E341" s="14" t="str">
        <f aca="false">IF($D341="","",IFERROR(INDEX(Objectives_Outcomes!$B$6:$B$85,MATCH($D341,Objectives_Outcomes!$A$6:$A$85,0)),"Missing objective"))</f>
        <v/>
      </c>
      <c r="F341" s="14"/>
      <c r="G341" s="14"/>
      <c r="H341" s="14"/>
      <c r="I341" s="14"/>
      <c r="J341" s="14"/>
      <c r="K341" s="14"/>
      <c r="L341" s="14"/>
      <c r="M341" s="14" t="str">
        <f aca="false">IF($A341="","",IF(AND($B341&lt;&gt;"",$D341&lt;&gt;"",$F341&lt;&gt;"",$H341&lt;&gt;"",$J341&lt;&gt;""),"Complete",IF(OR($B341&lt;&gt;"",$D341&lt;&gt;"",$F341&lt;&gt;"",$H341&lt;&gt;"",$J341&lt;&gt;""),"Partial","Gap")))</f>
        <v/>
      </c>
      <c r="N341" s="14"/>
    </row>
    <row r="342" customFormat="false" ht="15" hidden="false" customHeight="false" outlineLevel="0" collapsed="false">
      <c r="A342" s="14"/>
      <c r="B342" s="14"/>
      <c r="C342" s="14" t="str">
        <f aca="false">IF($B342="","",IFERROR(INDEX(Requirements_Register!$G$6:$G$255,MATCH($B342,Requirements_Register!$A$6:$A$255,0)),"Missing requirement"))</f>
        <v/>
      </c>
      <c r="D342" s="14"/>
      <c r="E342" s="14" t="str">
        <f aca="false">IF($D342="","",IFERROR(INDEX(Objectives_Outcomes!$B$6:$B$85,MATCH($D342,Objectives_Outcomes!$A$6:$A$85,0)),"Missing objective"))</f>
        <v/>
      </c>
      <c r="F342" s="14"/>
      <c r="G342" s="14"/>
      <c r="H342" s="14"/>
      <c r="I342" s="14"/>
      <c r="J342" s="14"/>
      <c r="K342" s="14"/>
      <c r="L342" s="14"/>
      <c r="M342" s="14" t="str">
        <f aca="false">IF($A342="","",IF(AND($B342&lt;&gt;"",$D342&lt;&gt;"",$F342&lt;&gt;"",$H342&lt;&gt;"",$J342&lt;&gt;""),"Complete",IF(OR($B342&lt;&gt;"",$D342&lt;&gt;"",$F342&lt;&gt;"",$H342&lt;&gt;"",$J342&lt;&gt;""),"Partial","Gap")))</f>
        <v/>
      </c>
      <c r="N342" s="14"/>
    </row>
    <row r="343" customFormat="false" ht="15" hidden="false" customHeight="false" outlineLevel="0" collapsed="false">
      <c r="A343" s="14"/>
      <c r="B343" s="14"/>
      <c r="C343" s="14" t="str">
        <f aca="false">IF($B343="","",IFERROR(INDEX(Requirements_Register!$G$6:$G$255,MATCH($B343,Requirements_Register!$A$6:$A$255,0)),"Missing requirement"))</f>
        <v/>
      </c>
      <c r="D343" s="14"/>
      <c r="E343" s="14" t="str">
        <f aca="false">IF($D343="","",IFERROR(INDEX(Objectives_Outcomes!$B$6:$B$85,MATCH($D343,Objectives_Outcomes!$A$6:$A$85,0)),"Missing objective"))</f>
        <v/>
      </c>
      <c r="F343" s="14"/>
      <c r="G343" s="14"/>
      <c r="H343" s="14"/>
      <c r="I343" s="14"/>
      <c r="J343" s="14"/>
      <c r="K343" s="14"/>
      <c r="L343" s="14"/>
      <c r="M343" s="14" t="str">
        <f aca="false">IF($A343="","",IF(AND($B343&lt;&gt;"",$D343&lt;&gt;"",$F343&lt;&gt;"",$H343&lt;&gt;"",$J343&lt;&gt;""),"Complete",IF(OR($B343&lt;&gt;"",$D343&lt;&gt;"",$F343&lt;&gt;"",$H343&lt;&gt;"",$J343&lt;&gt;""),"Partial","Gap")))</f>
        <v/>
      </c>
      <c r="N343" s="14"/>
    </row>
    <row r="344" customFormat="false" ht="15" hidden="false" customHeight="false" outlineLevel="0" collapsed="false">
      <c r="A344" s="14"/>
      <c r="B344" s="14"/>
      <c r="C344" s="14" t="str">
        <f aca="false">IF($B344="","",IFERROR(INDEX(Requirements_Register!$G$6:$G$255,MATCH($B344,Requirements_Register!$A$6:$A$255,0)),"Missing requirement"))</f>
        <v/>
      </c>
      <c r="D344" s="14"/>
      <c r="E344" s="14" t="str">
        <f aca="false">IF($D344="","",IFERROR(INDEX(Objectives_Outcomes!$B$6:$B$85,MATCH($D344,Objectives_Outcomes!$A$6:$A$85,0)),"Missing objective"))</f>
        <v/>
      </c>
      <c r="F344" s="14"/>
      <c r="G344" s="14"/>
      <c r="H344" s="14"/>
      <c r="I344" s="14"/>
      <c r="J344" s="14"/>
      <c r="K344" s="14"/>
      <c r="L344" s="14"/>
      <c r="M344" s="14" t="str">
        <f aca="false">IF($A344="","",IF(AND($B344&lt;&gt;"",$D344&lt;&gt;"",$F344&lt;&gt;"",$H344&lt;&gt;"",$J344&lt;&gt;""),"Complete",IF(OR($B344&lt;&gt;"",$D344&lt;&gt;"",$F344&lt;&gt;"",$H344&lt;&gt;"",$J344&lt;&gt;""),"Partial","Gap")))</f>
        <v/>
      </c>
      <c r="N344" s="14"/>
    </row>
    <row r="345" customFormat="false" ht="15" hidden="false" customHeight="false" outlineLevel="0" collapsed="false">
      <c r="A345" s="14"/>
      <c r="B345" s="14"/>
      <c r="C345" s="14" t="str">
        <f aca="false">IF($B345="","",IFERROR(INDEX(Requirements_Register!$G$6:$G$255,MATCH($B345,Requirements_Register!$A$6:$A$255,0)),"Missing requirement"))</f>
        <v/>
      </c>
      <c r="D345" s="14"/>
      <c r="E345" s="14" t="str">
        <f aca="false">IF($D345="","",IFERROR(INDEX(Objectives_Outcomes!$B$6:$B$85,MATCH($D345,Objectives_Outcomes!$A$6:$A$85,0)),"Missing objective"))</f>
        <v/>
      </c>
      <c r="F345" s="14"/>
      <c r="G345" s="14"/>
      <c r="H345" s="14"/>
      <c r="I345" s="14"/>
      <c r="J345" s="14"/>
      <c r="K345" s="14"/>
      <c r="L345" s="14"/>
      <c r="M345" s="14" t="str">
        <f aca="false">IF($A345="","",IF(AND($B345&lt;&gt;"",$D345&lt;&gt;"",$F345&lt;&gt;"",$H345&lt;&gt;"",$J345&lt;&gt;""),"Complete",IF(OR($B345&lt;&gt;"",$D345&lt;&gt;"",$F345&lt;&gt;"",$H345&lt;&gt;"",$J345&lt;&gt;""),"Partial","Gap")))</f>
        <v/>
      </c>
      <c r="N345" s="14"/>
    </row>
    <row r="346" customFormat="false" ht="15" hidden="false" customHeight="false" outlineLevel="0" collapsed="false">
      <c r="A346" s="14"/>
      <c r="B346" s="14"/>
      <c r="C346" s="14" t="str">
        <f aca="false">IF($B346="","",IFERROR(INDEX(Requirements_Register!$G$6:$G$255,MATCH($B346,Requirements_Register!$A$6:$A$255,0)),"Missing requirement"))</f>
        <v/>
      </c>
      <c r="D346" s="14"/>
      <c r="E346" s="14" t="str">
        <f aca="false">IF($D346="","",IFERROR(INDEX(Objectives_Outcomes!$B$6:$B$85,MATCH($D346,Objectives_Outcomes!$A$6:$A$85,0)),"Missing objective"))</f>
        <v/>
      </c>
      <c r="F346" s="14"/>
      <c r="G346" s="14"/>
      <c r="H346" s="14"/>
      <c r="I346" s="14"/>
      <c r="J346" s="14"/>
      <c r="K346" s="14"/>
      <c r="L346" s="14"/>
      <c r="M346" s="14" t="str">
        <f aca="false">IF($A346="","",IF(AND($B346&lt;&gt;"",$D346&lt;&gt;"",$F346&lt;&gt;"",$H346&lt;&gt;"",$J346&lt;&gt;""),"Complete",IF(OR($B346&lt;&gt;"",$D346&lt;&gt;"",$F346&lt;&gt;"",$H346&lt;&gt;"",$J346&lt;&gt;""),"Partial","Gap")))</f>
        <v/>
      </c>
      <c r="N346" s="14"/>
    </row>
    <row r="347" customFormat="false" ht="15" hidden="false" customHeight="false" outlineLevel="0" collapsed="false">
      <c r="A347" s="14"/>
      <c r="B347" s="14"/>
      <c r="C347" s="14" t="str">
        <f aca="false">IF($B347="","",IFERROR(INDEX(Requirements_Register!$G$6:$G$255,MATCH($B347,Requirements_Register!$A$6:$A$255,0)),"Missing requirement"))</f>
        <v/>
      </c>
      <c r="D347" s="14"/>
      <c r="E347" s="14" t="str">
        <f aca="false">IF($D347="","",IFERROR(INDEX(Objectives_Outcomes!$B$6:$B$85,MATCH($D347,Objectives_Outcomes!$A$6:$A$85,0)),"Missing objective"))</f>
        <v/>
      </c>
      <c r="F347" s="14"/>
      <c r="G347" s="14"/>
      <c r="H347" s="14"/>
      <c r="I347" s="14"/>
      <c r="J347" s="14"/>
      <c r="K347" s="14"/>
      <c r="L347" s="14"/>
      <c r="M347" s="14" t="str">
        <f aca="false">IF($A347="","",IF(AND($B347&lt;&gt;"",$D347&lt;&gt;"",$F347&lt;&gt;"",$H347&lt;&gt;"",$J347&lt;&gt;""),"Complete",IF(OR($B347&lt;&gt;"",$D347&lt;&gt;"",$F347&lt;&gt;"",$H347&lt;&gt;"",$J347&lt;&gt;""),"Partial","Gap")))</f>
        <v/>
      </c>
      <c r="N347" s="14"/>
    </row>
    <row r="348" customFormat="false" ht="15" hidden="false" customHeight="false" outlineLevel="0" collapsed="false">
      <c r="A348" s="14"/>
      <c r="B348" s="14"/>
      <c r="C348" s="14" t="str">
        <f aca="false">IF($B348="","",IFERROR(INDEX(Requirements_Register!$G$6:$G$255,MATCH($B348,Requirements_Register!$A$6:$A$255,0)),"Missing requirement"))</f>
        <v/>
      </c>
      <c r="D348" s="14"/>
      <c r="E348" s="14" t="str">
        <f aca="false">IF($D348="","",IFERROR(INDEX(Objectives_Outcomes!$B$6:$B$85,MATCH($D348,Objectives_Outcomes!$A$6:$A$85,0)),"Missing objective"))</f>
        <v/>
      </c>
      <c r="F348" s="14"/>
      <c r="G348" s="14"/>
      <c r="H348" s="14"/>
      <c r="I348" s="14"/>
      <c r="J348" s="14"/>
      <c r="K348" s="14"/>
      <c r="L348" s="14"/>
      <c r="M348" s="14" t="str">
        <f aca="false">IF($A348="","",IF(AND($B348&lt;&gt;"",$D348&lt;&gt;"",$F348&lt;&gt;"",$H348&lt;&gt;"",$J348&lt;&gt;""),"Complete",IF(OR($B348&lt;&gt;"",$D348&lt;&gt;"",$F348&lt;&gt;"",$H348&lt;&gt;"",$J348&lt;&gt;""),"Partial","Gap")))</f>
        <v/>
      </c>
      <c r="N348" s="14"/>
    </row>
    <row r="349" customFormat="false" ht="15" hidden="false" customHeight="false" outlineLevel="0" collapsed="false">
      <c r="A349" s="14"/>
      <c r="B349" s="14"/>
      <c r="C349" s="14" t="str">
        <f aca="false">IF($B349="","",IFERROR(INDEX(Requirements_Register!$G$6:$G$255,MATCH($B349,Requirements_Register!$A$6:$A$255,0)),"Missing requirement"))</f>
        <v/>
      </c>
      <c r="D349" s="14"/>
      <c r="E349" s="14" t="str">
        <f aca="false">IF($D349="","",IFERROR(INDEX(Objectives_Outcomes!$B$6:$B$85,MATCH($D349,Objectives_Outcomes!$A$6:$A$85,0)),"Missing objective"))</f>
        <v/>
      </c>
      <c r="F349" s="14"/>
      <c r="G349" s="14"/>
      <c r="H349" s="14"/>
      <c r="I349" s="14"/>
      <c r="J349" s="14"/>
      <c r="K349" s="14"/>
      <c r="L349" s="14"/>
      <c r="M349" s="14" t="str">
        <f aca="false">IF($A349="","",IF(AND($B349&lt;&gt;"",$D349&lt;&gt;"",$F349&lt;&gt;"",$H349&lt;&gt;"",$J349&lt;&gt;""),"Complete",IF(OR($B349&lt;&gt;"",$D349&lt;&gt;"",$F349&lt;&gt;"",$H349&lt;&gt;"",$J349&lt;&gt;""),"Partial","Gap")))</f>
        <v/>
      </c>
      <c r="N349" s="14"/>
    </row>
    <row r="350" customFormat="false" ht="15" hidden="false" customHeight="false" outlineLevel="0" collapsed="false">
      <c r="A350" s="14"/>
      <c r="B350" s="14"/>
      <c r="C350" s="14" t="str">
        <f aca="false">IF($B350="","",IFERROR(INDEX(Requirements_Register!$G$6:$G$255,MATCH($B350,Requirements_Register!$A$6:$A$255,0)),"Missing requirement"))</f>
        <v/>
      </c>
      <c r="D350" s="14"/>
      <c r="E350" s="14" t="str">
        <f aca="false">IF($D350="","",IFERROR(INDEX(Objectives_Outcomes!$B$6:$B$85,MATCH($D350,Objectives_Outcomes!$A$6:$A$85,0)),"Missing objective"))</f>
        <v/>
      </c>
      <c r="F350" s="14"/>
      <c r="G350" s="14"/>
      <c r="H350" s="14"/>
      <c r="I350" s="14"/>
      <c r="J350" s="14"/>
      <c r="K350" s="14"/>
      <c r="L350" s="14"/>
      <c r="M350" s="14" t="str">
        <f aca="false">IF($A350="","",IF(AND($B350&lt;&gt;"",$D350&lt;&gt;"",$F350&lt;&gt;"",$H350&lt;&gt;"",$J350&lt;&gt;""),"Complete",IF(OR($B350&lt;&gt;"",$D350&lt;&gt;"",$F350&lt;&gt;"",$H350&lt;&gt;"",$J350&lt;&gt;""),"Partial","Gap")))</f>
        <v/>
      </c>
      <c r="N350" s="14"/>
    </row>
    <row r="351" customFormat="false" ht="15" hidden="false" customHeight="false" outlineLevel="0" collapsed="false">
      <c r="A351" s="14"/>
      <c r="B351" s="14"/>
      <c r="C351" s="14" t="str">
        <f aca="false">IF($B351="","",IFERROR(INDEX(Requirements_Register!$G$6:$G$255,MATCH($B351,Requirements_Register!$A$6:$A$255,0)),"Missing requirement"))</f>
        <v/>
      </c>
      <c r="D351" s="14"/>
      <c r="E351" s="14" t="str">
        <f aca="false">IF($D351="","",IFERROR(INDEX(Objectives_Outcomes!$B$6:$B$85,MATCH($D351,Objectives_Outcomes!$A$6:$A$85,0)),"Missing objective"))</f>
        <v/>
      </c>
      <c r="F351" s="14"/>
      <c r="G351" s="14"/>
      <c r="H351" s="14"/>
      <c r="I351" s="14"/>
      <c r="J351" s="14"/>
      <c r="K351" s="14"/>
      <c r="L351" s="14"/>
      <c r="M351" s="14" t="str">
        <f aca="false">IF($A351="","",IF(AND($B351&lt;&gt;"",$D351&lt;&gt;"",$F351&lt;&gt;"",$H351&lt;&gt;"",$J351&lt;&gt;""),"Complete",IF(OR($B351&lt;&gt;"",$D351&lt;&gt;"",$F351&lt;&gt;"",$H351&lt;&gt;"",$J351&lt;&gt;""),"Partial","Gap")))</f>
        <v/>
      </c>
      <c r="N351" s="14"/>
    </row>
    <row r="352" customFormat="false" ht="15" hidden="false" customHeight="false" outlineLevel="0" collapsed="false">
      <c r="A352" s="14"/>
      <c r="B352" s="14"/>
      <c r="C352" s="14" t="str">
        <f aca="false">IF($B352="","",IFERROR(INDEX(Requirements_Register!$G$6:$G$255,MATCH($B352,Requirements_Register!$A$6:$A$255,0)),"Missing requirement"))</f>
        <v/>
      </c>
      <c r="D352" s="14"/>
      <c r="E352" s="14" t="str">
        <f aca="false">IF($D352="","",IFERROR(INDEX(Objectives_Outcomes!$B$6:$B$85,MATCH($D352,Objectives_Outcomes!$A$6:$A$85,0)),"Missing objective"))</f>
        <v/>
      </c>
      <c r="F352" s="14"/>
      <c r="G352" s="14"/>
      <c r="H352" s="14"/>
      <c r="I352" s="14"/>
      <c r="J352" s="14"/>
      <c r="K352" s="14"/>
      <c r="L352" s="14"/>
      <c r="M352" s="14" t="str">
        <f aca="false">IF($A352="","",IF(AND($B352&lt;&gt;"",$D352&lt;&gt;"",$F352&lt;&gt;"",$H352&lt;&gt;"",$J352&lt;&gt;""),"Complete",IF(OR($B352&lt;&gt;"",$D352&lt;&gt;"",$F352&lt;&gt;"",$H352&lt;&gt;"",$J352&lt;&gt;""),"Partial","Gap")))</f>
        <v/>
      </c>
      <c r="N352" s="14"/>
    </row>
    <row r="353" customFormat="false" ht="15" hidden="false" customHeight="false" outlineLevel="0" collapsed="false">
      <c r="A353" s="14"/>
      <c r="B353" s="14"/>
      <c r="C353" s="14" t="str">
        <f aca="false">IF($B353="","",IFERROR(INDEX(Requirements_Register!$G$6:$G$255,MATCH($B353,Requirements_Register!$A$6:$A$255,0)),"Missing requirement"))</f>
        <v/>
      </c>
      <c r="D353" s="14"/>
      <c r="E353" s="14" t="str">
        <f aca="false">IF($D353="","",IFERROR(INDEX(Objectives_Outcomes!$B$6:$B$85,MATCH($D353,Objectives_Outcomes!$A$6:$A$85,0)),"Missing objective"))</f>
        <v/>
      </c>
      <c r="F353" s="14"/>
      <c r="G353" s="14"/>
      <c r="H353" s="14"/>
      <c r="I353" s="14"/>
      <c r="J353" s="14"/>
      <c r="K353" s="14"/>
      <c r="L353" s="14"/>
      <c r="M353" s="14" t="str">
        <f aca="false">IF($A353="","",IF(AND($B353&lt;&gt;"",$D353&lt;&gt;"",$F353&lt;&gt;"",$H353&lt;&gt;"",$J353&lt;&gt;""),"Complete",IF(OR($B353&lt;&gt;"",$D353&lt;&gt;"",$F353&lt;&gt;"",$H353&lt;&gt;"",$J353&lt;&gt;""),"Partial","Gap")))</f>
        <v/>
      </c>
      <c r="N353" s="14"/>
    </row>
    <row r="354" customFormat="false" ht="15" hidden="false" customHeight="false" outlineLevel="0" collapsed="false">
      <c r="A354" s="14"/>
      <c r="B354" s="14"/>
      <c r="C354" s="14" t="str">
        <f aca="false">IF($B354="","",IFERROR(INDEX(Requirements_Register!$G$6:$G$255,MATCH($B354,Requirements_Register!$A$6:$A$255,0)),"Missing requirement"))</f>
        <v/>
      </c>
      <c r="D354" s="14"/>
      <c r="E354" s="14" t="str">
        <f aca="false">IF($D354="","",IFERROR(INDEX(Objectives_Outcomes!$B$6:$B$85,MATCH($D354,Objectives_Outcomes!$A$6:$A$85,0)),"Missing objective"))</f>
        <v/>
      </c>
      <c r="F354" s="14"/>
      <c r="G354" s="14"/>
      <c r="H354" s="14"/>
      <c r="I354" s="14"/>
      <c r="J354" s="14"/>
      <c r="K354" s="14"/>
      <c r="L354" s="14"/>
      <c r="M354" s="14" t="str">
        <f aca="false">IF($A354="","",IF(AND($B354&lt;&gt;"",$D354&lt;&gt;"",$F354&lt;&gt;"",$H354&lt;&gt;"",$J354&lt;&gt;""),"Complete",IF(OR($B354&lt;&gt;"",$D354&lt;&gt;"",$F354&lt;&gt;"",$H354&lt;&gt;"",$J354&lt;&gt;""),"Partial","Gap")))</f>
        <v/>
      </c>
      <c r="N354" s="14"/>
    </row>
    <row r="355" customFormat="false" ht="15" hidden="false" customHeight="false" outlineLevel="0" collapsed="false">
      <c r="A355" s="14"/>
      <c r="B355" s="14"/>
      <c r="C355" s="14" t="str">
        <f aca="false">IF($B355="","",IFERROR(INDEX(Requirements_Register!$G$6:$G$255,MATCH($B355,Requirements_Register!$A$6:$A$255,0)),"Missing requirement"))</f>
        <v/>
      </c>
      <c r="D355" s="14"/>
      <c r="E355" s="14" t="str">
        <f aca="false">IF($D355="","",IFERROR(INDEX(Objectives_Outcomes!$B$6:$B$85,MATCH($D355,Objectives_Outcomes!$A$6:$A$85,0)),"Missing objective"))</f>
        <v/>
      </c>
      <c r="F355" s="14"/>
      <c r="G355" s="14"/>
      <c r="H355" s="14"/>
      <c r="I355" s="14"/>
      <c r="J355" s="14"/>
      <c r="K355" s="14"/>
      <c r="L355" s="14"/>
      <c r="M355" s="14" t="str">
        <f aca="false">IF($A355="","",IF(AND($B355&lt;&gt;"",$D355&lt;&gt;"",$F355&lt;&gt;"",$H355&lt;&gt;"",$J355&lt;&gt;""),"Complete",IF(OR($B355&lt;&gt;"",$D355&lt;&gt;"",$F355&lt;&gt;"",$H355&lt;&gt;"",$J355&lt;&gt;""),"Partial","Gap")))</f>
        <v/>
      </c>
      <c r="N355" s="14"/>
    </row>
    <row r="356" customFormat="false" ht="15" hidden="false" customHeight="false" outlineLevel="0" collapsed="false">
      <c r="A356" s="14"/>
      <c r="B356" s="14"/>
      <c r="C356" s="14" t="str">
        <f aca="false">IF($B356="","",IFERROR(INDEX(Requirements_Register!$G$6:$G$255,MATCH($B356,Requirements_Register!$A$6:$A$255,0)),"Missing requirement"))</f>
        <v/>
      </c>
      <c r="D356" s="14"/>
      <c r="E356" s="14" t="str">
        <f aca="false">IF($D356="","",IFERROR(INDEX(Objectives_Outcomes!$B$6:$B$85,MATCH($D356,Objectives_Outcomes!$A$6:$A$85,0)),"Missing objective"))</f>
        <v/>
      </c>
      <c r="F356" s="14"/>
      <c r="G356" s="14"/>
      <c r="H356" s="14"/>
      <c r="I356" s="14"/>
      <c r="J356" s="14"/>
      <c r="K356" s="14"/>
      <c r="L356" s="14"/>
      <c r="M356" s="14" t="str">
        <f aca="false">IF($A356="","",IF(AND($B356&lt;&gt;"",$D356&lt;&gt;"",$F356&lt;&gt;"",$H356&lt;&gt;"",$J356&lt;&gt;""),"Complete",IF(OR($B356&lt;&gt;"",$D356&lt;&gt;"",$F356&lt;&gt;"",$H356&lt;&gt;"",$J356&lt;&gt;""),"Partial","Gap")))</f>
        <v/>
      </c>
      <c r="N356" s="14"/>
    </row>
    <row r="357" customFormat="false" ht="15" hidden="false" customHeight="false" outlineLevel="0" collapsed="false">
      <c r="A357" s="14"/>
      <c r="B357" s="14"/>
      <c r="C357" s="14" t="str">
        <f aca="false">IF($B357="","",IFERROR(INDEX(Requirements_Register!$G$6:$G$255,MATCH($B357,Requirements_Register!$A$6:$A$255,0)),"Missing requirement"))</f>
        <v/>
      </c>
      <c r="D357" s="14"/>
      <c r="E357" s="14" t="str">
        <f aca="false">IF($D357="","",IFERROR(INDEX(Objectives_Outcomes!$B$6:$B$85,MATCH($D357,Objectives_Outcomes!$A$6:$A$85,0)),"Missing objective"))</f>
        <v/>
      </c>
      <c r="F357" s="14"/>
      <c r="G357" s="14"/>
      <c r="H357" s="14"/>
      <c r="I357" s="14"/>
      <c r="J357" s="14"/>
      <c r="K357" s="14"/>
      <c r="L357" s="14"/>
      <c r="M357" s="14" t="str">
        <f aca="false">IF($A357="","",IF(AND($B357&lt;&gt;"",$D357&lt;&gt;"",$F357&lt;&gt;"",$H357&lt;&gt;"",$J357&lt;&gt;""),"Complete",IF(OR($B357&lt;&gt;"",$D357&lt;&gt;"",$F357&lt;&gt;"",$H357&lt;&gt;"",$J357&lt;&gt;""),"Partial","Gap")))</f>
        <v/>
      </c>
      <c r="N357" s="14"/>
    </row>
    <row r="358" customFormat="false" ht="15" hidden="false" customHeight="false" outlineLevel="0" collapsed="false">
      <c r="A358" s="14"/>
      <c r="B358" s="14"/>
      <c r="C358" s="14" t="str">
        <f aca="false">IF($B358="","",IFERROR(INDEX(Requirements_Register!$G$6:$G$255,MATCH($B358,Requirements_Register!$A$6:$A$255,0)),"Missing requirement"))</f>
        <v/>
      </c>
      <c r="D358" s="14"/>
      <c r="E358" s="14" t="str">
        <f aca="false">IF($D358="","",IFERROR(INDEX(Objectives_Outcomes!$B$6:$B$85,MATCH($D358,Objectives_Outcomes!$A$6:$A$85,0)),"Missing objective"))</f>
        <v/>
      </c>
      <c r="F358" s="14"/>
      <c r="G358" s="14"/>
      <c r="H358" s="14"/>
      <c r="I358" s="14"/>
      <c r="J358" s="14"/>
      <c r="K358" s="14"/>
      <c r="L358" s="14"/>
      <c r="M358" s="14" t="str">
        <f aca="false">IF($A358="","",IF(AND($B358&lt;&gt;"",$D358&lt;&gt;"",$F358&lt;&gt;"",$H358&lt;&gt;"",$J358&lt;&gt;""),"Complete",IF(OR($B358&lt;&gt;"",$D358&lt;&gt;"",$F358&lt;&gt;"",$H358&lt;&gt;"",$J358&lt;&gt;""),"Partial","Gap")))</f>
        <v/>
      </c>
      <c r="N358" s="14"/>
    </row>
    <row r="359" customFormat="false" ht="15" hidden="false" customHeight="false" outlineLevel="0" collapsed="false">
      <c r="A359" s="14"/>
      <c r="B359" s="14"/>
      <c r="C359" s="14" t="str">
        <f aca="false">IF($B359="","",IFERROR(INDEX(Requirements_Register!$G$6:$G$255,MATCH($B359,Requirements_Register!$A$6:$A$255,0)),"Missing requirement"))</f>
        <v/>
      </c>
      <c r="D359" s="14"/>
      <c r="E359" s="14" t="str">
        <f aca="false">IF($D359="","",IFERROR(INDEX(Objectives_Outcomes!$B$6:$B$85,MATCH($D359,Objectives_Outcomes!$A$6:$A$85,0)),"Missing objective"))</f>
        <v/>
      </c>
      <c r="F359" s="14"/>
      <c r="G359" s="14"/>
      <c r="H359" s="14"/>
      <c r="I359" s="14"/>
      <c r="J359" s="14"/>
      <c r="K359" s="14"/>
      <c r="L359" s="14"/>
      <c r="M359" s="14" t="str">
        <f aca="false">IF($A359="","",IF(AND($B359&lt;&gt;"",$D359&lt;&gt;"",$F359&lt;&gt;"",$H359&lt;&gt;"",$J359&lt;&gt;""),"Complete",IF(OR($B359&lt;&gt;"",$D359&lt;&gt;"",$F359&lt;&gt;"",$H359&lt;&gt;"",$J359&lt;&gt;""),"Partial","Gap")))</f>
        <v/>
      </c>
      <c r="N359" s="14"/>
    </row>
    <row r="360" customFormat="false" ht="15" hidden="false" customHeight="false" outlineLevel="0" collapsed="false">
      <c r="A360" s="14"/>
      <c r="B360" s="14"/>
      <c r="C360" s="14" t="str">
        <f aca="false">IF($B360="","",IFERROR(INDEX(Requirements_Register!$G$6:$G$255,MATCH($B360,Requirements_Register!$A$6:$A$255,0)),"Missing requirement"))</f>
        <v/>
      </c>
      <c r="D360" s="14"/>
      <c r="E360" s="14" t="str">
        <f aca="false">IF($D360="","",IFERROR(INDEX(Objectives_Outcomes!$B$6:$B$85,MATCH($D360,Objectives_Outcomes!$A$6:$A$85,0)),"Missing objective"))</f>
        <v/>
      </c>
      <c r="F360" s="14"/>
      <c r="G360" s="14"/>
      <c r="H360" s="14"/>
      <c r="I360" s="14"/>
      <c r="J360" s="14"/>
      <c r="K360" s="14"/>
      <c r="L360" s="14"/>
      <c r="M360" s="14" t="str">
        <f aca="false">IF($A360="","",IF(AND($B360&lt;&gt;"",$D360&lt;&gt;"",$F360&lt;&gt;"",$H360&lt;&gt;"",$J360&lt;&gt;""),"Complete",IF(OR($B360&lt;&gt;"",$D360&lt;&gt;"",$F360&lt;&gt;"",$H360&lt;&gt;"",$J360&lt;&gt;""),"Partial","Gap")))</f>
        <v/>
      </c>
      <c r="N360" s="14"/>
    </row>
    <row r="361" customFormat="false" ht="15" hidden="false" customHeight="false" outlineLevel="0" collapsed="false">
      <c r="A361" s="14"/>
      <c r="B361" s="14"/>
      <c r="C361" s="14" t="str">
        <f aca="false">IF($B361="","",IFERROR(INDEX(Requirements_Register!$G$6:$G$255,MATCH($B361,Requirements_Register!$A$6:$A$255,0)),"Missing requirement"))</f>
        <v/>
      </c>
      <c r="D361" s="14"/>
      <c r="E361" s="14" t="str">
        <f aca="false">IF($D361="","",IFERROR(INDEX(Objectives_Outcomes!$B$6:$B$85,MATCH($D361,Objectives_Outcomes!$A$6:$A$85,0)),"Missing objective"))</f>
        <v/>
      </c>
      <c r="F361" s="14"/>
      <c r="G361" s="14"/>
      <c r="H361" s="14"/>
      <c r="I361" s="14"/>
      <c r="J361" s="14"/>
      <c r="K361" s="14"/>
      <c r="L361" s="14"/>
      <c r="M361" s="14" t="str">
        <f aca="false">IF($A361="","",IF(AND($B361&lt;&gt;"",$D361&lt;&gt;"",$F361&lt;&gt;"",$H361&lt;&gt;"",$J361&lt;&gt;""),"Complete",IF(OR($B361&lt;&gt;"",$D361&lt;&gt;"",$F361&lt;&gt;"",$H361&lt;&gt;"",$J361&lt;&gt;""),"Partial","Gap")))</f>
        <v/>
      </c>
      <c r="N361" s="14"/>
    </row>
    <row r="362" customFormat="false" ht="15" hidden="false" customHeight="false" outlineLevel="0" collapsed="false">
      <c r="A362" s="14"/>
      <c r="B362" s="14"/>
      <c r="C362" s="14" t="str">
        <f aca="false">IF($B362="","",IFERROR(INDEX(Requirements_Register!$G$6:$G$255,MATCH($B362,Requirements_Register!$A$6:$A$255,0)),"Missing requirement"))</f>
        <v/>
      </c>
      <c r="D362" s="14"/>
      <c r="E362" s="14" t="str">
        <f aca="false">IF($D362="","",IFERROR(INDEX(Objectives_Outcomes!$B$6:$B$85,MATCH($D362,Objectives_Outcomes!$A$6:$A$85,0)),"Missing objective"))</f>
        <v/>
      </c>
      <c r="F362" s="14"/>
      <c r="G362" s="14"/>
      <c r="H362" s="14"/>
      <c r="I362" s="14"/>
      <c r="J362" s="14"/>
      <c r="K362" s="14"/>
      <c r="L362" s="14"/>
      <c r="M362" s="14" t="str">
        <f aca="false">IF($A362="","",IF(AND($B362&lt;&gt;"",$D362&lt;&gt;"",$F362&lt;&gt;"",$H362&lt;&gt;"",$J362&lt;&gt;""),"Complete",IF(OR($B362&lt;&gt;"",$D362&lt;&gt;"",$F362&lt;&gt;"",$H362&lt;&gt;"",$J362&lt;&gt;""),"Partial","Gap")))</f>
        <v/>
      </c>
      <c r="N362" s="14"/>
    </row>
    <row r="363" customFormat="false" ht="15" hidden="false" customHeight="false" outlineLevel="0" collapsed="false">
      <c r="A363" s="14"/>
      <c r="B363" s="14"/>
      <c r="C363" s="14" t="str">
        <f aca="false">IF($B363="","",IFERROR(INDEX(Requirements_Register!$G$6:$G$255,MATCH($B363,Requirements_Register!$A$6:$A$255,0)),"Missing requirement"))</f>
        <v/>
      </c>
      <c r="D363" s="14"/>
      <c r="E363" s="14" t="str">
        <f aca="false">IF($D363="","",IFERROR(INDEX(Objectives_Outcomes!$B$6:$B$85,MATCH($D363,Objectives_Outcomes!$A$6:$A$85,0)),"Missing objective"))</f>
        <v/>
      </c>
      <c r="F363" s="14"/>
      <c r="G363" s="14"/>
      <c r="H363" s="14"/>
      <c r="I363" s="14"/>
      <c r="J363" s="14"/>
      <c r="K363" s="14"/>
      <c r="L363" s="14"/>
      <c r="M363" s="14" t="str">
        <f aca="false">IF($A363="","",IF(AND($B363&lt;&gt;"",$D363&lt;&gt;"",$F363&lt;&gt;"",$H363&lt;&gt;"",$J363&lt;&gt;""),"Complete",IF(OR($B363&lt;&gt;"",$D363&lt;&gt;"",$F363&lt;&gt;"",$H363&lt;&gt;"",$J363&lt;&gt;""),"Partial","Gap")))</f>
        <v/>
      </c>
      <c r="N363" s="14"/>
    </row>
    <row r="364" customFormat="false" ht="15" hidden="false" customHeight="false" outlineLevel="0" collapsed="false">
      <c r="A364" s="14"/>
      <c r="B364" s="14"/>
      <c r="C364" s="14" t="str">
        <f aca="false">IF($B364="","",IFERROR(INDEX(Requirements_Register!$G$6:$G$255,MATCH($B364,Requirements_Register!$A$6:$A$255,0)),"Missing requirement"))</f>
        <v/>
      </c>
      <c r="D364" s="14"/>
      <c r="E364" s="14" t="str">
        <f aca="false">IF($D364="","",IFERROR(INDEX(Objectives_Outcomes!$B$6:$B$85,MATCH($D364,Objectives_Outcomes!$A$6:$A$85,0)),"Missing objective"))</f>
        <v/>
      </c>
      <c r="F364" s="14"/>
      <c r="G364" s="14"/>
      <c r="H364" s="14"/>
      <c r="I364" s="14"/>
      <c r="J364" s="14"/>
      <c r="K364" s="14"/>
      <c r="L364" s="14"/>
      <c r="M364" s="14" t="str">
        <f aca="false">IF($A364="","",IF(AND($B364&lt;&gt;"",$D364&lt;&gt;"",$F364&lt;&gt;"",$H364&lt;&gt;"",$J364&lt;&gt;""),"Complete",IF(OR($B364&lt;&gt;"",$D364&lt;&gt;"",$F364&lt;&gt;"",$H364&lt;&gt;"",$J364&lt;&gt;""),"Partial","Gap")))</f>
        <v/>
      </c>
      <c r="N364" s="14"/>
    </row>
    <row r="365" customFormat="false" ht="15" hidden="false" customHeight="false" outlineLevel="0" collapsed="false">
      <c r="A365" s="14"/>
      <c r="B365" s="14"/>
      <c r="C365" s="14" t="str">
        <f aca="false">IF($B365="","",IFERROR(INDEX(Requirements_Register!$G$6:$G$255,MATCH($B365,Requirements_Register!$A$6:$A$255,0)),"Missing requirement"))</f>
        <v/>
      </c>
      <c r="D365" s="14"/>
      <c r="E365" s="14" t="str">
        <f aca="false">IF($D365="","",IFERROR(INDEX(Objectives_Outcomes!$B$6:$B$85,MATCH($D365,Objectives_Outcomes!$A$6:$A$85,0)),"Missing objective"))</f>
        <v/>
      </c>
      <c r="F365" s="14"/>
      <c r="G365" s="14"/>
      <c r="H365" s="14"/>
      <c r="I365" s="14"/>
      <c r="J365" s="14"/>
      <c r="K365" s="14"/>
      <c r="L365" s="14"/>
      <c r="M365" s="14" t="str">
        <f aca="false">IF($A365="","",IF(AND($B365&lt;&gt;"",$D365&lt;&gt;"",$F365&lt;&gt;"",$H365&lt;&gt;"",$J365&lt;&gt;""),"Complete",IF(OR($B365&lt;&gt;"",$D365&lt;&gt;"",$F365&lt;&gt;"",$H365&lt;&gt;"",$J365&lt;&gt;""),"Partial","Gap")))</f>
        <v/>
      </c>
      <c r="N365" s="14"/>
    </row>
    <row r="366" customFormat="false" ht="15" hidden="false" customHeight="false" outlineLevel="0" collapsed="false">
      <c r="A366" s="14"/>
      <c r="B366" s="14"/>
      <c r="C366" s="14" t="str">
        <f aca="false">IF($B366="","",IFERROR(INDEX(Requirements_Register!$G$6:$G$255,MATCH($B366,Requirements_Register!$A$6:$A$255,0)),"Missing requirement"))</f>
        <v/>
      </c>
      <c r="D366" s="14"/>
      <c r="E366" s="14" t="str">
        <f aca="false">IF($D366="","",IFERROR(INDEX(Objectives_Outcomes!$B$6:$B$85,MATCH($D366,Objectives_Outcomes!$A$6:$A$85,0)),"Missing objective"))</f>
        <v/>
      </c>
      <c r="F366" s="14"/>
      <c r="G366" s="14"/>
      <c r="H366" s="14"/>
      <c r="I366" s="14"/>
      <c r="J366" s="14"/>
      <c r="K366" s="14"/>
      <c r="L366" s="14"/>
      <c r="M366" s="14" t="str">
        <f aca="false">IF($A366="","",IF(AND($B366&lt;&gt;"",$D366&lt;&gt;"",$F366&lt;&gt;"",$H366&lt;&gt;"",$J366&lt;&gt;""),"Complete",IF(OR($B366&lt;&gt;"",$D366&lt;&gt;"",$F366&lt;&gt;"",$H366&lt;&gt;"",$J366&lt;&gt;""),"Partial","Gap")))</f>
        <v/>
      </c>
      <c r="N366" s="14"/>
    </row>
    <row r="367" customFormat="false" ht="15" hidden="false" customHeight="false" outlineLevel="0" collapsed="false">
      <c r="A367" s="14"/>
      <c r="B367" s="14"/>
      <c r="C367" s="14" t="str">
        <f aca="false">IF($B367="","",IFERROR(INDEX(Requirements_Register!$G$6:$G$255,MATCH($B367,Requirements_Register!$A$6:$A$255,0)),"Missing requirement"))</f>
        <v/>
      </c>
      <c r="D367" s="14"/>
      <c r="E367" s="14" t="str">
        <f aca="false">IF($D367="","",IFERROR(INDEX(Objectives_Outcomes!$B$6:$B$85,MATCH($D367,Objectives_Outcomes!$A$6:$A$85,0)),"Missing objective"))</f>
        <v/>
      </c>
      <c r="F367" s="14"/>
      <c r="G367" s="14"/>
      <c r="H367" s="14"/>
      <c r="I367" s="14"/>
      <c r="J367" s="14"/>
      <c r="K367" s="14"/>
      <c r="L367" s="14"/>
      <c r="M367" s="14" t="str">
        <f aca="false">IF($A367="","",IF(AND($B367&lt;&gt;"",$D367&lt;&gt;"",$F367&lt;&gt;"",$H367&lt;&gt;"",$J367&lt;&gt;""),"Complete",IF(OR($B367&lt;&gt;"",$D367&lt;&gt;"",$F367&lt;&gt;"",$H367&lt;&gt;"",$J367&lt;&gt;""),"Partial","Gap")))</f>
        <v/>
      </c>
      <c r="N367" s="14"/>
    </row>
    <row r="368" customFormat="false" ht="15" hidden="false" customHeight="false" outlineLevel="0" collapsed="false">
      <c r="A368" s="14"/>
      <c r="B368" s="14"/>
      <c r="C368" s="14" t="str">
        <f aca="false">IF($B368="","",IFERROR(INDEX(Requirements_Register!$G$6:$G$255,MATCH($B368,Requirements_Register!$A$6:$A$255,0)),"Missing requirement"))</f>
        <v/>
      </c>
      <c r="D368" s="14"/>
      <c r="E368" s="14" t="str">
        <f aca="false">IF($D368="","",IFERROR(INDEX(Objectives_Outcomes!$B$6:$B$85,MATCH($D368,Objectives_Outcomes!$A$6:$A$85,0)),"Missing objective"))</f>
        <v/>
      </c>
      <c r="F368" s="14"/>
      <c r="G368" s="14"/>
      <c r="H368" s="14"/>
      <c r="I368" s="14"/>
      <c r="J368" s="14"/>
      <c r="K368" s="14"/>
      <c r="L368" s="14"/>
      <c r="M368" s="14" t="str">
        <f aca="false">IF($A368="","",IF(AND($B368&lt;&gt;"",$D368&lt;&gt;"",$F368&lt;&gt;"",$H368&lt;&gt;"",$J368&lt;&gt;""),"Complete",IF(OR($B368&lt;&gt;"",$D368&lt;&gt;"",$F368&lt;&gt;"",$H368&lt;&gt;"",$J368&lt;&gt;""),"Partial","Gap")))</f>
        <v/>
      </c>
      <c r="N368" s="14"/>
    </row>
    <row r="369" customFormat="false" ht="15" hidden="false" customHeight="false" outlineLevel="0" collapsed="false">
      <c r="A369" s="14"/>
      <c r="B369" s="14"/>
      <c r="C369" s="14" t="str">
        <f aca="false">IF($B369="","",IFERROR(INDEX(Requirements_Register!$G$6:$G$255,MATCH($B369,Requirements_Register!$A$6:$A$255,0)),"Missing requirement"))</f>
        <v/>
      </c>
      <c r="D369" s="14"/>
      <c r="E369" s="14" t="str">
        <f aca="false">IF($D369="","",IFERROR(INDEX(Objectives_Outcomes!$B$6:$B$85,MATCH($D369,Objectives_Outcomes!$A$6:$A$85,0)),"Missing objective"))</f>
        <v/>
      </c>
      <c r="F369" s="14"/>
      <c r="G369" s="14"/>
      <c r="H369" s="14"/>
      <c r="I369" s="14"/>
      <c r="J369" s="14"/>
      <c r="K369" s="14"/>
      <c r="L369" s="14"/>
      <c r="M369" s="14" t="str">
        <f aca="false">IF($A369="","",IF(AND($B369&lt;&gt;"",$D369&lt;&gt;"",$F369&lt;&gt;"",$H369&lt;&gt;"",$J369&lt;&gt;""),"Complete",IF(OR($B369&lt;&gt;"",$D369&lt;&gt;"",$F369&lt;&gt;"",$H369&lt;&gt;"",$J369&lt;&gt;""),"Partial","Gap")))</f>
        <v/>
      </c>
      <c r="N369" s="14"/>
    </row>
    <row r="370" customFormat="false" ht="15" hidden="false" customHeight="false" outlineLevel="0" collapsed="false">
      <c r="A370" s="14"/>
      <c r="B370" s="14"/>
      <c r="C370" s="14" t="str">
        <f aca="false">IF($B370="","",IFERROR(INDEX(Requirements_Register!$G$6:$G$255,MATCH($B370,Requirements_Register!$A$6:$A$255,0)),"Missing requirement"))</f>
        <v/>
      </c>
      <c r="D370" s="14"/>
      <c r="E370" s="14" t="str">
        <f aca="false">IF($D370="","",IFERROR(INDEX(Objectives_Outcomes!$B$6:$B$85,MATCH($D370,Objectives_Outcomes!$A$6:$A$85,0)),"Missing objective"))</f>
        <v/>
      </c>
      <c r="F370" s="14"/>
      <c r="G370" s="14"/>
      <c r="H370" s="14"/>
      <c r="I370" s="14"/>
      <c r="J370" s="14"/>
      <c r="K370" s="14"/>
      <c r="L370" s="14"/>
      <c r="M370" s="14" t="str">
        <f aca="false">IF($A370="","",IF(AND($B370&lt;&gt;"",$D370&lt;&gt;"",$F370&lt;&gt;"",$H370&lt;&gt;"",$J370&lt;&gt;""),"Complete",IF(OR($B370&lt;&gt;"",$D370&lt;&gt;"",$F370&lt;&gt;"",$H370&lt;&gt;"",$J370&lt;&gt;""),"Partial","Gap")))</f>
        <v/>
      </c>
      <c r="N370" s="14"/>
    </row>
    <row r="371" customFormat="false" ht="15" hidden="false" customHeight="false" outlineLevel="0" collapsed="false">
      <c r="A371" s="14"/>
      <c r="B371" s="14"/>
      <c r="C371" s="14" t="str">
        <f aca="false">IF($B371="","",IFERROR(INDEX(Requirements_Register!$G$6:$G$255,MATCH($B371,Requirements_Register!$A$6:$A$255,0)),"Missing requirement"))</f>
        <v/>
      </c>
      <c r="D371" s="14"/>
      <c r="E371" s="14" t="str">
        <f aca="false">IF($D371="","",IFERROR(INDEX(Objectives_Outcomes!$B$6:$B$85,MATCH($D371,Objectives_Outcomes!$A$6:$A$85,0)),"Missing objective"))</f>
        <v/>
      </c>
      <c r="F371" s="14"/>
      <c r="G371" s="14"/>
      <c r="H371" s="14"/>
      <c r="I371" s="14"/>
      <c r="J371" s="14"/>
      <c r="K371" s="14"/>
      <c r="L371" s="14"/>
      <c r="M371" s="14" t="str">
        <f aca="false">IF($A371="","",IF(AND($B371&lt;&gt;"",$D371&lt;&gt;"",$F371&lt;&gt;"",$H371&lt;&gt;"",$J371&lt;&gt;""),"Complete",IF(OR($B371&lt;&gt;"",$D371&lt;&gt;"",$F371&lt;&gt;"",$H371&lt;&gt;"",$J371&lt;&gt;""),"Partial","Gap")))</f>
        <v/>
      </c>
      <c r="N371" s="14"/>
    </row>
    <row r="372" customFormat="false" ht="15" hidden="false" customHeight="false" outlineLevel="0" collapsed="false">
      <c r="A372" s="14"/>
      <c r="B372" s="14"/>
      <c r="C372" s="14" t="str">
        <f aca="false">IF($B372="","",IFERROR(INDEX(Requirements_Register!$G$6:$G$255,MATCH($B372,Requirements_Register!$A$6:$A$255,0)),"Missing requirement"))</f>
        <v/>
      </c>
      <c r="D372" s="14"/>
      <c r="E372" s="14" t="str">
        <f aca="false">IF($D372="","",IFERROR(INDEX(Objectives_Outcomes!$B$6:$B$85,MATCH($D372,Objectives_Outcomes!$A$6:$A$85,0)),"Missing objective"))</f>
        <v/>
      </c>
      <c r="F372" s="14"/>
      <c r="G372" s="14"/>
      <c r="H372" s="14"/>
      <c r="I372" s="14"/>
      <c r="J372" s="14"/>
      <c r="K372" s="14"/>
      <c r="L372" s="14"/>
      <c r="M372" s="14" t="str">
        <f aca="false">IF($A372="","",IF(AND($B372&lt;&gt;"",$D372&lt;&gt;"",$F372&lt;&gt;"",$H372&lt;&gt;"",$J372&lt;&gt;""),"Complete",IF(OR($B372&lt;&gt;"",$D372&lt;&gt;"",$F372&lt;&gt;"",$H372&lt;&gt;"",$J372&lt;&gt;""),"Partial","Gap")))</f>
        <v/>
      </c>
      <c r="N372" s="14"/>
    </row>
    <row r="373" customFormat="false" ht="15" hidden="false" customHeight="false" outlineLevel="0" collapsed="false">
      <c r="A373" s="14"/>
      <c r="B373" s="14"/>
      <c r="C373" s="14" t="str">
        <f aca="false">IF($B373="","",IFERROR(INDEX(Requirements_Register!$G$6:$G$255,MATCH($B373,Requirements_Register!$A$6:$A$255,0)),"Missing requirement"))</f>
        <v/>
      </c>
      <c r="D373" s="14"/>
      <c r="E373" s="14" t="str">
        <f aca="false">IF($D373="","",IFERROR(INDEX(Objectives_Outcomes!$B$6:$B$85,MATCH($D373,Objectives_Outcomes!$A$6:$A$85,0)),"Missing objective"))</f>
        <v/>
      </c>
      <c r="F373" s="14"/>
      <c r="G373" s="14"/>
      <c r="H373" s="14"/>
      <c r="I373" s="14"/>
      <c r="J373" s="14"/>
      <c r="K373" s="14"/>
      <c r="L373" s="14"/>
      <c r="M373" s="14" t="str">
        <f aca="false">IF($A373="","",IF(AND($B373&lt;&gt;"",$D373&lt;&gt;"",$F373&lt;&gt;"",$H373&lt;&gt;"",$J373&lt;&gt;""),"Complete",IF(OR($B373&lt;&gt;"",$D373&lt;&gt;"",$F373&lt;&gt;"",$H373&lt;&gt;"",$J373&lt;&gt;""),"Partial","Gap")))</f>
        <v/>
      </c>
      <c r="N373" s="14"/>
    </row>
    <row r="374" customFormat="false" ht="15" hidden="false" customHeight="false" outlineLevel="0" collapsed="false">
      <c r="A374" s="14"/>
      <c r="B374" s="14"/>
      <c r="C374" s="14" t="str">
        <f aca="false">IF($B374="","",IFERROR(INDEX(Requirements_Register!$G$6:$G$255,MATCH($B374,Requirements_Register!$A$6:$A$255,0)),"Missing requirement"))</f>
        <v/>
      </c>
      <c r="D374" s="14"/>
      <c r="E374" s="14" t="str">
        <f aca="false">IF($D374="","",IFERROR(INDEX(Objectives_Outcomes!$B$6:$B$85,MATCH($D374,Objectives_Outcomes!$A$6:$A$85,0)),"Missing objective"))</f>
        <v/>
      </c>
      <c r="F374" s="14"/>
      <c r="G374" s="14"/>
      <c r="H374" s="14"/>
      <c r="I374" s="14"/>
      <c r="J374" s="14"/>
      <c r="K374" s="14"/>
      <c r="L374" s="14"/>
      <c r="M374" s="14" t="str">
        <f aca="false">IF($A374="","",IF(AND($B374&lt;&gt;"",$D374&lt;&gt;"",$F374&lt;&gt;"",$H374&lt;&gt;"",$J374&lt;&gt;""),"Complete",IF(OR($B374&lt;&gt;"",$D374&lt;&gt;"",$F374&lt;&gt;"",$H374&lt;&gt;"",$J374&lt;&gt;""),"Partial","Gap")))</f>
        <v/>
      </c>
      <c r="N374" s="14"/>
    </row>
    <row r="375" customFormat="false" ht="15" hidden="false" customHeight="false" outlineLevel="0" collapsed="false">
      <c r="A375" s="14"/>
      <c r="B375" s="14"/>
      <c r="C375" s="14" t="str">
        <f aca="false">IF($B375="","",IFERROR(INDEX(Requirements_Register!$G$6:$G$255,MATCH($B375,Requirements_Register!$A$6:$A$255,0)),"Missing requirement"))</f>
        <v/>
      </c>
      <c r="D375" s="14"/>
      <c r="E375" s="14" t="str">
        <f aca="false">IF($D375="","",IFERROR(INDEX(Objectives_Outcomes!$B$6:$B$85,MATCH($D375,Objectives_Outcomes!$A$6:$A$85,0)),"Missing objective"))</f>
        <v/>
      </c>
      <c r="F375" s="14"/>
      <c r="G375" s="14"/>
      <c r="H375" s="14"/>
      <c r="I375" s="14"/>
      <c r="J375" s="14"/>
      <c r="K375" s="14"/>
      <c r="L375" s="14"/>
      <c r="M375" s="14" t="str">
        <f aca="false">IF($A375="","",IF(AND($B375&lt;&gt;"",$D375&lt;&gt;"",$F375&lt;&gt;"",$H375&lt;&gt;"",$J375&lt;&gt;""),"Complete",IF(OR($B375&lt;&gt;"",$D375&lt;&gt;"",$F375&lt;&gt;"",$H375&lt;&gt;"",$J375&lt;&gt;""),"Partial","Gap")))</f>
        <v/>
      </c>
      <c r="N375" s="14"/>
    </row>
    <row r="376" customFormat="false" ht="15" hidden="false" customHeight="false" outlineLevel="0" collapsed="false">
      <c r="A376" s="14"/>
      <c r="B376" s="14"/>
      <c r="C376" s="14" t="str">
        <f aca="false">IF($B376="","",IFERROR(INDEX(Requirements_Register!$G$6:$G$255,MATCH($B376,Requirements_Register!$A$6:$A$255,0)),"Missing requirement"))</f>
        <v/>
      </c>
      <c r="D376" s="14"/>
      <c r="E376" s="14" t="str">
        <f aca="false">IF($D376="","",IFERROR(INDEX(Objectives_Outcomes!$B$6:$B$85,MATCH($D376,Objectives_Outcomes!$A$6:$A$85,0)),"Missing objective"))</f>
        <v/>
      </c>
      <c r="F376" s="14"/>
      <c r="G376" s="14"/>
      <c r="H376" s="14"/>
      <c r="I376" s="14"/>
      <c r="J376" s="14"/>
      <c r="K376" s="14"/>
      <c r="L376" s="14"/>
      <c r="M376" s="14" t="str">
        <f aca="false">IF($A376="","",IF(AND($B376&lt;&gt;"",$D376&lt;&gt;"",$F376&lt;&gt;"",$H376&lt;&gt;"",$J376&lt;&gt;""),"Complete",IF(OR($B376&lt;&gt;"",$D376&lt;&gt;"",$F376&lt;&gt;"",$H376&lt;&gt;"",$J376&lt;&gt;""),"Partial","Gap")))</f>
        <v/>
      </c>
      <c r="N376" s="14"/>
    </row>
    <row r="377" customFormat="false" ht="15" hidden="false" customHeight="false" outlineLevel="0" collapsed="false">
      <c r="A377" s="14"/>
      <c r="B377" s="14"/>
      <c r="C377" s="14" t="str">
        <f aca="false">IF($B377="","",IFERROR(INDEX(Requirements_Register!$G$6:$G$255,MATCH($B377,Requirements_Register!$A$6:$A$255,0)),"Missing requirement"))</f>
        <v/>
      </c>
      <c r="D377" s="14"/>
      <c r="E377" s="14" t="str">
        <f aca="false">IF($D377="","",IFERROR(INDEX(Objectives_Outcomes!$B$6:$B$85,MATCH($D377,Objectives_Outcomes!$A$6:$A$85,0)),"Missing objective"))</f>
        <v/>
      </c>
      <c r="F377" s="14"/>
      <c r="G377" s="14"/>
      <c r="H377" s="14"/>
      <c r="I377" s="14"/>
      <c r="J377" s="14"/>
      <c r="K377" s="14"/>
      <c r="L377" s="14"/>
      <c r="M377" s="14" t="str">
        <f aca="false">IF($A377="","",IF(AND($B377&lt;&gt;"",$D377&lt;&gt;"",$F377&lt;&gt;"",$H377&lt;&gt;"",$J377&lt;&gt;""),"Complete",IF(OR($B377&lt;&gt;"",$D377&lt;&gt;"",$F377&lt;&gt;"",$H377&lt;&gt;"",$J377&lt;&gt;""),"Partial","Gap")))</f>
        <v/>
      </c>
      <c r="N377" s="14"/>
    </row>
    <row r="378" customFormat="false" ht="15" hidden="false" customHeight="false" outlineLevel="0" collapsed="false">
      <c r="A378" s="14"/>
      <c r="B378" s="14"/>
      <c r="C378" s="14" t="str">
        <f aca="false">IF($B378="","",IFERROR(INDEX(Requirements_Register!$G$6:$G$255,MATCH($B378,Requirements_Register!$A$6:$A$255,0)),"Missing requirement"))</f>
        <v/>
      </c>
      <c r="D378" s="14"/>
      <c r="E378" s="14" t="str">
        <f aca="false">IF($D378="","",IFERROR(INDEX(Objectives_Outcomes!$B$6:$B$85,MATCH($D378,Objectives_Outcomes!$A$6:$A$85,0)),"Missing objective"))</f>
        <v/>
      </c>
      <c r="F378" s="14"/>
      <c r="G378" s="14"/>
      <c r="H378" s="14"/>
      <c r="I378" s="14"/>
      <c r="J378" s="14"/>
      <c r="K378" s="14"/>
      <c r="L378" s="14"/>
      <c r="M378" s="14" t="str">
        <f aca="false">IF($A378="","",IF(AND($B378&lt;&gt;"",$D378&lt;&gt;"",$F378&lt;&gt;"",$H378&lt;&gt;"",$J378&lt;&gt;""),"Complete",IF(OR($B378&lt;&gt;"",$D378&lt;&gt;"",$F378&lt;&gt;"",$H378&lt;&gt;"",$J378&lt;&gt;""),"Partial","Gap")))</f>
        <v/>
      </c>
      <c r="N378" s="14"/>
    </row>
    <row r="379" customFormat="false" ht="15" hidden="false" customHeight="false" outlineLevel="0" collapsed="false">
      <c r="A379" s="14"/>
      <c r="B379" s="14"/>
      <c r="C379" s="14" t="str">
        <f aca="false">IF($B379="","",IFERROR(INDEX(Requirements_Register!$G$6:$G$255,MATCH($B379,Requirements_Register!$A$6:$A$255,0)),"Missing requirement"))</f>
        <v/>
      </c>
      <c r="D379" s="14"/>
      <c r="E379" s="14" t="str">
        <f aca="false">IF($D379="","",IFERROR(INDEX(Objectives_Outcomes!$B$6:$B$85,MATCH($D379,Objectives_Outcomes!$A$6:$A$85,0)),"Missing objective"))</f>
        <v/>
      </c>
      <c r="F379" s="14"/>
      <c r="G379" s="14"/>
      <c r="H379" s="14"/>
      <c r="I379" s="14"/>
      <c r="J379" s="14"/>
      <c r="K379" s="14"/>
      <c r="L379" s="14"/>
      <c r="M379" s="14" t="str">
        <f aca="false">IF($A379="","",IF(AND($B379&lt;&gt;"",$D379&lt;&gt;"",$F379&lt;&gt;"",$H379&lt;&gt;"",$J379&lt;&gt;""),"Complete",IF(OR($B379&lt;&gt;"",$D379&lt;&gt;"",$F379&lt;&gt;"",$H379&lt;&gt;"",$J379&lt;&gt;""),"Partial","Gap")))</f>
        <v/>
      </c>
      <c r="N379" s="14"/>
    </row>
    <row r="380" customFormat="false" ht="15" hidden="false" customHeight="false" outlineLevel="0" collapsed="false">
      <c r="A380" s="14"/>
      <c r="B380" s="14"/>
      <c r="C380" s="14" t="str">
        <f aca="false">IF($B380="","",IFERROR(INDEX(Requirements_Register!$G$6:$G$255,MATCH($B380,Requirements_Register!$A$6:$A$255,0)),"Missing requirement"))</f>
        <v/>
      </c>
      <c r="D380" s="14"/>
      <c r="E380" s="14" t="str">
        <f aca="false">IF($D380="","",IFERROR(INDEX(Objectives_Outcomes!$B$6:$B$85,MATCH($D380,Objectives_Outcomes!$A$6:$A$85,0)),"Missing objective"))</f>
        <v/>
      </c>
      <c r="F380" s="14"/>
      <c r="G380" s="14"/>
      <c r="H380" s="14"/>
      <c r="I380" s="14"/>
      <c r="J380" s="14"/>
      <c r="K380" s="14"/>
      <c r="L380" s="14"/>
      <c r="M380" s="14" t="str">
        <f aca="false">IF($A380="","",IF(AND($B380&lt;&gt;"",$D380&lt;&gt;"",$F380&lt;&gt;"",$H380&lt;&gt;"",$J380&lt;&gt;""),"Complete",IF(OR($B380&lt;&gt;"",$D380&lt;&gt;"",$F380&lt;&gt;"",$H380&lt;&gt;"",$J380&lt;&gt;""),"Partial","Gap")))</f>
        <v/>
      </c>
      <c r="N380" s="14"/>
    </row>
    <row r="381" customFormat="false" ht="15" hidden="false" customHeight="false" outlineLevel="0" collapsed="false">
      <c r="A381" s="14"/>
      <c r="B381" s="14"/>
      <c r="C381" s="14" t="str">
        <f aca="false">IF($B381="","",IFERROR(INDEX(Requirements_Register!$G$6:$G$255,MATCH($B381,Requirements_Register!$A$6:$A$255,0)),"Missing requirement"))</f>
        <v/>
      </c>
      <c r="D381" s="14"/>
      <c r="E381" s="14" t="str">
        <f aca="false">IF($D381="","",IFERROR(INDEX(Objectives_Outcomes!$B$6:$B$85,MATCH($D381,Objectives_Outcomes!$A$6:$A$85,0)),"Missing objective"))</f>
        <v/>
      </c>
      <c r="F381" s="14"/>
      <c r="G381" s="14"/>
      <c r="H381" s="14"/>
      <c r="I381" s="14"/>
      <c r="J381" s="14"/>
      <c r="K381" s="14"/>
      <c r="L381" s="14"/>
      <c r="M381" s="14" t="str">
        <f aca="false">IF($A381="","",IF(AND($B381&lt;&gt;"",$D381&lt;&gt;"",$F381&lt;&gt;"",$H381&lt;&gt;"",$J381&lt;&gt;""),"Complete",IF(OR($B381&lt;&gt;"",$D381&lt;&gt;"",$F381&lt;&gt;"",$H381&lt;&gt;"",$J381&lt;&gt;""),"Partial","Gap")))</f>
        <v/>
      </c>
      <c r="N381" s="14"/>
    </row>
    <row r="382" customFormat="false" ht="15" hidden="false" customHeight="false" outlineLevel="0" collapsed="false">
      <c r="A382" s="14"/>
      <c r="B382" s="14"/>
      <c r="C382" s="14" t="str">
        <f aca="false">IF($B382="","",IFERROR(INDEX(Requirements_Register!$G$6:$G$255,MATCH($B382,Requirements_Register!$A$6:$A$255,0)),"Missing requirement"))</f>
        <v/>
      </c>
      <c r="D382" s="14"/>
      <c r="E382" s="14" t="str">
        <f aca="false">IF($D382="","",IFERROR(INDEX(Objectives_Outcomes!$B$6:$B$85,MATCH($D382,Objectives_Outcomes!$A$6:$A$85,0)),"Missing objective"))</f>
        <v/>
      </c>
      <c r="F382" s="14"/>
      <c r="G382" s="14"/>
      <c r="H382" s="14"/>
      <c r="I382" s="14"/>
      <c r="J382" s="14"/>
      <c r="K382" s="14"/>
      <c r="L382" s="14"/>
      <c r="M382" s="14" t="str">
        <f aca="false">IF($A382="","",IF(AND($B382&lt;&gt;"",$D382&lt;&gt;"",$F382&lt;&gt;"",$H382&lt;&gt;"",$J382&lt;&gt;""),"Complete",IF(OR($B382&lt;&gt;"",$D382&lt;&gt;"",$F382&lt;&gt;"",$H382&lt;&gt;"",$J382&lt;&gt;""),"Partial","Gap")))</f>
        <v/>
      </c>
      <c r="N382" s="14"/>
    </row>
    <row r="383" customFormat="false" ht="15" hidden="false" customHeight="false" outlineLevel="0" collapsed="false">
      <c r="A383" s="14"/>
      <c r="B383" s="14"/>
      <c r="C383" s="14" t="str">
        <f aca="false">IF($B383="","",IFERROR(INDEX(Requirements_Register!$G$6:$G$255,MATCH($B383,Requirements_Register!$A$6:$A$255,0)),"Missing requirement"))</f>
        <v/>
      </c>
      <c r="D383" s="14"/>
      <c r="E383" s="14" t="str">
        <f aca="false">IF($D383="","",IFERROR(INDEX(Objectives_Outcomes!$B$6:$B$85,MATCH($D383,Objectives_Outcomes!$A$6:$A$85,0)),"Missing objective"))</f>
        <v/>
      </c>
      <c r="F383" s="14"/>
      <c r="G383" s="14"/>
      <c r="H383" s="14"/>
      <c r="I383" s="14"/>
      <c r="J383" s="14"/>
      <c r="K383" s="14"/>
      <c r="L383" s="14"/>
      <c r="M383" s="14" t="str">
        <f aca="false">IF($A383="","",IF(AND($B383&lt;&gt;"",$D383&lt;&gt;"",$F383&lt;&gt;"",$H383&lt;&gt;"",$J383&lt;&gt;""),"Complete",IF(OR($B383&lt;&gt;"",$D383&lt;&gt;"",$F383&lt;&gt;"",$H383&lt;&gt;"",$J383&lt;&gt;""),"Partial","Gap")))</f>
        <v/>
      </c>
      <c r="N383" s="14"/>
    </row>
    <row r="384" customFormat="false" ht="15" hidden="false" customHeight="false" outlineLevel="0" collapsed="false">
      <c r="A384" s="14"/>
      <c r="B384" s="14"/>
      <c r="C384" s="14" t="str">
        <f aca="false">IF($B384="","",IFERROR(INDEX(Requirements_Register!$G$6:$G$255,MATCH($B384,Requirements_Register!$A$6:$A$255,0)),"Missing requirement"))</f>
        <v/>
      </c>
      <c r="D384" s="14"/>
      <c r="E384" s="14" t="str">
        <f aca="false">IF($D384="","",IFERROR(INDEX(Objectives_Outcomes!$B$6:$B$85,MATCH($D384,Objectives_Outcomes!$A$6:$A$85,0)),"Missing objective"))</f>
        <v/>
      </c>
      <c r="F384" s="14"/>
      <c r="G384" s="14"/>
      <c r="H384" s="14"/>
      <c r="I384" s="14"/>
      <c r="J384" s="14"/>
      <c r="K384" s="14"/>
      <c r="L384" s="14"/>
      <c r="M384" s="14" t="str">
        <f aca="false">IF($A384="","",IF(AND($B384&lt;&gt;"",$D384&lt;&gt;"",$F384&lt;&gt;"",$H384&lt;&gt;"",$J384&lt;&gt;""),"Complete",IF(OR($B384&lt;&gt;"",$D384&lt;&gt;"",$F384&lt;&gt;"",$H384&lt;&gt;"",$J384&lt;&gt;""),"Partial","Gap")))</f>
        <v/>
      </c>
      <c r="N384" s="14"/>
    </row>
    <row r="385" customFormat="false" ht="15" hidden="false" customHeight="false" outlineLevel="0" collapsed="false">
      <c r="A385" s="14"/>
      <c r="B385" s="14"/>
      <c r="C385" s="14" t="str">
        <f aca="false">IF($B385="","",IFERROR(INDEX(Requirements_Register!$G$6:$G$255,MATCH($B385,Requirements_Register!$A$6:$A$255,0)),"Missing requirement"))</f>
        <v/>
      </c>
      <c r="D385" s="14"/>
      <c r="E385" s="14" t="str">
        <f aca="false">IF($D385="","",IFERROR(INDEX(Objectives_Outcomes!$B$6:$B$85,MATCH($D385,Objectives_Outcomes!$A$6:$A$85,0)),"Missing objective"))</f>
        <v/>
      </c>
      <c r="F385" s="14"/>
      <c r="G385" s="14"/>
      <c r="H385" s="14"/>
      <c r="I385" s="14"/>
      <c r="J385" s="14"/>
      <c r="K385" s="14"/>
      <c r="L385" s="14"/>
      <c r="M385" s="14" t="str">
        <f aca="false">IF($A385="","",IF(AND($B385&lt;&gt;"",$D385&lt;&gt;"",$F385&lt;&gt;"",$H385&lt;&gt;"",$J385&lt;&gt;""),"Complete",IF(OR($B385&lt;&gt;"",$D385&lt;&gt;"",$F385&lt;&gt;"",$H385&lt;&gt;"",$J385&lt;&gt;""),"Partial","Gap")))</f>
        <v/>
      </c>
      <c r="N385" s="14"/>
    </row>
    <row r="386" customFormat="false" ht="15" hidden="false" customHeight="false" outlineLevel="0" collapsed="false">
      <c r="A386" s="14"/>
      <c r="B386" s="14"/>
      <c r="C386" s="14" t="str">
        <f aca="false">IF($B386="","",IFERROR(INDEX(Requirements_Register!$G$6:$G$255,MATCH($B386,Requirements_Register!$A$6:$A$255,0)),"Missing requirement"))</f>
        <v/>
      </c>
      <c r="D386" s="14"/>
      <c r="E386" s="14" t="str">
        <f aca="false">IF($D386="","",IFERROR(INDEX(Objectives_Outcomes!$B$6:$B$85,MATCH($D386,Objectives_Outcomes!$A$6:$A$85,0)),"Missing objective"))</f>
        <v/>
      </c>
      <c r="F386" s="14"/>
      <c r="G386" s="14"/>
      <c r="H386" s="14"/>
      <c r="I386" s="14"/>
      <c r="J386" s="14"/>
      <c r="K386" s="14"/>
      <c r="L386" s="14"/>
      <c r="M386" s="14" t="str">
        <f aca="false">IF($A386="","",IF(AND($B386&lt;&gt;"",$D386&lt;&gt;"",$F386&lt;&gt;"",$H386&lt;&gt;"",$J386&lt;&gt;""),"Complete",IF(OR($B386&lt;&gt;"",$D386&lt;&gt;"",$F386&lt;&gt;"",$H386&lt;&gt;"",$J386&lt;&gt;""),"Partial","Gap")))</f>
        <v/>
      </c>
      <c r="N386" s="14"/>
    </row>
    <row r="387" customFormat="false" ht="15" hidden="false" customHeight="false" outlineLevel="0" collapsed="false">
      <c r="A387" s="14"/>
      <c r="B387" s="14"/>
      <c r="C387" s="14" t="str">
        <f aca="false">IF($B387="","",IFERROR(INDEX(Requirements_Register!$G$6:$G$255,MATCH($B387,Requirements_Register!$A$6:$A$255,0)),"Missing requirement"))</f>
        <v/>
      </c>
      <c r="D387" s="14"/>
      <c r="E387" s="14" t="str">
        <f aca="false">IF($D387="","",IFERROR(INDEX(Objectives_Outcomes!$B$6:$B$85,MATCH($D387,Objectives_Outcomes!$A$6:$A$85,0)),"Missing objective"))</f>
        <v/>
      </c>
      <c r="F387" s="14"/>
      <c r="G387" s="14"/>
      <c r="H387" s="14"/>
      <c r="I387" s="14"/>
      <c r="J387" s="14"/>
      <c r="K387" s="14"/>
      <c r="L387" s="14"/>
      <c r="M387" s="14" t="str">
        <f aca="false">IF($A387="","",IF(AND($B387&lt;&gt;"",$D387&lt;&gt;"",$F387&lt;&gt;"",$H387&lt;&gt;"",$J387&lt;&gt;""),"Complete",IF(OR($B387&lt;&gt;"",$D387&lt;&gt;"",$F387&lt;&gt;"",$H387&lt;&gt;"",$J387&lt;&gt;""),"Partial","Gap")))</f>
        <v/>
      </c>
      <c r="N387" s="14"/>
    </row>
    <row r="388" customFormat="false" ht="15" hidden="false" customHeight="false" outlineLevel="0" collapsed="false">
      <c r="A388" s="14"/>
      <c r="B388" s="14"/>
      <c r="C388" s="14" t="str">
        <f aca="false">IF($B388="","",IFERROR(INDEX(Requirements_Register!$G$6:$G$255,MATCH($B388,Requirements_Register!$A$6:$A$255,0)),"Missing requirement"))</f>
        <v/>
      </c>
      <c r="D388" s="14"/>
      <c r="E388" s="14" t="str">
        <f aca="false">IF($D388="","",IFERROR(INDEX(Objectives_Outcomes!$B$6:$B$85,MATCH($D388,Objectives_Outcomes!$A$6:$A$85,0)),"Missing objective"))</f>
        <v/>
      </c>
      <c r="F388" s="14"/>
      <c r="G388" s="14"/>
      <c r="H388" s="14"/>
      <c r="I388" s="14"/>
      <c r="J388" s="14"/>
      <c r="K388" s="14"/>
      <c r="L388" s="14"/>
      <c r="M388" s="14" t="str">
        <f aca="false">IF($A388="","",IF(AND($B388&lt;&gt;"",$D388&lt;&gt;"",$F388&lt;&gt;"",$H388&lt;&gt;"",$J388&lt;&gt;""),"Complete",IF(OR($B388&lt;&gt;"",$D388&lt;&gt;"",$F388&lt;&gt;"",$H388&lt;&gt;"",$J388&lt;&gt;""),"Partial","Gap")))</f>
        <v/>
      </c>
      <c r="N388" s="14"/>
    </row>
    <row r="389" customFormat="false" ht="15" hidden="false" customHeight="false" outlineLevel="0" collapsed="false">
      <c r="A389" s="14"/>
      <c r="B389" s="14"/>
      <c r="C389" s="14" t="str">
        <f aca="false">IF($B389="","",IFERROR(INDEX(Requirements_Register!$G$6:$G$255,MATCH($B389,Requirements_Register!$A$6:$A$255,0)),"Missing requirement"))</f>
        <v/>
      </c>
      <c r="D389" s="14"/>
      <c r="E389" s="14" t="str">
        <f aca="false">IF($D389="","",IFERROR(INDEX(Objectives_Outcomes!$B$6:$B$85,MATCH($D389,Objectives_Outcomes!$A$6:$A$85,0)),"Missing objective"))</f>
        <v/>
      </c>
      <c r="F389" s="14"/>
      <c r="G389" s="14"/>
      <c r="H389" s="14"/>
      <c r="I389" s="14"/>
      <c r="J389" s="14"/>
      <c r="K389" s="14"/>
      <c r="L389" s="14"/>
      <c r="M389" s="14" t="str">
        <f aca="false">IF($A389="","",IF(AND($B389&lt;&gt;"",$D389&lt;&gt;"",$F389&lt;&gt;"",$H389&lt;&gt;"",$J389&lt;&gt;""),"Complete",IF(OR($B389&lt;&gt;"",$D389&lt;&gt;"",$F389&lt;&gt;"",$H389&lt;&gt;"",$J389&lt;&gt;""),"Partial","Gap")))</f>
        <v/>
      </c>
      <c r="N389" s="14"/>
    </row>
    <row r="390" customFormat="false" ht="15" hidden="false" customHeight="false" outlineLevel="0" collapsed="false">
      <c r="A390" s="14"/>
      <c r="B390" s="14"/>
      <c r="C390" s="14" t="str">
        <f aca="false">IF($B390="","",IFERROR(INDEX(Requirements_Register!$G$6:$G$255,MATCH($B390,Requirements_Register!$A$6:$A$255,0)),"Missing requirement"))</f>
        <v/>
      </c>
      <c r="D390" s="14"/>
      <c r="E390" s="14" t="str">
        <f aca="false">IF($D390="","",IFERROR(INDEX(Objectives_Outcomes!$B$6:$B$85,MATCH($D390,Objectives_Outcomes!$A$6:$A$85,0)),"Missing objective"))</f>
        <v/>
      </c>
      <c r="F390" s="14"/>
      <c r="G390" s="14"/>
      <c r="H390" s="14"/>
      <c r="I390" s="14"/>
      <c r="J390" s="14"/>
      <c r="K390" s="14"/>
      <c r="L390" s="14"/>
      <c r="M390" s="14" t="str">
        <f aca="false">IF($A390="","",IF(AND($B390&lt;&gt;"",$D390&lt;&gt;"",$F390&lt;&gt;"",$H390&lt;&gt;"",$J390&lt;&gt;""),"Complete",IF(OR($B390&lt;&gt;"",$D390&lt;&gt;"",$F390&lt;&gt;"",$H390&lt;&gt;"",$J390&lt;&gt;""),"Partial","Gap")))</f>
        <v/>
      </c>
      <c r="N390" s="14"/>
    </row>
    <row r="391" customFormat="false" ht="15" hidden="false" customHeight="false" outlineLevel="0" collapsed="false">
      <c r="A391" s="14"/>
      <c r="B391" s="14"/>
      <c r="C391" s="14" t="str">
        <f aca="false">IF($B391="","",IFERROR(INDEX(Requirements_Register!$G$6:$G$255,MATCH($B391,Requirements_Register!$A$6:$A$255,0)),"Missing requirement"))</f>
        <v/>
      </c>
      <c r="D391" s="14"/>
      <c r="E391" s="14" t="str">
        <f aca="false">IF($D391="","",IFERROR(INDEX(Objectives_Outcomes!$B$6:$B$85,MATCH($D391,Objectives_Outcomes!$A$6:$A$85,0)),"Missing objective"))</f>
        <v/>
      </c>
      <c r="F391" s="14"/>
      <c r="G391" s="14"/>
      <c r="H391" s="14"/>
      <c r="I391" s="14"/>
      <c r="J391" s="14"/>
      <c r="K391" s="14"/>
      <c r="L391" s="14"/>
      <c r="M391" s="14" t="str">
        <f aca="false">IF($A391="","",IF(AND($B391&lt;&gt;"",$D391&lt;&gt;"",$F391&lt;&gt;"",$H391&lt;&gt;"",$J391&lt;&gt;""),"Complete",IF(OR($B391&lt;&gt;"",$D391&lt;&gt;"",$F391&lt;&gt;"",$H391&lt;&gt;"",$J391&lt;&gt;""),"Partial","Gap")))</f>
        <v/>
      </c>
      <c r="N391" s="14"/>
    </row>
    <row r="392" customFormat="false" ht="15" hidden="false" customHeight="false" outlineLevel="0" collapsed="false">
      <c r="A392" s="14"/>
      <c r="B392" s="14"/>
      <c r="C392" s="14" t="str">
        <f aca="false">IF($B392="","",IFERROR(INDEX(Requirements_Register!$G$6:$G$255,MATCH($B392,Requirements_Register!$A$6:$A$255,0)),"Missing requirement"))</f>
        <v/>
      </c>
      <c r="D392" s="14"/>
      <c r="E392" s="14" t="str">
        <f aca="false">IF($D392="","",IFERROR(INDEX(Objectives_Outcomes!$B$6:$B$85,MATCH($D392,Objectives_Outcomes!$A$6:$A$85,0)),"Missing objective"))</f>
        <v/>
      </c>
      <c r="F392" s="14"/>
      <c r="G392" s="14"/>
      <c r="H392" s="14"/>
      <c r="I392" s="14"/>
      <c r="J392" s="14"/>
      <c r="K392" s="14"/>
      <c r="L392" s="14"/>
      <c r="M392" s="14" t="str">
        <f aca="false">IF($A392="","",IF(AND($B392&lt;&gt;"",$D392&lt;&gt;"",$F392&lt;&gt;"",$H392&lt;&gt;"",$J392&lt;&gt;""),"Complete",IF(OR($B392&lt;&gt;"",$D392&lt;&gt;"",$F392&lt;&gt;"",$H392&lt;&gt;"",$J392&lt;&gt;""),"Partial","Gap")))</f>
        <v/>
      </c>
      <c r="N392" s="14"/>
    </row>
    <row r="393" customFormat="false" ht="15" hidden="false" customHeight="false" outlineLevel="0" collapsed="false">
      <c r="A393" s="14"/>
      <c r="B393" s="14"/>
      <c r="C393" s="14" t="str">
        <f aca="false">IF($B393="","",IFERROR(INDEX(Requirements_Register!$G$6:$G$255,MATCH($B393,Requirements_Register!$A$6:$A$255,0)),"Missing requirement"))</f>
        <v/>
      </c>
      <c r="D393" s="14"/>
      <c r="E393" s="14" t="str">
        <f aca="false">IF($D393="","",IFERROR(INDEX(Objectives_Outcomes!$B$6:$B$85,MATCH($D393,Objectives_Outcomes!$A$6:$A$85,0)),"Missing objective"))</f>
        <v/>
      </c>
      <c r="F393" s="14"/>
      <c r="G393" s="14"/>
      <c r="H393" s="14"/>
      <c r="I393" s="14"/>
      <c r="J393" s="14"/>
      <c r="K393" s="14"/>
      <c r="L393" s="14"/>
      <c r="M393" s="14" t="str">
        <f aca="false">IF($A393="","",IF(AND($B393&lt;&gt;"",$D393&lt;&gt;"",$F393&lt;&gt;"",$H393&lt;&gt;"",$J393&lt;&gt;""),"Complete",IF(OR($B393&lt;&gt;"",$D393&lt;&gt;"",$F393&lt;&gt;"",$H393&lt;&gt;"",$J393&lt;&gt;""),"Partial","Gap")))</f>
        <v/>
      </c>
      <c r="N393" s="14"/>
    </row>
    <row r="394" customFormat="false" ht="15" hidden="false" customHeight="false" outlineLevel="0" collapsed="false">
      <c r="A394" s="14"/>
      <c r="B394" s="14"/>
      <c r="C394" s="14" t="str">
        <f aca="false">IF($B394="","",IFERROR(INDEX(Requirements_Register!$G$6:$G$255,MATCH($B394,Requirements_Register!$A$6:$A$255,0)),"Missing requirement"))</f>
        <v/>
      </c>
      <c r="D394" s="14"/>
      <c r="E394" s="14" t="str">
        <f aca="false">IF($D394="","",IFERROR(INDEX(Objectives_Outcomes!$B$6:$B$85,MATCH($D394,Objectives_Outcomes!$A$6:$A$85,0)),"Missing objective"))</f>
        <v/>
      </c>
      <c r="F394" s="14"/>
      <c r="G394" s="14"/>
      <c r="H394" s="14"/>
      <c r="I394" s="14"/>
      <c r="J394" s="14"/>
      <c r="K394" s="14"/>
      <c r="L394" s="14"/>
      <c r="M394" s="14" t="str">
        <f aca="false">IF($A394="","",IF(AND($B394&lt;&gt;"",$D394&lt;&gt;"",$F394&lt;&gt;"",$H394&lt;&gt;"",$J394&lt;&gt;""),"Complete",IF(OR($B394&lt;&gt;"",$D394&lt;&gt;"",$F394&lt;&gt;"",$H394&lt;&gt;"",$J394&lt;&gt;""),"Partial","Gap")))</f>
        <v/>
      </c>
      <c r="N394" s="14"/>
    </row>
    <row r="395" customFormat="false" ht="15" hidden="false" customHeight="false" outlineLevel="0" collapsed="false">
      <c r="A395" s="14"/>
      <c r="B395" s="14"/>
      <c r="C395" s="14" t="str">
        <f aca="false">IF($B395="","",IFERROR(INDEX(Requirements_Register!$G$6:$G$255,MATCH($B395,Requirements_Register!$A$6:$A$255,0)),"Missing requirement"))</f>
        <v/>
      </c>
      <c r="D395" s="14"/>
      <c r="E395" s="14" t="str">
        <f aca="false">IF($D395="","",IFERROR(INDEX(Objectives_Outcomes!$B$6:$B$85,MATCH($D395,Objectives_Outcomes!$A$6:$A$85,0)),"Missing objective"))</f>
        <v/>
      </c>
      <c r="F395" s="14"/>
      <c r="G395" s="14"/>
      <c r="H395" s="14"/>
      <c r="I395" s="14"/>
      <c r="J395" s="14"/>
      <c r="K395" s="14"/>
      <c r="L395" s="14"/>
      <c r="M395" s="14" t="str">
        <f aca="false">IF($A395="","",IF(AND($B395&lt;&gt;"",$D395&lt;&gt;"",$F395&lt;&gt;"",$H395&lt;&gt;"",$J395&lt;&gt;""),"Complete",IF(OR($B395&lt;&gt;"",$D395&lt;&gt;"",$F395&lt;&gt;"",$H395&lt;&gt;"",$J395&lt;&gt;""),"Partial","Gap")))</f>
        <v/>
      </c>
      <c r="N395" s="14"/>
    </row>
    <row r="396" customFormat="false" ht="15" hidden="false" customHeight="false" outlineLevel="0" collapsed="false">
      <c r="A396" s="14"/>
      <c r="B396" s="14"/>
      <c r="C396" s="14" t="str">
        <f aca="false">IF($B396="","",IFERROR(INDEX(Requirements_Register!$G$6:$G$255,MATCH($B396,Requirements_Register!$A$6:$A$255,0)),"Missing requirement"))</f>
        <v/>
      </c>
      <c r="D396" s="14"/>
      <c r="E396" s="14" t="str">
        <f aca="false">IF($D396="","",IFERROR(INDEX(Objectives_Outcomes!$B$6:$B$85,MATCH($D396,Objectives_Outcomes!$A$6:$A$85,0)),"Missing objective"))</f>
        <v/>
      </c>
      <c r="F396" s="14"/>
      <c r="G396" s="14"/>
      <c r="H396" s="14"/>
      <c r="I396" s="14"/>
      <c r="J396" s="14"/>
      <c r="K396" s="14"/>
      <c r="L396" s="14"/>
      <c r="M396" s="14" t="str">
        <f aca="false">IF($A396="","",IF(AND($B396&lt;&gt;"",$D396&lt;&gt;"",$F396&lt;&gt;"",$H396&lt;&gt;"",$J396&lt;&gt;""),"Complete",IF(OR($B396&lt;&gt;"",$D396&lt;&gt;"",$F396&lt;&gt;"",$H396&lt;&gt;"",$J396&lt;&gt;""),"Partial","Gap")))</f>
        <v/>
      </c>
      <c r="N396" s="14"/>
    </row>
    <row r="397" customFormat="false" ht="15" hidden="false" customHeight="false" outlineLevel="0" collapsed="false">
      <c r="A397" s="14"/>
      <c r="B397" s="14"/>
      <c r="C397" s="14" t="str">
        <f aca="false">IF($B397="","",IFERROR(INDEX(Requirements_Register!$G$6:$G$255,MATCH($B397,Requirements_Register!$A$6:$A$255,0)),"Missing requirement"))</f>
        <v/>
      </c>
      <c r="D397" s="14"/>
      <c r="E397" s="14" t="str">
        <f aca="false">IF($D397="","",IFERROR(INDEX(Objectives_Outcomes!$B$6:$B$85,MATCH($D397,Objectives_Outcomes!$A$6:$A$85,0)),"Missing objective"))</f>
        <v/>
      </c>
      <c r="F397" s="14"/>
      <c r="G397" s="14"/>
      <c r="H397" s="14"/>
      <c r="I397" s="14"/>
      <c r="J397" s="14"/>
      <c r="K397" s="14"/>
      <c r="L397" s="14"/>
      <c r="M397" s="14" t="str">
        <f aca="false">IF($A397="","",IF(AND($B397&lt;&gt;"",$D397&lt;&gt;"",$F397&lt;&gt;"",$H397&lt;&gt;"",$J397&lt;&gt;""),"Complete",IF(OR($B397&lt;&gt;"",$D397&lt;&gt;"",$F397&lt;&gt;"",$H397&lt;&gt;"",$J397&lt;&gt;""),"Partial","Gap")))</f>
        <v/>
      </c>
      <c r="N397" s="14"/>
    </row>
    <row r="398" customFormat="false" ht="15" hidden="false" customHeight="false" outlineLevel="0" collapsed="false">
      <c r="A398" s="14"/>
      <c r="B398" s="14"/>
      <c r="C398" s="14" t="str">
        <f aca="false">IF($B398="","",IFERROR(INDEX(Requirements_Register!$G$6:$G$255,MATCH($B398,Requirements_Register!$A$6:$A$255,0)),"Missing requirement"))</f>
        <v/>
      </c>
      <c r="D398" s="14"/>
      <c r="E398" s="14" t="str">
        <f aca="false">IF($D398="","",IFERROR(INDEX(Objectives_Outcomes!$B$6:$B$85,MATCH($D398,Objectives_Outcomes!$A$6:$A$85,0)),"Missing objective"))</f>
        <v/>
      </c>
      <c r="F398" s="14"/>
      <c r="G398" s="14"/>
      <c r="H398" s="14"/>
      <c r="I398" s="14"/>
      <c r="J398" s="14"/>
      <c r="K398" s="14"/>
      <c r="L398" s="14"/>
      <c r="M398" s="14" t="str">
        <f aca="false">IF($A398="","",IF(AND($B398&lt;&gt;"",$D398&lt;&gt;"",$F398&lt;&gt;"",$H398&lt;&gt;"",$J398&lt;&gt;""),"Complete",IF(OR($B398&lt;&gt;"",$D398&lt;&gt;"",$F398&lt;&gt;"",$H398&lt;&gt;"",$J398&lt;&gt;""),"Partial","Gap")))</f>
        <v/>
      </c>
      <c r="N398" s="14"/>
    </row>
    <row r="399" customFormat="false" ht="15" hidden="false" customHeight="false" outlineLevel="0" collapsed="false">
      <c r="A399" s="14"/>
      <c r="B399" s="14"/>
      <c r="C399" s="14" t="str">
        <f aca="false">IF($B399="","",IFERROR(INDEX(Requirements_Register!$G$6:$G$255,MATCH($B399,Requirements_Register!$A$6:$A$255,0)),"Missing requirement"))</f>
        <v/>
      </c>
      <c r="D399" s="14"/>
      <c r="E399" s="14" t="str">
        <f aca="false">IF($D399="","",IFERROR(INDEX(Objectives_Outcomes!$B$6:$B$85,MATCH($D399,Objectives_Outcomes!$A$6:$A$85,0)),"Missing objective"))</f>
        <v/>
      </c>
      <c r="F399" s="14"/>
      <c r="G399" s="14"/>
      <c r="H399" s="14"/>
      <c r="I399" s="14"/>
      <c r="J399" s="14"/>
      <c r="K399" s="14"/>
      <c r="L399" s="14"/>
      <c r="M399" s="14" t="str">
        <f aca="false">IF($A399="","",IF(AND($B399&lt;&gt;"",$D399&lt;&gt;"",$F399&lt;&gt;"",$H399&lt;&gt;"",$J399&lt;&gt;""),"Complete",IF(OR($B399&lt;&gt;"",$D399&lt;&gt;"",$F399&lt;&gt;"",$H399&lt;&gt;"",$J399&lt;&gt;""),"Partial","Gap")))</f>
        <v/>
      </c>
      <c r="N399" s="14"/>
    </row>
    <row r="400" customFormat="false" ht="15" hidden="false" customHeight="false" outlineLevel="0" collapsed="false">
      <c r="A400" s="14"/>
      <c r="B400" s="14"/>
      <c r="C400" s="14" t="str">
        <f aca="false">IF($B400="","",IFERROR(INDEX(Requirements_Register!$G$6:$G$255,MATCH($B400,Requirements_Register!$A$6:$A$255,0)),"Missing requirement"))</f>
        <v/>
      </c>
      <c r="D400" s="14"/>
      <c r="E400" s="14" t="str">
        <f aca="false">IF($D400="","",IFERROR(INDEX(Objectives_Outcomes!$B$6:$B$85,MATCH($D400,Objectives_Outcomes!$A$6:$A$85,0)),"Missing objective"))</f>
        <v/>
      </c>
      <c r="F400" s="14"/>
      <c r="G400" s="14"/>
      <c r="H400" s="14"/>
      <c r="I400" s="14"/>
      <c r="J400" s="14"/>
      <c r="K400" s="14"/>
      <c r="L400" s="14"/>
      <c r="M400" s="14" t="str">
        <f aca="false">IF($A400="","",IF(AND($B400&lt;&gt;"",$D400&lt;&gt;"",$F400&lt;&gt;"",$H400&lt;&gt;"",$J400&lt;&gt;""),"Complete",IF(OR($B400&lt;&gt;"",$D400&lt;&gt;"",$F400&lt;&gt;"",$H400&lt;&gt;"",$J400&lt;&gt;""),"Partial","Gap")))</f>
        <v/>
      </c>
      <c r="N400" s="14"/>
    </row>
    <row r="401" customFormat="false" ht="15" hidden="false" customHeight="false" outlineLevel="0" collapsed="false">
      <c r="A401" s="14"/>
      <c r="B401" s="14"/>
      <c r="C401" s="14" t="str">
        <f aca="false">IF($B401="","",IFERROR(INDEX(Requirements_Register!$G$6:$G$255,MATCH($B401,Requirements_Register!$A$6:$A$255,0)),"Missing requirement"))</f>
        <v/>
      </c>
      <c r="D401" s="14"/>
      <c r="E401" s="14" t="str">
        <f aca="false">IF($D401="","",IFERROR(INDEX(Objectives_Outcomes!$B$6:$B$85,MATCH($D401,Objectives_Outcomes!$A$6:$A$85,0)),"Missing objective"))</f>
        <v/>
      </c>
      <c r="F401" s="14"/>
      <c r="G401" s="14"/>
      <c r="H401" s="14"/>
      <c r="I401" s="14"/>
      <c r="J401" s="14"/>
      <c r="K401" s="14"/>
      <c r="L401" s="14"/>
      <c r="M401" s="14" t="str">
        <f aca="false">IF($A401="","",IF(AND($B401&lt;&gt;"",$D401&lt;&gt;"",$F401&lt;&gt;"",$H401&lt;&gt;"",$J401&lt;&gt;""),"Complete",IF(OR($B401&lt;&gt;"",$D401&lt;&gt;"",$F401&lt;&gt;"",$H401&lt;&gt;"",$J401&lt;&gt;""),"Partial","Gap")))</f>
        <v/>
      </c>
      <c r="N401" s="14"/>
    </row>
    <row r="402" customFormat="false" ht="15" hidden="false" customHeight="false" outlineLevel="0" collapsed="false">
      <c r="A402" s="14"/>
      <c r="B402" s="14"/>
      <c r="C402" s="14" t="str">
        <f aca="false">IF($B402="","",IFERROR(INDEX(Requirements_Register!$G$6:$G$255,MATCH($B402,Requirements_Register!$A$6:$A$255,0)),"Missing requirement"))</f>
        <v/>
      </c>
      <c r="D402" s="14"/>
      <c r="E402" s="14" t="str">
        <f aca="false">IF($D402="","",IFERROR(INDEX(Objectives_Outcomes!$B$6:$B$85,MATCH($D402,Objectives_Outcomes!$A$6:$A$85,0)),"Missing objective"))</f>
        <v/>
      </c>
      <c r="F402" s="14"/>
      <c r="G402" s="14"/>
      <c r="H402" s="14"/>
      <c r="I402" s="14"/>
      <c r="J402" s="14"/>
      <c r="K402" s="14"/>
      <c r="L402" s="14"/>
      <c r="M402" s="14" t="str">
        <f aca="false">IF($A402="","",IF(AND($B402&lt;&gt;"",$D402&lt;&gt;"",$F402&lt;&gt;"",$H402&lt;&gt;"",$J402&lt;&gt;""),"Complete",IF(OR($B402&lt;&gt;"",$D402&lt;&gt;"",$F402&lt;&gt;"",$H402&lt;&gt;"",$J402&lt;&gt;""),"Partial","Gap")))</f>
        <v/>
      </c>
      <c r="N402" s="14"/>
    </row>
    <row r="403" customFormat="false" ht="15" hidden="false" customHeight="false" outlineLevel="0" collapsed="false">
      <c r="A403" s="14"/>
      <c r="B403" s="14"/>
      <c r="C403" s="14" t="str">
        <f aca="false">IF($B403="","",IFERROR(INDEX(Requirements_Register!$G$6:$G$255,MATCH($B403,Requirements_Register!$A$6:$A$255,0)),"Missing requirement"))</f>
        <v/>
      </c>
      <c r="D403" s="14"/>
      <c r="E403" s="14" t="str">
        <f aca="false">IF($D403="","",IFERROR(INDEX(Objectives_Outcomes!$B$6:$B$85,MATCH($D403,Objectives_Outcomes!$A$6:$A$85,0)),"Missing objective"))</f>
        <v/>
      </c>
      <c r="F403" s="14"/>
      <c r="G403" s="14"/>
      <c r="H403" s="14"/>
      <c r="I403" s="14"/>
      <c r="J403" s="14"/>
      <c r="K403" s="14"/>
      <c r="L403" s="14"/>
      <c r="M403" s="14" t="str">
        <f aca="false">IF($A403="","",IF(AND($B403&lt;&gt;"",$D403&lt;&gt;"",$F403&lt;&gt;"",$H403&lt;&gt;"",$J403&lt;&gt;""),"Complete",IF(OR($B403&lt;&gt;"",$D403&lt;&gt;"",$F403&lt;&gt;"",$H403&lt;&gt;"",$J403&lt;&gt;""),"Partial","Gap")))</f>
        <v/>
      </c>
      <c r="N403" s="14"/>
    </row>
    <row r="404" customFormat="false" ht="15" hidden="false" customHeight="false" outlineLevel="0" collapsed="false">
      <c r="A404" s="14"/>
      <c r="B404" s="14"/>
      <c r="C404" s="14" t="str">
        <f aca="false">IF($B404="","",IFERROR(INDEX(Requirements_Register!$G$6:$G$255,MATCH($B404,Requirements_Register!$A$6:$A$255,0)),"Missing requirement"))</f>
        <v/>
      </c>
      <c r="D404" s="14"/>
      <c r="E404" s="14" t="str">
        <f aca="false">IF($D404="","",IFERROR(INDEX(Objectives_Outcomes!$B$6:$B$85,MATCH($D404,Objectives_Outcomes!$A$6:$A$85,0)),"Missing objective"))</f>
        <v/>
      </c>
      <c r="F404" s="14"/>
      <c r="G404" s="14"/>
      <c r="H404" s="14"/>
      <c r="I404" s="14"/>
      <c r="J404" s="14"/>
      <c r="K404" s="14"/>
      <c r="L404" s="14"/>
      <c r="M404" s="14" t="str">
        <f aca="false">IF($A404="","",IF(AND($B404&lt;&gt;"",$D404&lt;&gt;"",$F404&lt;&gt;"",$H404&lt;&gt;"",$J404&lt;&gt;""),"Complete",IF(OR($B404&lt;&gt;"",$D404&lt;&gt;"",$F404&lt;&gt;"",$H404&lt;&gt;"",$J404&lt;&gt;""),"Partial","Gap")))</f>
        <v/>
      </c>
      <c r="N404" s="14"/>
    </row>
    <row r="405" customFormat="false" ht="15" hidden="false" customHeight="false" outlineLevel="0" collapsed="false">
      <c r="A405" s="14"/>
      <c r="B405" s="14"/>
      <c r="C405" s="14" t="str">
        <f aca="false">IF($B405="","",IFERROR(INDEX(Requirements_Register!$G$6:$G$255,MATCH($B405,Requirements_Register!$A$6:$A$255,0)),"Missing requirement"))</f>
        <v/>
      </c>
      <c r="D405" s="14"/>
      <c r="E405" s="14" t="str">
        <f aca="false">IF($D405="","",IFERROR(INDEX(Objectives_Outcomes!$B$6:$B$85,MATCH($D405,Objectives_Outcomes!$A$6:$A$85,0)),"Missing objective"))</f>
        <v/>
      </c>
      <c r="F405" s="14"/>
      <c r="G405" s="14"/>
      <c r="H405" s="14"/>
      <c r="I405" s="14"/>
      <c r="J405" s="14"/>
      <c r="K405" s="14"/>
      <c r="L405" s="14"/>
      <c r="M405" s="14" t="str">
        <f aca="false">IF($A405="","",IF(AND($B405&lt;&gt;"",$D405&lt;&gt;"",$F405&lt;&gt;"",$H405&lt;&gt;"",$J405&lt;&gt;""),"Complete",IF(OR($B405&lt;&gt;"",$D405&lt;&gt;"",$F405&lt;&gt;"",$H405&lt;&gt;"",$J405&lt;&gt;""),"Partial","Gap")))</f>
        <v/>
      </c>
      <c r="N405" s="14"/>
    </row>
  </sheetData>
  <mergeCells count="2">
    <mergeCell ref="A1:N1"/>
    <mergeCell ref="A2:N2"/>
  </mergeCells>
  <conditionalFormatting sqref="M6:M405">
    <cfRule type="expression" priority="2" aboveAverage="0" equalAverage="0" bottom="0" percent="0" rank="0" text="" dxfId="7">
      <formula>$M6="Complete"</formula>
    </cfRule>
    <cfRule type="expression" priority="3" aboveAverage="0" equalAverage="0" bottom="0" percent="0" rank="0" text="" dxfId="8">
      <formula>$M6="Partial"</formula>
    </cfRule>
  </conditionalFormatting>
  <dataValidations count="5">
    <dataValidation allowBlank="false" errorStyle="stop" operator="between" showDropDown="false" showErrorMessage="false" showInputMessage="false" sqref="B6:B40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D6:D405" type="list">
      <formula1>Objectives_Outcomes!$A$6:$A$85</formula1>
      <formula2>0</formula2>
    </dataValidation>
    <dataValidation allowBlank="false" errorStyle="stop" operator="between" showDropDown="false" showErrorMessage="false" showInputMessage="false" sqref="F6:F405" type="list">
      <formula1>Sources_Evidence!$A$6:$A$105</formula1>
      <formula2>0</formula2>
    </dataValidation>
    <dataValidation allowBlank="false" errorStyle="stop" operator="between" showDropDown="false" showErrorMessage="false" showInputMessage="false" sqref="J6:J405" type="list">
      <formula1>Test_Coverage!$A$6:$A$305</formula1>
      <formula2>0</formula2>
    </dataValidation>
    <dataValidation allowBlank="false" errorStyle="stop" operator="between" showDropDown="false" showErrorMessage="false" showInputMessage="false" sqref="M6:M405" type="list">
      <formula1>Config!$W$6:$W$9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0"/>
    <col collapsed="false" customWidth="true" hidden="false" outlineLevel="0" max="4" min="4" style="0" width="36"/>
    <col collapsed="false" customWidth="true" hidden="false" outlineLevel="0" max="5" min="5" style="0" width="22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9" min="8" style="0" width="18"/>
    <col collapsed="false" customWidth="true" hidden="false" outlineLevel="0" max="10" min="10" style="0" width="14"/>
    <col collapsed="false" customWidth="true" hidden="false" outlineLevel="0" max="11" min="11" style="0" width="30"/>
    <col collapsed="false" customWidth="true" hidden="false" outlineLevel="0" max="12" min="12" style="0" width="36"/>
  </cols>
  <sheetData>
    <row r="1" customFormat="false" ht="30" hidden="false" customHeight="true" outlineLevel="0" collapsed="false">
      <c r="A1" s="17" t="s">
        <v>483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customFormat="false" ht="24" hidden="false" customHeight="true" outlineLevel="0" collapsed="false">
      <c r="A2" s="2" t="s">
        <v>484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5" customFormat="false" ht="27.75" hidden="false" customHeight="true" outlineLevel="0" collapsed="false">
      <c r="A5" s="3" t="s">
        <v>418</v>
      </c>
      <c r="B5" s="3" t="s">
        <v>105</v>
      </c>
      <c r="C5" s="3" t="s">
        <v>485</v>
      </c>
      <c r="D5" s="3" t="s">
        <v>486</v>
      </c>
      <c r="E5" s="3" t="s">
        <v>123</v>
      </c>
      <c r="F5" s="3" t="s">
        <v>487</v>
      </c>
      <c r="G5" s="3" t="s">
        <v>488</v>
      </c>
      <c r="H5" s="3" t="s">
        <v>489</v>
      </c>
      <c r="I5" s="3" t="s">
        <v>490</v>
      </c>
      <c r="J5" s="3" t="s">
        <v>491</v>
      </c>
      <c r="K5" s="3" t="s">
        <v>492</v>
      </c>
      <c r="L5" s="3" t="s">
        <v>155</v>
      </c>
    </row>
    <row r="6" customFormat="false" ht="15" hidden="false" customHeight="false" outlineLevel="0" collapsed="false">
      <c r="A6" s="14" t="s">
        <v>346</v>
      </c>
      <c r="B6" s="14" t="s">
        <v>190</v>
      </c>
      <c r="C6" s="14" t="s">
        <v>493</v>
      </c>
      <c r="D6" s="14" t="s">
        <v>494</v>
      </c>
      <c r="E6" s="14" t="s">
        <v>495</v>
      </c>
      <c r="F6" s="14" t="s">
        <v>496</v>
      </c>
      <c r="G6" s="21"/>
      <c r="H6" s="14"/>
      <c r="I6" s="14" t="str">
        <f aca="false">IF($A6="","",IF(OR($F6="Passed",$F6="Signed Off"),"Covered",IF($F6="Failed","Defect",IF($F6="Blocked","Blocked",IF($F6="Not Started","Planned","In Progress")))))</f>
        <v>In Progress</v>
      </c>
      <c r="J6" s="14" t="s">
        <v>497</v>
      </c>
      <c r="K6" s="14" t="s">
        <v>498</v>
      </c>
      <c r="L6" s="14"/>
    </row>
    <row r="7" customFormat="false" ht="15" hidden="false" customHeight="false" outlineLevel="0" collapsed="false">
      <c r="A7" s="14" t="s">
        <v>351</v>
      </c>
      <c r="B7" s="14" t="s">
        <v>195</v>
      </c>
      <c r="C7" s="14" t="s">
        <v>499</v>
      </c>
      <c r="D7" s="14" t="s">
        <v>500</v>
      </c>
      <c r="E7" s="14" t="s">
        <v>495</v>
      </c>
      <c r="F7" s="14" t="s">
        <v>501</v>
      </c>
      <c r="G7" s="21"/>
      <c r="H7" s="14"/>
      <c r="I7" s="14" t="str">
        <f aca="false">IF($A7="","",IF(OR($F7="Passed",$F7="Signed Off"),"Covered",IF($F7="Failed","Defect",IF($F7="Blocked","Blocked",IF($F7="Not Started","Planned","In Progress")))))</f>
        <v>In Progress</v>
      </c>
      <c r="J7" s="14" t="s">
        <v>497</v>
      </c>
      <c r="K7" s="14" t="s">
        <v>502</v>
      </c>
      <c r="L7" s="14"/>
    </row>
    <row r="8" customFormat="false" ht="15" hidden="false" customHeight="false" outlineLevel="0" collapsed="false">
      <c r="A8" s="14" t="s">
        <v>356</v>
      </c>
      <c r="B8" s="14" t="s">
        <v>201</v>
      </c>
      <c r="C8" s="14" t="s">
        <v>499</v>
      </c>
      <c r="D8" s="14" t="s">
        <v>503</v>
      </c>
      <c r="E8" s="14" t="s">
        <v>495</v>
      </c>
      <c r="F8" s="14" t="s">
        <v>504</v>
      </c>
      <c r="G8" s="21" t="n">
        <v>46171</v>
      </c>
      <c r="H8" s="14"/>
      <c r="I8" s="14" t="str">
        <f aca="false">IF($A8="","",IF(OR($F8="Passed",$F8="Signed Off"),"Covered",IF($F8="Failed","Defect",IF($F8="Blocked","Blocked",IF($F8="Not Started","Planned","In Progress")))))</f>
        <v>Covered</v>
      </c>
      <c r="J8" s="14" t="s">
        <v>177</v>
      </c>
      <c r="K8" s="14" t="s">
        <v>505</v>
      </c>
      <c r="L8" s="14"/>
    </row>
    <row r="9" customFormat="false" ht="15" hidden="false" customHeight="false" outlineLevel="0" collapsed="false">
      <c r="A9" s="14" t="s">
        <v>360</v>
      </c>
      <c r="B9" s="14" t="s">
        <v>215</v>
      </c>
      <c r="C9" s="14" t="s">
        <v>218</v>
      </c>
      <c r="D9" s="14" t="s">
        <v>506</v>
      </c>
      <c r="E9" s="14" t="s">
        <v>495</v>
      </c>
      <c r="F9" s="14" t="s">
        <v>507</v>
      </c>
      <c r="G9" s="21" t="n">
        <v>46172</v>
      </c>
      <c r="H9" s="14" t="s">
        <v>508</v>
      </c>
      <c r="I9" s="14" t="str">
        <f aca="false">IF($A9="","",IF(OR($F9="Passed",$F9="Signed Off"),"Covered",IF($F9="Failed","Defect",IF($F9="Blocked","Blocked",IF($F9="Not Started","Planned","In Progress")))))</f>
        <v>In Progress</v>
      </c>
      <c r="J9" s="14" t="s">
        <v>497</v>
      </c>
      <c r="K9" s="14" t="s">
        <v>509</v>
      </c>
      <c r="L9" s="14" t="s">
        <v>510</v>
      </c>
    </row>
    <row r="10" customFormat="false" ht="15" hidden="false" customHeight="false" outlineLevel="0" collapsed="false">
      <c r="A10" s="14" t="s">
        <v>366</v>
      </c>
      <c r="B10" s="14" t="s">
        <v>239</v>
      </c>
      <c r="C10" s="14" t="s">
        <v>493</v>
      </c>
      <c r="D10" s="14" t="s">
        <v>511</v>
      </c>
      <c r="E10" s="14" t="s">
        <v>495</v>
      </c>
      <c r="F10" s="14" t="s">
        <v>237</v>
      </c>
      <c r="G10" s="21"/>
      <c r="H10" s="14"/>
      <c r="I10" s="14" t="str">
        <f aca="false">IF($A10="","",IF(OR($F10="Passed",$F10="Signed Off"),"Covered",IF($F10="Failed","Defect",IF($F10="Blocked","Blocked",IF($F10="Not Started","Planned","In Progress")))))</f>
        <v>Planned</v>
      </c>
      <c r="J10" s="14" t="s">
        <v>497</v>
      </c>
      <c r="K10" s="14" t="s">
        <v>512</v>
      </c>
      <c r="L10" s="14"/>
    </row>
    <row r="11" customFormat="false" ht="15" hidden="false" customHeight="false" outlineLevel="0" collapsed="false">
      <c r="A11" s="14" t="s">
        <v>370</v>
      </c>
      <c r="B11" s="14" t="s">
        <v>243</v>
      </c>
      <c r="C11" s="14" t="s">
        <v>244</v>
      </c>
      <c r="D11" s="14" t="s">
        <v>513</v>
      </c>
      <c r="E11" s="14" t="s">
        <v>249</v>
      </c>
      <c r="F11" s="14" t="s">
        <v>496</v>
      </c>
      <c r="G11" s="21"/>
      <c r="H11" s="14"/>
      <c r="I11" s="14" t="str">
        <f aca="false">IF($A11="","",IF(OR($F11="Passed",$F11="Signed Off"),"Covered",IF($F11="Failed","Defect",IF($F11="Blocked","Blocked",IF($F11="Not Started","Planned","In Progress")))))</f>
        <v>In Progress</v>
      </c>
      <c r="J11" s="14" t="s">
        <v>497</v>
      </c>
      <c r="K11" s="14" t="s">
        <v>514</v>
      </c>
      <c r="L11" s="14"/>
    </row>
    <row r="12" customFormat="false" ht="15" hidden="false" customHeight="false" outlineLevel="0" collapsed="false">
      <c r="A12" s="14" t="s">
        <v>374</v>
      </c>
      <c r="B12" s="14" t="s">
        <v>251</v>
      </c>
      <c r="C12" s="14" t="s">
        <v>499</v>
      </c>
      <c r="D12" s="14" t="s">
        <v>515</v>
      </c>
      <c r="E12" s="14" t="s">
        <v>495</v>
      </c>
      <c r="F12" s="14" t="s">
        <v>237</v>
      </c>
      <c r="G12" s="21"/>
      <c r="H12" s="14"/>
      <c r="I12" s="14" t="str">
        <f aca="false">IF($A12="","",IF(OR($F12="Passed",$F12="Signed Off"),"Covered",IF($F12="Failed","Defect",IF($F12="Blocked","Blocked",IF($F12="Not Started","Planned","In Progress")))))</f>
        <v>Planned</v>
      </c>
      <c r="J12" s="14" t="s">
        <v>497</v>
      </c>
      <c r="K12" s="14" t="s">
        <v>516</v>
      </c>
      <c r="L12" s="14"/>
    </row>
    <row r="13" customFormat="false" ht="15" hidden="false" customHeight="false" outlineLevel="0" collapsed="false">
      <c r="A13" s="14" t="s">
        <v>378</v>
      </c>
      <c r="B13" s="14" t="s">
        <v>261</v>
      </c>
      <c r="C13" s="14" t="s">
        <v>517</v>
      </c>
      <c r="D13" s="14" t="s">
        <v>518</v>
      </c>
      <c r="E13" s="14" t="s">
        <v>495</v>
      </c>
      <c r="F13" s="14" t="s">
        <v>504</v>
      </c>
      <c r="G13" s="21" t="n">
        <v>46171</v>
      </c>
      <c r="H13" s="14"/>
      <c r="I13" s="14" t="str">
        <f aca="false">IF($A13="","",IF(OR($F13="Passed",$F13="Signed Off"),"Covered",IF($F13="Failed","Defect",IF($F13="Blocked","Blocked",IF($F13="Not Started","Planned","In Progress")))))</f>
        <v>Covered</v>
      </c>
      <c r="J13" s="14" t="s">
        <v>177</v>
      </c>
      <c r="K13" s="14" t="s">
        <v>519</v>
      </c>
      <c r="L13" s="14"/>
    </row>
    <row r="14" customFormat="false" ht="15" hidden="false" customHeight="false" outlineLevel="0" collapsed="false">
      <c r="A14" s="14" t="s">
        <v>384</v>
      </c>
      <c r="B14" s="14" t="s">
        <v>266</v>
      </c>
      <c r="C14" s="14" t="s">
        <v>493</v>
      </c>
      <c r="D14" s="14" t="s">
        <v>380</v>
      </c>
      <c r="E14" s="14" t="s">
        <v>236</v>
      </c>
      <c r="F14" s="14" t="s">
        <v>237</v>
      </c>
      <c r="G14" s="21"/>
      <c r="H14" s="14"/>
      <c r="I14" s="14" t="str">
        <f aca="false">IF($A14="","",IF(OR($F14="Passed",$F14="Signed Off"),"Covered",IF($F14="Failed","Defect",IF($F14="Blocked","Blocked",IF($F14="Not Started","Planned","In Progress")))))</f>
        <v>Planned</v>
      </c>
      <c r="J14" s="14" t="s">
        <v>497</v>
      </c>
      <c r="K14" s="14" t="s">
        <v>520</v>
      </c>
      <c r="L14" s="14"/>
    </row>
    <row r="15" customFormat="false" ht="15" hidden="false" customHeight="false" outlineLevel="0" collapsed="false">
      <c r="A15" s="14" t="s">
        <v>389</v>
      </c>
      <c r="B15" s="14" t="s">
        <v>271</v>
      </c>
      <c r="C15" s="14" t="s">
        <v>272</v>
      </c>
      <c r="D15" s="14" t="s">
        <v>521</v>
      </c>
      <c r="E15" s="14" t="s">
        <v>277</v>
      </c>
      <c r="F15" s="14" t="s">
        <v>496</v>
      </c>
      <c r="G15" s="21"/>
      <c r="H15" s="14"/>
      <c r="I15" s="14" t="str">
        <f aca="false">IF($A15="","",IF(OR($F15="Passed",$F15="Signed Off"),"Covered",IF($F15="Failed","Defect",IF($F15="Blocked","Blocked",IF($F15="Not Started","Planned","In Progress")))))</f>
        <v>In Progress</v>
      </c>
      <c r="J15" s="14" t="s">
        <v>497</v>
      </c>
      <c r="K15" s="14" t="s">
        <v>522</v>
      </c>
      <c r="L15" s="14"/>
    </row>
    <row r="16" customFormat="false" ht="15" hidden="false" customHeight="false" outlineLevel="0" collapsed="false">
      <c r="A16" s="14" t="s">
        <v>393</v>
      </c>
      <c r="B16" s="14" t="s">
        <v>279</v>
      </c>
      <c r="C16" s="14" t="s">
        <v>523</v>
      </c>
      <c r="D16" s="14" t="s">
        <v>524</v>
      </c>
      <c r="E16" s="14" t="s">
        <v>286</v>
      </c>
      <c r="F16" s="14" t="s">
        <v>237</v>
      </c>
      <c r="G16" s="21"/>
      <c r="H16" s="14"/>
      <c r="I16" s="14" t="str">
        <f aca="false">IF($A16="","",IF(OR($F16="Passed",$F16="Signed Off"),"Covered",IF($F16="Failed","Defect",IF($F16="Blocked","Blocked",IF($F16="Not Started","Planned","In Progress")))))</f>
        <v>Planned</v>
      </c>
      <c r="J16" s="14" t="s">
        <v>497</v>
      </c>
      <c r="K16" s="14" t="s">
        <v>525</v>
      </c>
      <c r="L16" s="14"/>
    </row>
    <row r="17" customFormat="false" ht="15" hidden="false" customHeight="false" outlineLevel="0" collapsed="false">
      <c r="A17" s="14" t="s">
        <v>397</v>
      </c>
      <c r="B17" s="14" t="s">
        <v>298</v>
      </c>
      <c r="C17" s="14" t="s">
        <v>218</v>
      </c>
      <c r="D17" s="14" t="s">
        <v>526</v>
      </c>
      <c r="E17" s="14" t="s">
        <v>225</v>
      </c>
      <c r="F17" s="14" t="s">
        <v>507</v>
      </c>
      <c r="G17" s="21" t="n">
        <v>46172</v>
      </c>
      <c r="H17" s="14"/>
      <c r="I17" s="14" t="str">
        <f aca="false">IF($A17="","",IF(OR($F17="Passed",$F17="Signed Off"),"Covered",IF($F17="Failed","Defect",IF($F17="Blocked","Blocked",IF($F17="Not Started","Planned","In Progress")))))</f>
        <v>In Progress</v>
      </c>
      <c r="J17" s="14" t="s">
        <v>497</v>
      </c>
      <c r="K17" s="14" t="s">
        <v>527</v>
      </c>
      <c r="L17" s="14"/>
    </row>
    <row r="18" customFormat="false" ht="15" hidden="false" customHeight="false" outlineLevel="0" collapsed="false">
      <c r="A18" s="14" t="s">
        <v>401</v>
      </c>
      <c r="B18" s="14" t="s">
        <v>302</v>
      </c>
      <c r="C18" s="14" t="s">
        <v>499</v>
      </c>
      <c r="D18" s="14" t="s">
        <v>528</v>
      </c>
      <c r="E18" s="14" t="s">
        <v>187</v>
      </c>
      <c r="F18" s="14" t="s">
        <v>504</v>
      </c>
      <c r="G18" s="21" t="n">
        <v>46170</v>
      </c>
      <c r="H18" s="14"/>
      <c r="I18" s="14" t="str">
        <f aca="false">IF($A18="","",IF(OR($F18="Passed",$F18="Signed Off"),"Covered",IF($F18="Failed","Defect",IF($F18="Blocked","Blocked",IF($F18="Not Started","Planned","In Progress")))))</f>
        <v>Covered</v>
      </c>
      <c r="J18" s="14" t="s">
        <v>177</v>
      </c>
      <c r="K18" s="14" t="s">
        <v>529</v>
      </c>
      <c r="L18" s="14"/>
    </row>
    <row r="19" customFormat="false" ht="15" hidden="false" customHeight="false" outlineLevel="0" collapsed="false">
      <c r="A19" s="14" t="s">
        <v>406</v>
      </c>
      <c r="B19" s="14" t="s">
        <v>308</v>
      </c>
      <c r="C19" s="14" t="s">
        <v>530</v>
      </c>
      <c r="D19" s="14" t="s">
        <v>531</v>
      </c>
      <c r="E19" s="14" t="s">
        <v>212</v>
      </c>
      <c r="F19" s="14" t="s">
        <v>237</v>
      </c>
      <c r="G19" s="21"/>
      <c r="H19" s="14"/>
      <c r="I19" s="14" t="str">
        <f aca="false">IF($A19="","",IF(OR($F19="Passed",$F19="Signed Off"),"Covered",IF($F19="Failed","Defect",IF($F19="Blocked","Blocked",IF($F19="Not Started","Planned","In Progress")))))</f>
        <v>Planned</v>
      </c>
      <c r="J19" s="14" t="s">
        <v>497</v>
      </c>
      <c r="K19" s="14" t="s">
        <v>532</v>
      </c>
      <c r="L19" s="14"/>
    </row>
    <row r="20" customFormat="false" ht="15" hidden="false" customHeight="false" outlineLevel="0" collapsed="false">
      <c r="A20" s="14" t="s">
        <v>410</v>
      </c>
      <c r="B20" s="14" t="s">
        <v>313</v>
      </c>
      <c r="C20" s="14" t="s">
        <v>499</v>
      </c>
      <c r="D20" s="14" t="s">
        <v>408</v>
      </c>
      <c r="E20" s="14" t="s">
        <v>257</v>
      </c>
      <c r="F20" s="14" t="s">
        <v>237</v>
      </c>
      <c r="G20" s="21"/>
      <c r="H20" s="14"/>
      <c r="I20" s="14" t="str">
        <f aca="false">IF($A20="","",IF(OR($F20="Passed",$F20="Signed Off"),"Covered",IF($F20="Failed","Defect",IF($F20="Blocked","Blocked",IF($F20="Not Started","Planned","In Progress")))))</f>
        <v>Planned</v>
      </c>
      <c r="J20" s="14" t="s">
        <v>497</v>
      </c>
      <c r="K20" s="14" t="s">
        <v>533</v>
      </c>
      <c r="L20" s="14"/>
    </row>
    <row r="21" customFormat="false" ht="15" hidden="false" customHeight="false" outlineLevel="0" collapsed="false">
      <c r="A21" s="14"/>
      <c r="B21" s="14"/>
      <c r="C21" s="14"/>
      <c r="D21" s="14"/>
      <c r="E21" s="14"/>
      <c r="F21" s="14"/>
      <c r="G21" s="21"/>
      <c r="H21" s="14"/>
      <c r="I21" s="14" t="str">
        <f aca="false">IF($A21="","",IF(OR($F21="Passed",$F21="Signed Off"),"Covered",IF($F21="Failed","Defect",IF($F21="Blocked","Blocked",IF($F21="Not Started","Planned","In Progress")))))</f>
        <v/>
      </c>
      <c r="J21" s="14"/>
      <c r="K21" s="14"/>
      <c r="L21" s="14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21"/>
      <c r="H22" s="14"/>
      <c r="I22" s="14" t="str">
        <f aca="false">IF($A22="","",IF(OR($F22="Passed",$F22="Signed Off"),"Covered",IF($F22="Failed","Defect",IF($F22="Blocked","Blocked",IF($F22="Not Started","Planned","In Progress")))))</f>
        <v/>
      </c>
      <c r="J22" s="14"/>
      <c r="K22" s="14"/>
      <c r="L22" s="14"/>
    </row>
    <row r="23" customFormat="false" ht="15" hidden="false" customHeight="false" outlineLevel="0" collapsed="false">
      <c r="A23" s="14"/>
      <c r="B23" s="14"/>
      <c r="C23" s="14"/>
      <c r="D23" s="14"/>
      <c r="E23" s="14"/>
      <c r="F23" s="14"/>
      <c r="G23" s="21"/>
      <c r="H23" s="14"/>
      <c r="I23" s="14" t="str">
        <f aca="false">IF($A23="","",IF(OR($F23="Passed",$F23="Signed Off"),"Covered",IF($F23="Failed","Defect",IF($F23="Blocked","Blocked",IF($F23="Not Started","Planned","In Progress")))))</f>
        <v/>
      </c>
      <c r="J23" s="14"/>
      <c r="K23" s="14"/>
      <c r="L23" s="14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21"/>
      <c r="H24" s="14"/>
      <c r="I24" s="14" t="str">
        <f aca="false">IF($A24="","",IF(OR($F24="Passed",$F24="Signed Off"),"Covered",IF($F24="Failed","Defect",IF($F24="Blocked","Blocked",IF($F24="Not Started","Planned","In Progress")))))</f>
        <v/>
      </c>
      <c r="J24" s="14"/>
      <c r="K24" s="14"/>
      <c r="L24" s="14"/>
    </row>
    <row r="25" customFormat="false" ht="15" hidden="false" customHeight="false" outlineLevel="0" collapsed="false">
      <c r="A25" s="14"/>
      <c r="B25" s="14"/>
      <c r="C25" s="14"/>
      <c r="D25" s="14"/>
      <c r="E25" s="14"/>
      <c r="F25" s="14"/>
      <c r="G25" s="21"/>
      <c r="H25" s="14"/>
      <c r="I25" s="14" t="str">
        <f aca="false">IF($A25="","",IF(OR($F25="Passed",$F25="Signed Off"),"Covered",IF($F25="Failed","Defect",IF($F25="Blocked","Blocked",IF($F25="Not Started","Planned","In Progress")))))</f>
        <v/>
      </c>
      <c r="J25" s="14"/>
      <c r="K25" s="14"/>
      <c r="L25" s="14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21"/>
      <c r="H26" s="14"/>
      <c r="I26" s="14" t="str">
        <f aca="false">IF($A26="","",IF(OR($F26="Passed",$F26="Signed Off"),"Covered",IF($F26="Failed","Defect",IF($F26="Blocked","Blocked",IF($F26="Not Started","Planned","In Progress")))))</f>
        <v/>
      </c>
      <c r="J26" s="14"/>
      <c r="K26" s="14"/>
      <c r="L26" s="14"/>
    </row>
    <row r="27" customFormat="false" ht="15" hidden="false" customHeight="false" outlineLevel="0" collapsed="false">
      <c r="A27" s="14"/>
      <c r="B27" s="14"/>
      <c r="C27" s="14"/>
      <c r="D27" s="14"/>
      <c r="E27" s="14"/>
      <c r="F27" s="14"/>
      <c r="G27" s="21"/>
      <c r="H27" s="14"/>
      <c r="I27" s="14" t="str">
        <f aca="false">IF($A27="","",IF(OR($F27="Passed",$F27="Signed Off"),"Covered",IF($F27="Failed","Defect",IF($F27="Blocked","Blocked",IF($F27="Not Started","Planned","In Progress")))))</f>
        <v/>
      </c>
      <c r="J27" s="14"/>
      <c r="K27" s="14"/>
      <c r="L27" s="14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21"/>
      <c r="H28" s="14"/>
      <c r="I28" s="14" t="str">
        <f aca="false">IF($A28="","",IF(OR($F28="Passed",$F28="Signed Off"),"Covered",IF($F28="Failed","Defect",IF($F28="Blocked","Blocked",IF($F28="Not Started","Planned","In Progress")))))</f>
        <v/>
      </c>
      <c r="J28" s="14"/>
      <c r="K28" s="14"/>
      <c r="L28" s="14"/>
    </row>
    <row r="29" customFormat="false" ht="15" hidden="false" customHeight="false" outlineLevel="0" collapsed="false">
      <c r="A29" s="14"/>
      <c r="B29" s="14"/>
      <c r="C29" s="14"/>
      <c r="D29" s="14"/>
      <c r="E29" s="14"/>
      <c r="F29" s="14"/>
      <c r="G29" s="21"/>
      <c r="H29" s="14"/>
      <c r="I29" s="14" t="str">
        <f aca="false">IF($A29="","",IF(OR($F29="Passed",$F29="Signed Off"),"Covered",IF($F29="Failed","Defect",IF($F29="Blocked","Blocked",IF($F29="Not Started","Planned","In Progress")))))</f>
        <v/>
      </c>
      <c r="J29" s="14"/>
      <c r="K29" s="14"/>
      <c r="L29" s="14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21"/>
      <c r="H30" s="14"/>
      <c r="I30" s="14" t="str">
        <f aca="false">IF($A30="","",IF(OR($F30="Passed",$F30="Signed Off"),"Covered",IF($F30="Failed","Defect",IF($F30="Blocked","Blocked",IF($F30="Not Started","Planned","In Progress")))))</f>
        <v/>
      </c>
      <c r="J30" s="14"/>
      <c r="K30" s="14"/>
      <c r="L30" s="14"/>
    </row>
    <row r="31" customFormat="false" ht="15" hidden="false" customHeight="false" outlineLevel="0" collapsed="false">
      <c r="A31" s="14"/>
      <c r="B31" s="14"/>
      <c r="C31" s="14"/>
      <c r="D31" s="14"/>
      <c r="E31" s="14"/>
      <c r="F31" s="14"/>
      <c r="G31" s="21"/>
      <c r="H31" s="14"/>
      <c r="I31" s="14" t="str">
        <f aca="false">IF($A31="","",IF(OR($F31="Passed",$F31="Signed Off"),"Covered",IF($F31="Failed","Defect",IF($F31="Blocked","Blocked",IF($F31="Not Started","Planned","In Progress")))))</f>
        <v/>
      </c>
      <c r="J31" s="14"/>
      <c r="K31" s="14"/>
      <c r="L31" s="14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21"/>
      <c r="H32" s="14"/>
      <c r="I32" s="14" t="str">
        <f aca="false">IF($A32="","",IF(OR($F32="Passed",$F32="Signed Off"),"Covered",IF($F32="Failed","Defect",IF($F32="Blocked","Blocked",IF($F32="Not Started","Planned","In Progress")))))</f>
        <v/>
      </c>
      <c r="J32" s="14"/>
      <c r="K32" s="14"/>
      <c r="L32" s="14"/>
    </row>
    <row r="33" customFormat="false" ht="15" hidden="false" customHeight="false" outlineLevel="0" collapsed="false">
      <c r="A33" s="14"/>
      <c r="B33" s="14"/>
      <c r="C33" s="14"/>
      <c r="D33" s="14"/>
      <c r="E33" s="14"/>
      <c r="F33" s="14"/>
      <c r="G33" s="21"/>
      <c r="H33" s="14"/>
      <c r="I33" s="14" t="str">
        <f aca="false">IF($A33="","",IF(OR($F33="Passed",$F33="Signed Off"),"Covered",IF($F33="Failed","Defect",IF($F33="Blocked","Blocked",IF($F33="Not Started","Planned","In Progress")))))</f>
        <v/>
      </c>
      <c r="J33" s="14"/>
      <c r="K33" s="14"/>
      <c r="L33" s="14"/>
    </row>
    <row r="34" customFormat="false" ht="15" hidden="false" customHeight="false" outlineLevel="0" collapsed="false">
      <c r="A34" s="14"/>
      <c r="B34" s="14"/>
      <c r="C34" s="14"/>
      <c r="D34" s="14"/>
      <c r="E34" s="14"/>
      <c r="F34" s="14"/>
      <c r="G34" s="21"/>
      <c r="H34" s="14"/>
      <c r="I34" s="14" t="str">
        <f aca="false">IF($A34="","",IF(OR($F34="Passed",$F34="Signed Off"),"Covered",IF($F34="Failed","Defect",IF($F34="Blocked","Blocked",IF($F34="Not Started","Planned","In Progress")))))</f>
        <v/>
      </c>
      <c r="J34" s="14"/>
      <c r="K34" s="14"/>
      <c r="L34" s="14"/>
    </row>
    <row r="35" customFormat="false" ht="15" hidden="false" customHeight="false" outlineLevel="0" collapsed="false">
      <c r="A35" s="14"/>
      <c r="B35" s="14"/>
      <c r="C35" s="14"/>
      <c r="D35" s="14"/>
      <c r="E35" s="14"/>
      <c r="F35" s="14"/>
      <c r="G35" s="21"/>
      <c r="H35" s="14"/>
      <c r="I35" s="14" t="str">
        <f aca="false">IF($A35="","",IF(OR($F35="Passed",$F35="Signed Off"),"Covered",IF($F35="Failed","Defect",IF($F35="Blocked","Blocked",IF($F35="Not Started","Planned","In Progress")))))</f>
        <v/>
      </c>
      <c r="J35" s="14"/>
      <c r="K35" s="14"/>
      <c r="L35" s="14"/>
    </row>
    <row r="36" customFormat="false" ht="15" hidden="false" customHeight="false" outlineLevel="0" collapsed="false">
      <c r="A36" s="14"/>
      <c r="B36" s="14"/>
      <c r="C36" s="14"/>
      <c r="D36" s="14"/>
      <c r="E36" s="14"/>
      <c r="F36" s="14"/>
      <c r="G36" s="21"/>
      <c r="H36" s="14"/>
      <c r="I36" s="14" t="str">
        <f aca="false">IF($A36="","",IF(OR($F36="Passed",$F36="Signed Off"),"Covered",IF($F36="Failed","Defect",IF($F36="Blocked","Blocked",IF($F36="Not Started","Planned","In Progress")))))</f>
        <v/>
      </c>
      <c r="J36" s="14"/>
      <c r="K36" s="14"/>
      <c r="L36" s="14"/>
    </row>
    <row r="37" customFormat="false" ht="15" hidden="false" customHeight="false" outlineLevel="0" collapsed="false">
      <c r="A37" s="14"/>
      <c r="B37" s="14"/>
      <c r="C37" s="14"/>
      <c r="D37" s="14"/>
      <c r="E37" s="14"/>
      <c r="F37" s="14"/>
      <c r="G37" s="21"/>
      <c r="H37" s="14"/>
      <c r="I37" s="14" t="str">
        <f aca="false">IF($A37="","",IF(OR($F37="Passed",$F37="Signed Off"),"Covered",IF($F37="Failed","Defect",IF($F37="Blocked","Blocked",IF($F37="Not Started","Planned","In Progress")))))</f>
        <v/>
      </c>
      <c r="J37" s="14"/>
      <c r="K37" s="14"/>
      <c r="L37" s="14"/>
    </row>
    <row r="38" customFormat="false" ht="15" hidden="false" customHeight="false" outlineLevel="0" collapsed="false">
      <c r="A38" s="14"/>
      <c r="B38" s="14"/>
      <c r="C38" s="14"/>
      <c r="D38" s="14"/>
      <c r="E38" s="14"/>
      <c r="F38" s="14"/>
      <c r="G38" s="21"/>
      <c r="H38" s="14"/>
      <c r="I38" s="14" t="str">
        <f aca="false">IF($A38="","",IF(OR($F38="Passed",$F38="Signed Off"),"Covered",IF($F38="Failed","Defect",IF($F38="Blocked","Blocked",IF($F38="Not Started","Planned","In Progress")))))</f>
        <v/>
      </c>
      <c r="J38" s="14"/>
      <c r="K38" s="14"/>
      <c r="L38" s="14"/>
    </row>
    <row r="39" customFormat="false" ht="15" hidden="false" customHeight="false" outlineLevel="0" collapsed="false">
      <c r="A39" s="14"/>
      <c r="B39" s="14"/>
      <c r="C39" s="14"/>
      <c r="D39" s="14"/>
      <c r="E39" s="14"/>
      <c r="F39" s="14"/>
      <c r="G39" s="21"/>
      <c r="H39" s="14"/>
      <c r="I39" s="14" t="str">
        <f aca="false">IF($A39="","",IF(OR($F39="Passed",$F39="Signed Off"),"Covered",IF($F39="Failed","Defect",IF($F39="Blocked","Blocked",IF($F39="Not Started","Planned","In Progress")))))</f>
        <v/>
      </c>
      <c r="J39" s="14"/>
      <c r="K39" s="14"/>
      <c r="L39" s="14"/>
    </row>
    <row r="40" customFormat="false" ht="15" hidden="false" customHeight="false" outlineLevel="0" collapsed="false">
      <c r="A40" s="14"/>
      <c r="B40" s="14"/>
      <c r="C40" s="14"/>
      <c r="D40" s="14"/>
      <c r="E40" s="14"/>
      <c r="F40" s="14"/>
      <c r="G40" s="21"/>
      <c r="H40" s="14"/>
      <c r="I40" s="14" t="str">
        <f aca="false">IF($A40="","",IF(OR($F40="Passed",$F40="Signed Off"),"Covered",IF($F40="Failed","Defect",IF($F40="Blocked","Blocked",IF($F40="Not Started","Planned","In Progress")))))</f>
        <v/>
      </c>
      <c r="J40" s="14"/>
      <c r="K40" s="14"/>
      <c r="L40" s="14"/>
    </row>
    <row r="41" customFormat="false" ht="15" hidden="false" customHeight="false" outlineLevel="0" collapsed="false">
      <c r="A41" s="14"/>
      <c r="B41" s="14"/>
      <c r="C41" s="14"/>
      <c r="D41" s="14"/>
      <c r="E41" s="14"/>
      <c r="F41" s="14"/>
      <c r="G41" s="21"/>
      <c r="H41" s="14"/>
      <c r="I41" s="14" t="str">
        <f aca="false">IF($A41="","",IF(OR($F41="Passed",$F41="Signed Off"),"Covered",IF($F41="Failed","Defect",IF($F41="Blocked","Blocked",IF($F41="Not Started","Planned","In Progress")))))</f>
        <v/>
      </c>
      <c r="J41" s="14"/>
      <c r="K41" s="14"/>
      <c r="L41" s="14"/>
    </row>
    <row r="42" customFormat="false" ht="15" hidden="false" customHeight="false" outlineLevel="0" collapsed="false">
      <c r="A42" s="14"/>
      <c r="B42" s="14"/>
      <c r="C42" s="14"/>
      <c r="D42" s="14"/>
      <c r="E42" s="14"/>
      <c r="F42" s="14"/>
      <c r="G42" s="21"/>
      <c r="H42" s="14"/>
      <c r="I42" s="14" t="str">
        <f aca="false">IF($A42="","",IF(OR($F42="Passed",$F42="Signed Off"),"Covered",IF($F42="Failed","Defect",IF($F42="Blocked","Blocked",IF($F42="Not Started","Planned","In Progress")))))</f>
        <v/>
      </c>
      <c r="J42" s="14"/>
      <c r="K42" s="14"/>
      <c r="L42" s="14"/>
    </row>
    <row r="43" customFormat="false" ht="15" hidden="false" customHeight="false" outlineLevel="0" collapsed="false">
      <c r="A43" s="14"/>
      <c r="B43" s="14"/>
      <c r="C43" s="14"/>
      <c r="D43" s="14"/>
      <c r="E43" s="14"/>
      <c r="F43" s="14"/>
      <c r="G43" s="21"/>
      <c r="H43" s="14"/>
      <c r="I43" s="14" t="str">
        <f aca="false">IF($A43="","",IF(OR($F43="Passed",$F43="Signed Off"),"Covered",IF($F43="Failed","Defect",IF($F43="Blocked","Blocked",IF($F43="Not Started","Planned","In Progress")))))</f>
        <v/>
      </c>
      <c r="J43" s="14"/>
      <c r="K43" s="14"/>
      <c r="L43" s="14"/>
    </row>
    <row r="44" customFormat="false" ht="15" hidden="false" customHeight="false" outlineLevel="0" collapsed="false">
      <c r="A44" s="14"/>
      <c r="B44" s="14"/>
      <c r="C44" s="14"/>
      <c r="D44" s="14"/>
      <c r="E44" s="14"/>
      <c r="F44" s="14"/>
      <c r="G44" s="21"/>
      <c r="H44" s="14"/>
      <c r="I44" s="14" t="str">
        <f aca="false">IF($A44="","",IF(OR($F44="Passed",$F44="Signed Off"),"Covered",IF($F44="Failed","Defect",IF($F44="Blocked","Blocked",IF($F44="Not Started","Planned","In Progress")))))</f>
        <v/>
      </c>
      <c r="J44" s="14"/>
      <c r="K44" s="14"/>
      <c r="L44" s="14"/>
    </row>
    <row r="45" customFormat="false" ht="15" hidden="false" customHeight="false" outlineLevel="0" collapsed="false">
      <c r="A45" s="14"/>
      <c r="B45" s="14"/>
      <c r="C45" s="14"/>
      <c r="D45" s="14"/>
      <c r="E45" s="14"/>
      <c r="F45" s="14"/>
      <c r="G45" s="21"/>
      <c r="H45" s="14"/>
      <c r="I45" s="14" t="str">
        <f aca="false">IF($A45="","",IF(OR($F45="Passed",$F45="Signed Off"),"Covered",IF($F45="Failed","Defect",IF($F45="Blocked","Blocked",IF($F45="Not Started","Planned","In Progress")))))</f>
        <v/>
      </c>
      <c r="J45" s="14"/>
      <c r="K45" s="14"/>
      <c r="L45" s="14"/>
    </row>
    <row r="46" customFormat="false" ht="15" hidden="false" customHeight="false" outlineLevel="0" collapsed="false">
      <c r="A46" s="14"/>
      <c r="B46" s="14"/>
      <c r="C46" s="14"/>
      <c r="D46" s="14"/>
      <c r="E46" s="14"/>
      <c r="F46" s="14"/>
      <c r="G46" s="21"/>
      <c r="H46" s="14"/>
      <c r="I46" s="14" t="str">
        <f aca="false">IF($A46="","",IF(OR($F46="Passed",$F46="Signed Off"),"Covered",IF($F46="Failed","Defect",IF($F46="Blocked","Blocked",IF($F46="Not Started","Planned","In Progress")))))</f>
        <v/>
      </c>
      <c r="J46" s="14"/>
      <c r="K46" s="14"/>
      <c r="L46" s="14"/>
    </row>
    <row r="47" customFormat="false" ht="15" hidden="false" customHeight="false" outlineLevel="0" collapsed="false">
      <c r="A47" s="14"/>
      <c r="B47" s="14"/>
      <c r="C47" s="14"/>
      <c r="D47" s="14"/>
      <c r="E47" s="14"/>
      <c r="F47" s="14"/>
      <c r="G47" s="21"/>
      <c r="H47" s="14"/>
      <c r="I47" s="14" t="str">
        <f aca="false">IF($A47="","",IF(OR($F47="Passed",$F47="Signed Off"),"Covered",IF($F47="Failed","Defect",IF($F47="Blocked","Blocked",IF($F47="Not Started","Planned","In Progress")))))</f>
        <v/>
      </c>
      <c r="J47" s="14"/>
      <c r="K47" s="14"/>
      <c r="L47" s="14"/>
    </row>
    <row r="48" customFormat="false" ht="15" hidden="false" customHeight="false" outlineLevel="0" collapsed="false">
      <c r="A48" s="14"/>
      <c r="B48" s="14"/>
      <c r="C48" s="14"/>
      <c r="D48" s="14"/>
      <c r="E48" s="14"/>
      <c r="F48" s="14"/>
      <c r="G48" s="21"/>
      <c r="H48" s="14"/>
      <c r="I48" s="14" t="str">
        <f aca="false">IF($A48="","",IF(OR($F48="Passed",$F48="Signed Off"),"Covered",IF($F48="Failed","Defect",IF($F48="Blocked","Blocked",IF($F48="Not Started","Planned","In Progress")))))</f>
        <v/>
      </c>
      <c r="J48" s="14"/>
      <c r="K48" s="14"/>
      <c r="L48" s="14"/>
    </row>
    <row r="49" customFormat="false" ht="15" hidden="false" customHeight="false" outlineLevel="0" collapsed="false">
      <c r="A49" s="14"/>
      <c r="B49" s="14"/>
      <c r="C49" s="14"/>
      <c r="D49" s="14"/>
      <c r="E49" s="14"/>
      <c r="F49" s="14"/>
      <c r="G49" s="21"/>
      <c r="H49" s="14"/>
      <c r="I49" s="14" t="str">
        <f aca="false">IF($A49="","",IF(OR($F49="Passed",$F49="Signed Off"),"Covered",IF($F49="Failed","Defect",IF($F49="Blocked","Blocked",IF($F49="Not Started","Planned","In Progress")))))</f>
        <v/>
      </c>
      <c r="J49" s="14"/>
      <c r="K49" s="14"/>
      <c r="L49" s="14"/>
    </row>
    <row r="50" customFormat="false" ht="15" hidden="false" customHeight="false" outlineLevel="0" collapsed="false">
      <c r="A50" s="14"/>
      <c r="B50" s="14"/>
      <c r="C50" s="14"/>
      <c r="D50" s="14"/>
      <c r="E50" s="14"/>
      <c r="F50" s="14"/>
      <c r="G50" s="21"/>
      <c r="H50" s="14"/>
      <c r="I50" s="14" t="str">
        <f aca="false">IF($A50="","",IF(OR($F50="Passed",$F50="Signed Off"),"Covered",IF($F50="Failed","Defect",IF($F50="Blocked","Blocked",IF($F50="Not Started","Planned","In Progress")))))</f>
        <v/>
      </c>
      <c r="J50" s="14"/>
      <c r="K50" s="14"/>
      <c r="L50" s="14"/>
    </row>
    <row r="51" customFormat="false" ht="15" hidden="false" customHeight="false" outlineLevel="0" collapsed="false">
      <c r="A51" s="14"/>
      <c r="B51" s="14"/>
      <c r="C51" s="14"/>
      <c r="D51" s="14"/>
      <c r="E51" s="14"/>
      <c r="F51" s="14"/>
      <c r="G51" s="21"/>
      <c r="H51" s="14"/>
      <c r="I51" s="14" t="str">
        <f aca="false">IF($A51="","",IF(OR($F51="Passed",$F51="Signed Off"),"Covered",IF($F51="Failed","Defect",IF($F51="Blocked","Blocked",IF($F51="Not Started","Planned","In Progress")))))</f>
        <v/>
      </c>
      <c r="J51" s="14"/>
      <c r="K51" s="14"/>
      <c r="L51" s="14"/>
    </row>
    <row r="52" customFormat="false" ht="15" hidden="false" customHeight="false" outlineLevel="0" collapsed="false">
      <c r="A52" s="14"/>
      <c r="B52" s="14"/>
      <c r="C52" s="14"/>
      <c r="D52" s="14"/>
      <c r="E52" s="14"/>
      <c r="F52" s="14"/>
      <c r="G52" s="21"/>
      <c r="H52" s="14"/>
      <c r="I52" s="14" t="str">
        <f aca="false">IF($A52="","",IF(OR($F52="Passed",$F52="Signed Off"),"Covered",IF($F52="Failed","Defect",IF($F52="Blocked","Blocked",IF($F52="Not Started","Planned","In Progress")))))</f>
        <v/>
      </c>
      <c r="J52" s="14"/>
      <c r="K52" s="14"/>
      <c r="L52" s="14"/>
    </row>
    <row r="53" customFormat="false" ht="15" hidden="false" customHeight="false" outlineLevel="0" collapsed="false">
      <c r="A53" s="14"/>
      <c r="B53" s="14"/>
      <c r="C53" s="14"/>
      <c r="D53" s="14"/>
      <c r="E53" s="14"/>
      <c r="F53" s="14"/>
      <c r="G53" s="21"/>
      <c r="H53" s="14"/>
      <c r="I53" s="14" t="str">
        <f aca="false">IF($A53="","",IF(OR($F53="Passed",$F53="Signed Off"),"Covered",IF($F53="Failed","Defect",IF($F53="Blocked","Blocked",IF($F53="Not Started","Planned","In Progress")))))</f>
        <v/>
      </c>
      <c r="J53" s="14"/>
      <c r="K53" s="14"/>
      <c r="L53" s="14"/>
    </row>
    <row r="54" customFormat="false" ht="15" hidden="false" customHeight="false" outlineLevel="0" collapsed="false">
      <c r="A54" s="14"/>
      <c r="B54" s="14"/>
      <c r="C54" s="14"/>
      <c r="D54" s="14"/>
      <c r="E54" s="14"/>
      <c r="F54" s="14"/>
      <c r="G54" s="21"/>
      <c r="H54" s="14"/>
      <c r="I54" s="14" t="str">
        <f aca="false">IF($A54="","",IF(OR($F54="Passed",$F54="Signed Off"),"Covered",IF($F54="Failed","Defect",IF($F54="Blocked","Blocked",IF($F54="Not Started","Planned","In Progress")))))</f>
        <v/>
      </c>
      <c r="J54" s="14"/>
      <c r="K54" s="14"/>
      <c r="L54" s="14"/>
    </row>
    <row r="55" customFormat="false" ht="15" hidden="false" customHeight="false" outlineLevel="0" collapsed="false">
      <c r="A55" s="14"/>
      <c r="B55" s="14"/>
      <c r="C55" s="14"/>
      <c r="D55" s="14"/>
      <c r="E55" s="14"/>
      <c r="F55" s="14"/>
      <c r="G55" s="21"/>
      <c r="H55" s="14"/>
      <c r="I55" s="14" t="str">
        <f aca="false">IF($A55="","",IF(OR($F55="Passed",$F55="Signed Off"),"Covered",IF($F55="Failed","Defect",IF($F55="Blocked","Blocked",IF($F55="Not Started","Planned","In Progress")))))</f>
        <v/>
      </c>
      <c r="J55" s="14"/>
      <c r="K55" s="14"/>
      <c r="L55" s="14"/>
    </row>
    <row r="56" customFormat="false" ht="15" hidden="false" customHeight="false" outlineLevel="0" collapsed="false">
      <c r="A56" s="14"/>
      <c r="B56" s="14"/>
      <c r="C56" s="14"/>
      <c r="D56" s="14"/>
      <c r="E56" s="14"/>
      <c r="F56" s="14"/>
      <c r="G56" s="21"/>
      <c r="H56" s="14"/>
      <c r="I56" s="14" t="str">
        <f aca="false">IF($A56="","",IF(OR($F56="Passed",$F56="Signed Off"),"Covered",IF($F56="Failed","Defect",IF($F56="Blocked","Blocked",IF($F56="Not Started","Planned","In Progress")))))</f>
        <v/>
      </c>
      <c r="J56" s="14"/>
      <c r="K56" s="14"/>
      <c r="L56" s="14"/>
    </row>
    <row r="57" customFormat="false" ht="15" hidden="false" customHeight="false" outlineLevel="0" collapsed="false">
      <c r="A57" s="14"/>
      <c r="B57" s="14"/>
      <c r="C57" s="14"/>
      <c r="D57" s="14"/>
      <c r="E57" s="14"/>
      <c r="F57" s="14"/>
      <c r="G57" s="21"/>
      <c r="H57" s="14"/>
      <c r="I57" s="14" t="str">
        <f aca="false">IF($A57="","",IF(OR($F57="Passed",$F57="Signed Off"),"Covered",IF($F57="Failed","Defect",IF($F57="Blocked","Blocked",IF($F57="Not Started","Planned","In Progress")))))</f>
        <v/>
      </c>
      <c r="J57" s="14"/>
      <c r="K57" s="14"/>
      <c r="L57" s="14"/>
    </row>
    <row r="58" customFormat="false" ht="15" hidden="false" customHeight="false" outlineLevel="0" collapsed="false">
      <c r="A58" s="14"/>
      <c r="B58" s="14"/>
      <c r="C58" s="14"/>
      <c r="D58" s="14"/>
      <c r="E58" s="14"/>
      <c r="F58" s="14"/>
      <c r="G58" s="21"/>
      <c r="H58" s="14"/>
      <c r="I58" s="14" t="str">
        <f aca="false">IF($A58="","",IF(OR($F58="Passed",$F58="Signed Off"),"Covered",IF($F58="Failed","Defect",IF($F58="Blocked","Blocked",IF($F58="Not Started","Planned","In Progress")))))</f>
        <v/>
      </c>
      <c r="J58" s="14"/>
      <c r="K58" s="14"/>
      <c r="L58" s="14"/>
    </row>
    <row r="59" customFormat="false" ht="15" hidden="false" customHeight="false" outlineLevel="0" collapsed="false">
      <c r="A59" s="14"/>
      <c r="B59" s="14"/>
      <c r="C59" s="14"/>
      <c r="D59" s="14"/>
      <c r="E59" s="14"/>
      <c r="F59" s="14"/>
      <c r="G59" s="21"/>
      <c r="H59" s="14"/>
      <c r="I59" s="14" t="str">
        <f aca="false">IF($A59="","",IF(OR($F59="Passed",$F59="Signed Off"),"Covered",IF($F59="Failed","Defect",IF($F59="Blocked","Blocked",IF($F59="Not Started","Planned","In Progress")))))</f>
        <v/>
      </c>
      <c r="J59" s="14"/>
      <c r="K59" s="14"/>
      <c r="L59" s="14"/>
    </row>
    <row r="60" customFormat="false" ht="15" hidden="false" customHeight="false" outlineLevel="0" collapsed="false">
      <c r="A60" s="14"/>
      <c r="B60" s="14"/>
      <c r="C60" s="14"/>
      <c r="D60" s="14"/>
      <c r="E60" s="14"/>
      <c r="F60" s="14"/>
      <c r="G60" s="21"/>
      <c r="H60" s="14"/>
      <c r="I60" s="14" t="str">
        <f aca="false">IF($A60="","",IF(OR($F60="Passed",$F60="Signed Off"),"Covered",IF($F60="Failed","Defect",IF($F60="Blocked","Blocked",IF($F60="Not Started","Planned","In Progress")))))</f>
        <v/>
      </c>
      <c r="J60" s="14"/>
      <c r="K60" s="14"/>
      <c r="L60" s="14"/>
    </row>
    <row r="61" customFormat="false" ht="15" hidden="false" customHeight="false" outlineLevel="0" collapsed="false">
      <c r="A61" s="14"/>
      <c r="B61" s="14"/>
      <c r="C61" s="14"/>
      <c r="D61" s="14"/>
      <c r="E61" s="14"/>
      <c r="F61" s="14"/>
      <c r="G61" s="21"/>
      <c r="H61" s="14"/>
      <c r="I61" s="14" t="str">
        <f aca="false">IF($A61="","",IF(OR($F61="Passed",$F61="Signed Off"),"Covered",IF($F61="Failed","Defect",IF($F61="Blocked","Blocked",IF($F61="Not Started","Planned","In Progress")))))</f>
        <v/>
      </c>
      <c r="J61" s="14"/>
      <c r="K61" s="14"/>
      <c r="L61" s="14"/>
    </row>
    <row r="62" customFormat="false" ht="15" hidden="false" customHeight="false" outlineLevel="0" collapsed="false">
      <c r="A62" s="14"/>
      <c r="B62" s="14"/>
      <c r="C62" s="14"/>
      <c r="D62" s="14"/>
      <c r="E62" s="14"/>
      <c r="F62" s="14"/>
      <c r="G62" s="21"/>
      <c r="H62" s="14"/>
      <c r="I62" s="14" t="str">
        <f aca="false">IF($A62="","",IF(OR($F62="Passed",$F62="Signed Off"),"Covered",IF($F62="Failed","Defect",IF($F62="Blocked","Blocked",IF($F62="Not Started","Planned","In Progress")))))</f>
        <v/>
      </c>
      <c r="J62" s="14"/>
      <c r="K62" s="14"/>
      <c r="L62" s="14"/>
    </row>
    <row r="63" customFormat="false" ht="15" hidden="false" customHeight="false" outlineLevel="0" collapsed="false">
      <c r="A63" s="14"/>
      <c r="B63" s="14"/>
      <c r="C63" s="14"/>
      <c r="D63" s="14"/>
      <c r="E63" s="14"/>
      <c r="F63" s="14"/>
      <c r="G63" s="21"/>
      <c r="H63" s="14"/>
      <c r="I63" s="14" t="str">
        <f aca="false">IF($A63="","",IF(OR($F63="Passed",$F63="Signed Off"),"Covered",IF($F63="Failed","Defect",IF($F63="Blocked","Blocked",IF($F63="Not Started","Planned","In Progress")))))</f>
        <v/>
      </c>
      <c r="J63" s="14"/>
      <c r="K63" s="14"/>
      <c r="L63" s="14"/>
    </row>
    <row r="64" customFormat="false" ht="15" hidden="false" customHeight="false" outlineLevel="0" collapsed="false">
      <c r="A64" s="14"/>
      <c r="B64" s="14"/>
      <c r="C64" s="14"/>
      <c r="D64" s="14"/>
      <c r="E64" s="14"/>
      <c r="F64" s="14"/>
      <c r="G64" s="21"/>
      <c r="H64" s="14"/>
      <c r="I64" s="14" t="str">
        <f aca="false">IF($A64="","",IF(OR($F64="Passed",$F64="Signed Off"),"Covered",IF($F64="Failed","Defect",IF($F64="Blocked","Blocked",IF($F64="Not Started","Planned","In Progress")))))</f>
        <v/>
      </c>
      <c r="J64" s="14"/>
      <c r="K64" s="14"/>
      <c r="L64" s="14"/>
    </row>
    <row r="65" customFormat="false" ht="15" hidden="false" customHeight="false" outlineLevel="0" collapsed="false">
      <c r="A65" s="14"/>
      <c r="B65" s="14"/>
      <c r="C65" s="14"/>
      <c r="D65" s="14"/>
      <c r="E65" s="14"/>
      <c r="F65" s="14"/>
      <c r="G65" s="21"/>
      <c r="H65" s="14"/>
      <c r="I65" s="14" t="str">
        <f aca="false">IF($A65="","",IF(OR($F65="Passed",$F65="Signed Off"),"Covered",IF($F65="Failed","Defect",IF($F65="Blocked","Blocked",IF($F65="Not Started","Planned","In Progress")))))</f>
        <v/>
      </c>
      <c r="J65" s="14"/>
      <c r="K65" s="14"/>
      <c r="L65" s="14"/>
    </row>
    <row r="66" customFormat="false" ht="15" hidden="false" customHeight="false" outlineLevel="0" collapsed="false">
      <c r="A66" s="14"/>
      <c r="B66" s="14"/>
      <c r="C66" s="14"/>
      <c r="D66" s="14"/>
      <c r="E66" s="14"/>
      <c r="F66" s="14"/>
      <c r="G66" s="21"/>
      <c r="H66" s="14"/>
      <c r="I66" s="14" t="str">
        <f aca="false">IF($A66="","",IF(OR($F66="Passed",$F66="Signed Off"),"Covered",IF($F66="Failed","Defect",IF($F66="Blocked","Blocked",IF($F66="Not Started","Planned","In Progress")))))</f>
        <v/>
      </c>
      <c r="J66" s="14"/>
      <c r="K66" s="14"/>
      <c r="L66" s="14"/>
    </row>
    <row r="67" customFormat="false" ht="15" hidden="false" customHeight="false" outlineLevel="0" collapsed="false">
      <c r="A67" s="14"/>
      <c r="B67" s="14"/>
      <c r="C67" s="14"/>
      <c r="D67" s="14"/>
      <c r="E67" s="14"/>
      <c r="F67" s="14"/>
      <c r="G67" s="21"/>
      <c r="H67" s="14"/>
      <c r="I67" s="14" t="str">
        <f aca="false">IF($A67="","",IF(OR($F67="Passed",$F67="Signed Off"),"Covered",IF($F67="Failed","Defect",IF($F67="Blocked","Blocked",IF($F67="Not Started","Planned","In Progress")))))</f>
        <v/>
      </c>
      <c r="J67" s="14"/>
      <c r="K67" s="14"/>
      <c r="L67" s="14"/>
    </row>
    <row r="68" customFormat="false" ht="15" hidden="false" customHeight="false" outlineLevel="0" collapsed="false">
      <c r="A68" s="14"/>
      <c r="B68" s="14"/>
      <c r="C68" s="14"/>
      <c r="D68" s="14"/>
      <c r="E68" s="14"/>
      <c r="F68" s="14"/>
      <c r="G68" s="21"/>
      <c r="H68" s="14"/>
      <c r="I68" s="14" t="str">
        <f aca="false">IF($A68="","",IF(OR($F68="Passed",$F68="Signed Off"),"Covered",IF($F68="Failed","Defect",IF($F68="Blocked","Blocked",IF($F68="Not Started","Planned","In Progress")))))</f>
        <v/>
      </c>
      <c r="J68" s="14"/>
      <c r="K68" s="14"/>
      <c r="L68" s="14"/>
    </row>
    <row r="69" customFormat="false" ht="15" hidden="false" customHeight="false" outlineLevel="0" collapsed="false">
      <c r="A69" s="14"/>
      <c r="B69" s="14"/>
      <c r="C69" s="14"/>
      <c r="D69" s="14"/>
      <c r="E69" s="14"/>
      <c r="F69" s="14"/>
      <c r="G69" s="21"/>
      <c r="H69" s="14"/>
      <c r="I69" s="14" t="str">
        <f aca="false">IF($A69="","",IF(OR($F69="Passed",$F69="Signed Off"),"Covered",IF($F69="Failed","Defect",IF($F69="Blocked","Blocked",IF($F69="Not Started","Planned","In Progress")))))</f>
        <v/>
      </c>
      <c r="J69" s="14"/>
      <c r="K69" s="14"/>
      <c r="L69" s="14"/>
    </row>
    <row r="70" customFormat="false" ht="15" hidden="false" customHeight="false" outlineLevel="0" collapsed="false">
      <c r="A70" s="14"/>
      <c r="B70" s="14"/>
      <c r="C70" s="14"/>
      <c r="D70" s="14"/>
      <c r="E70" s="14"/>
      <c r="F70" s="14"/>
      <c r="G70" s="21"/>
      <c r="H70" s="14"/>
      <c r="I70" s="14" t="str">
        <f aca="false">IF($A70="","",IF(OR($F70="Passed",$F70="Signed Off"),"Covered",IF($F70="Failed","Defect",IF($F70="Blocked","Blocked",IF($F70="Not Started","Planned","In Progress")))))</f>
        <v/>
      </c>
      <c r="J70" s="14"/>
      <c r="K70" s="14"/>
      <c r="L70" s="14"/>
    </row>
    <row r="71" customFormat="false" ht="15" hidden="false" customHeight="false" outlineLevel="0" collapsed="false">
      <c r="A71" s="14"/>
      <c r="B71" s="14"/>
      <c r="C71" s="14"/>
      <c r="D71" s="14"/>
      <c r="E71" s="14"/>
      <c r="F71" s="14"/>
      <c r="G71" s="21"/>
      <c r="H71" s="14"/>
      <c r="I71" s="14" t="str">
        <f aca="false">IF($A71="","",IF(OR($F71="Passed",$F71="Signed Off"),"Covered",IF($F71="Failed","Defect",IF($F71="Blocked","Blocked",IF($F71="Not Started","Planned","In Progress")))))</f>
        <v/>
      </c>
      <c r="J71" s="14"/>
      <c r="K71" s="14"/>
      <c r="L71" s="14"/>
    </row>
    <row r="72" customFormat="false" ht="15" hidden="false" customHeight="false" outlineLevel="0" collapsed="false">
      <c r="A72" s="14"/>
      <c r="B72" s="14"/>
      <c r="C72" s="14"/>
      <c r="D72" s="14"/>
      <c r="E72" s="14"/>
      <c r="F72" s="14"/>
      <c r="G72" s="21"/>
      <c r="H72" s="14"/>
      <c r="I72" s="14" t="str">
        <f aca="false">IF($A72="","",IF(OR($F72="Passed",$F72="Signed Off"),"Covered",IF($F72="Failed","Defect",IF($F72="Blocked","Blocked",IF($F72="Not Started","Planned","In Progress")))))</f>
        <v/>
      </c>
      <c r="J72" s="14"/>
      <c r="K72" s="14"/>
      <c r="L72" s="14"/>
    </row>
    <row r="73" customFormat="false" ht="15" hidden="false" customHeight="false" outlineLevel="0" collapsed="false">
      <c r="A73" s="14"/>
      <c r="B73" s="14"/>
      <c r="C73" s="14"/>
      <c r="D73" s="14"/>
      <c r="E73" s="14"/>
      <c r="F73" s="14"/>
      <c r="G73" s="21"/>
      <c r="H73" s="14"/>
      <c r="I73" s="14" t="str">
        <f aca="false">IF($A73="","",IF(OR($F73="Passed",$F73="Signed Off"),"Covered",IF($F73="Failed","Defect",IF($F73="Blocked","Blocked",IF($F73="Not Started","Planned","In Progress")))))</f>
        <v/>
      </c>
      <c r="J73" s="14"/>
      <c r="K73" s="14"/>
      <c r="L73" s="14"/>
    </row>
    <row r="74" customFormat="false" ht="15" hidden="false" customHeight="false" outlineLevel="0" collapsed="false">
      <c r="A74" s="14"/>
      <c r="B74" s="14"/>
      <c r="C74" s="14"/>
      <c r="D74" s="14"/>
      <c r="E74" s="14"/>
      <c r="F74" s="14"/>
      <c r="G74" s="21"/>
      <c r="H74" s="14"/>
      <c r="I74" s="14" t="str">
        <f aca="false">IF($A74="","",IF(OR($F74="Passed",$F74="Signed Off"),"Covered",IF($F74="Failed","Defect",IF($F74="Blocked","Blocked",IF($F74="Not Started","Planned","In Progress")))))</f>
        <v/>
      </c>
      <c r="J74" s="14"/>
      <c r="K74" s="14"/>
      <c r="L74" s="14"/>
    </row>
    <row r="75" customFormat="false" ht="15" hidden="false" customHeight="false" outlineLevel="0" collapsed="false">
      <c r="A75" s="14"/>
      <c r="B75" s="14"/>
      <c r="C75" s="14"/>
      <c r="D75" s="14"/>
      <c r="E75" s="14"/>
      <c r="F75" s="14"/>
      <c r="G75" s="21"/>
      <c r="H75" s="14"/>
      <c r="I75" s="14" t="str">
        <f aca="false">IF($A75="","",IF(OR($F75="Passed",$F75="Signed Off"),"Covered",IF($F75="Failed","Defect",IF($F75="Blocked","Blocked",IF($F75="Not Started","Planned","In Progress")))))</f>
        <v/>
      </c>
      <c r="J75" s="14"/>
      <c r="K75" s="14"/>
      <c r="L75" s="14"/>
    </row>
    <row r="76" customFormat="false" ht="15" hidden="false" customHeight="false" outlineLevel="0" collapsed="false">
      <c r="A76" s="14"/>
      <c r="B76" s="14"/>
      <c r="C76" s="14"/>
      <c r="D76" s="14"/>
      <c r="E76" s="14"/>
      <c r="F76" s="14"/>
      <c r="G76" s="21"/>
      <c r="H76" s="14"/>
      <c r="I76" s="14" t="str">
        <f aca="false">IF($A76="","",IF(OR($F76="Passed",$F76="Signed Off"),"Covered",IF($F76="Failed","Defect",IF($F76="Blocked","Blocked",IF($F76="Not Started","Planned","In Progress")))))</f>
        <v/>
      </c>
      <c r="J76" s="14"/>
      <c r="K76" s="14"/>
      <c r="L76" s="14"/>
    </row>
    <row r="77" customFormat="false" ht="15" hidden="false" customHeight="false" outlineLevel="0" collapsed="false">
      <c r="A77" s="14"/>
      <c r="B77" s="14"/>
      <c r="C77" s="14"/>
      <c r="D77" s="14"/>
      <c r="E77" s="14"/>
      <c r="F77" s="14"/>
      <c r="G77" s="21"/>
      <c r="H77" s="14"/>
      <c r="I77" s="14" t="str">
        <f aca="false">IF($A77="","",IF(OR($F77="Passed",$F77="Signed Off"),"Covered",IF($F77="Failed","Defect",IF($F77="Blocked","Blocked",IF($F77="Not Started","Planned","In Progress")))))</f>
        <v/>
      </c>
      <c r="J77" s="14"/>
      <c r="K77" s="14"/>
      <c r="L77" s="14"/>
    </row>
    <row r="78" customFormat="false" ht="15" hidden="false" customHeight="false" outlineLevel="0" collapsed="false">
      <c r="A78" s="14"/>
      <c r="B78" s="14"/>
      <c r="C78" s="14"/>
      <c r="D78" s="14"/>
      <c r="E78" s="14"/>
      <c r="F78" s="14"/>
      <c r="G78" s="21"/>
      <c r="H78" s="14"/>
      <c r="I78" s="14" t="str">
        <f aca="false">IF($A78="","",IF(OR($F78="Passed",$F78="Signed Off"),"Covered",IF($F78="Failed","Defect",IF($F78="Blocked","Blocked",IF($F78="Not Started","Planned","In Progress")))))</f>
        <v/>
      </c>
      <c r="J78" s="14"/>
      <c r="K78" s="14"/>
      <c r="L78" s="14"/>
    </row>
    <row r="79" customFormat="false" ht="15" hidden="false" customHeight="false" outlineLevel="0" collapsed="false">
      <c r="A79" s="14"/>
      <c r="B79" s="14"/>
      <c r="C79" s="14"/>
      <c r="D79" s="14"/>
      <c r="E79" s="14"/>
      <c r="F79" s="14"/>
      <c r="G79" s="21"/>
      <c r="H79" s="14"/>
      <c r="I79" s="14" t="str">
        <f aca="false">IF($A79="","",IF(OR($F79="Passed",$F79="Signed Off"),"Covered",IF($F79="Failed","Defect",IF($F79="Blocked","Blocked",IF($F79="Not Started","Planned","In Progress")))))</f>
        <v/>
      </c>
      <c r="J79" s="14"/>
      <c r="K79" s="14"/>
      <c r="L79" s="14"/>
    </row>
    <row r="80" customFormat="false" ht="15" hidden="false" customHeight="false" outlineLevel="0" collapsed="false">
      <c r="A80" s="14"/>
      <c r="B80" s="14"/>
      <c r="C80" s="14"/>
      <c r="D80" s="14"/>
      <c r="E80" s="14"/>
      <c r="F80" s="14"/>
      <c r="G80" s="21"/>
      <c r="H80" s="14"/>
      <c r="I80" s="14" t="str">
        <f aca="false">IF($A80="","",IF(OR($F80="Passed",$F80="Signed Off"),"Covered",IF($F80="Failed","Defect",IF($F80="Blocked","Blocked",IF($F80="Not Started","Planned","In Progress")))))</f>
        <v/>
      </c>
      <c r="J80" s="14"/>
      <c r="K80" s="14"/>
      <c r="L80" s="14"/>
    </row>
    <row r="81" customFormat="false" ht="15" hidden="false" customHeight="false" outlineLevel="0" collapsed="false">
      <c r="A81" s="14"/>
      <c r="B81" s="14"/>
      <c r="C81" s="14"/>
      <c r="D81" s="14"/>
      <c r="E81" s="14"/>
      <c r="F81" s="14"/>
      <c r="G81" s="21"/>
      <c r="H81" s="14"/>
      <c r="I81" s="14" t="str">
        <f aca="false">IF($A81="","",IF(OR($F81="Passed",$F81="Signed Off"),"Covered",IF($F81="Failed","Defect",IF($F81="Blocked","Blocked",IF($F81="Not Started","Planned","In Progress")))))</f>
        <v/>
      </c>
      <c r="J81" s="14"/>
      <c r="K81" s="14"/>
      <c r="L81" s="14"/>
    </row>
    <row r="82" customFormat="false" ht="15" hidden="false" customHeight="false" outlineLevel="0" collapsed="false">
      <c r="A82" s="14"/>
      <c r="B82" s="14"/>
      <c r="C82" s="14"/>
      <c r="D82" s="14"/>
      <c r="E82" s="14"/>
      <c r="F82" s="14"/>
      <c r="G82" s="21"/>
      <c r="H82" s="14"/>
      <c r="I82" s="14" t="str">
        <f aca="false">IF($A82="","",IF(OR($F82="Passed",$F82="Signed Off"),"Covered",IF($F82="Failed","Defect",IF($F82="Blocked","Blocked",IF($F82="Not Started","Planned","In Progress")))))</f>
        <v/>
      </c>
      <c r="J82" s="14"/>
      <c r="K82" s="14"/>
      <c r="L82" s="14"/>
    </row>
    <row r="83" customFormat="false" ht="15" hidden="false" customHeight="false" outlineLevel="0" collapsed="false">
      <c r="A83" s="14"/>
      <c r="B83" s="14"/>
      <c r="C83" s="14"/>
      <c r="D83" s="14"/>
      <c r="E83" s="14"/>
      <c r="F83" s="14"/>
      <c r="G83" s="21"/>
      <c r="H83" s="14"/>
      <c r="I83" s="14" t="str">
        <f aca="false">IF($A83="","",IF(OR($F83="Passed",$F83="Signed Off"),"Covered",IF($F83="Failed","Defect",IF($F83="Blocked","Blocked",IF($F83="Not Started","Planned","In Progress")))))</f>
        <v/>
      </c>
      <c r="J83" s="14"/>
      <c r="K83" s="14"/>
      <c r="L83" s="14"/>
    </row>
    <row r="84" customFormat="false" ht="15" hidden="false" customHeight="false" outlineLevel="0" collapsed="false">
      <c r="A84" s="14"/>
      <c r="B84" s="14"/>
      <c r="C84" s="14"/>
      <c r="D84" s="14"/>
      <c r="E84" s="14"/>
      <c r="F84" s="14"/>
      <c r="G84" s="21"/>
      <c r="H84" s="14"/>
      <c r="I84" s="14" t="str">
        <f aca="false">IF($A84="","",IF(OR($F84="Passed",$F84="Signed Off"),"Covered",IF($F84="Failed","Defect",IF($F84="Blocked","Blocked",IF($F84="Not Started","Planned","In Progress")))))</f>
        <v/>
      </c>
      <c r="J84" s="14"/>
      <c r="K84" s="14"/>
      <c r="L84" s="14"/>
    </row>
    <row r="85" customFormat="false" ht="15" hidden="false" customHeight="false" outlineLevel="0" collapsed="false">
      <c r="A85" s="14"/>
      <c r="B85" s="14"/>
      <c r="C85" s="14"/>
      <c r="D85" s="14"/>
      <c r="E85" s="14"/>
      <c r="F85" s="14"/>
      <c r="G85" s="21"/>
      <c r="H85" s="14"/>
      <c r="I85" s="14" t="str">
        <f aca="false">IF($A85="","",IF(OR($F85="Passed",$F85="Signed Off"),"Covered",IF($F85="Failed","Defect",IF($F85="Blocked","Blocked",IF($F85="Not Started","Planned","In Progress")))))</f>
        <v/>
      </c>
      <c r="J85" s="14"/>
      <c r="K85" s="14"/>
      <c r="L85" s="14"/>
    </row>
    <row r="86" customFormat="false" ht="15" hidden="false" customHeight="false" outlineLevel="0" collapsed="false">
      <c r="A86" s="14"/>
      <c r="B86" s="14"/>
      <c r="C86" s="14"/>
      <c r="D86" s="14"/>
      <c r="E86" s="14"/>
      <c r="F86" s="14"/>
      <c r="G86" s="21"/>
      <c r="H86" s="14"/>
      <c r="I86" s="14" t="str">
        <f aca="false">IF($A86="","",IF(OR($F86="Passed",$F86="Signed Off"),"Covered",IF($F86="Failed","Defect",IF($F86="Blocked","Blocked",IF($F86="Not Started","Planned","In Progress")))))</f>
        <v/>
      </c>
      <c r="J86" s="14"/>
      <c r="K86" s="14"/>
      <c r="L86" s="14"/>
    </row>
    <row r="87" customFormat="false" ht="15" hidden="false" customHeight="false" outlineLevel="0" collapsed="false">
      <c r="A87" s="14"/>
      <c r="B87" s="14"/>
      <c r="C87" s="14"/>
      <c r="D87" s="14"/>
      <c r="E87" s="14"/>
      <c r="F87" s="14"/>
      <c r="G87" s="21"/>
      <c r="H87" s="14"/>
      <c r="I87" s="14" t="str">
        <f aca="false">IF($A87="","",IF(OR($F87="Passed",$F87="Signed Off"),"Covered",IF($F87="Failed","Defect",IF($F87="Blocked","Blocked",IF($F87="Not Started","Planned","In Progress")))))</f>
        <v/>
      </c>
      <c r="J87" s="14"/>
      <c r="K87" s="14"/>
      <c r="L87" s="14"/>
    </row>
    <row r="88" customFormat="false" ht="15" hidden="false" customHeight="false" outlineLevel="0" collapsed="false">
      <c r="A88" s="14"/>
      <c r="B88" s="14"/>
      <c r="C88" s="14"/>
      <c r="D88" s="14"/>
      <c r="E88" s="14"/>
      <c r="F88" s="14"/>
      <c r="G88" s="21"/>
      <c r="H88" s="14"/>
      <c r="I88" s="14" t="str">
        <f aca="false">IF($A88="","",IF(OR($F88="Passed",$F88="Signed Off"),"Covered",IF($F88="Failed","Defect",IF($F88="Blocked","Blocked",IF($F88="Not Started","Planned","In Progress")))))</f>
        <v/>
      </c>
      <c r="J88" s="14"/>
      <c r="K88" s="14"/>
      <c r="L88" s="14"/>
    </row>
    <row r="89" customFormat="false" ht="15" hidden="false" customHeight="false" outlineLevel="0" collapsed="false">
      <c r="A89" s="14"/>
      <c r="B89" s="14"/>
      <c r="C89" s="14"/>
      <c r="D89" s="14"/>
      <c r="E89" s="14"/>
      <c r="F89" s="14"/>
      <c r="G89" s="21"/>
      <c r="H89" s="14"/>
      <c r="I89" s="14" t="str">
        <f aca="false">IF($A89="","",IF(OR($F89="Passed",$F89="Signed Off"),"Covered",IF($F89="Failed","Defect",IF($F89="Blocked","Blocked",IF($F89="Not Started","Planned","In Progress")))))</f>
        <v/>
      </c>
      <c r="J89" s="14"/>
      <c r="K89" s="14"/>
      <c r="L89" s="14"/>
    </row>
    <row r="90" customFormat="false" ht="15" hidden="false" customHeight="false" outlineLevel="0" collapsed="false">
      <c r="A90" s="14"/>
      <c r="B90" s="14"/>
      <c r="C90" s="14"/>
      <c r="D90" s="14"/>
      <c r="E90" s="14"/>
      <c r="F90" s="14"/>
      <c r="G90" s="21"/>
      <c r="H90" s="14"/>
      <c r="I90" s="14" t="str">
        <f aca="false">IF($A90="","",IF(OR($F90="Passed",$F90="Signed Off"),"Covered",IF($F90="Failed","Defect",IF($F90="Blocked","Blocked",IF($F90="Not Started","Planned","In Progress")))))</f>
        <v/>
      </c>
      <c r="J90" s="14"/>
      <c r="K90" s="14"/>
      <c r="L90" s="14"/>
    </row>
    <row r="91" customFormat="false" ht="15" hidden="false" customHeight="false" outlineLevel="0" collapsed="false">
      <c r="A91" s="14"/>
      <c r="B91" s="14"/>
      <c r="C91" s="14"/>
      <c r="D91" s="14"/>
      <c r="E91" s="14"/>
      <c r="F91" s="14"/>
      <c r="G91" s="21"/>
      <c r="H91" s="14"/>
      <c r="I91" s="14" t="str">
        <f aca="false">IF($A91="","",IF(OR($F91="Passed",$F91="Signed Off"),"Covered",IF($F91="Failed","Defect",IF($F91="Blocked","Blocked",IF($F91="Not Started","Planned","In Progress")))))</f>
        <v/>
      </c>
      <c r="J91" s="14"/>
      <c r="K91" s="14"/>
      <c r="L91" s="14"/>
    </row>
    <row r="92" customFormat="false" ht="15" hidden="false" customHeight="false" outlineLevel="0" collapsed="false">
      <c r="A92" s="14"/>
      <c r="B92" s="14"/>
      <c r="C92" s="14"/>
      <c r="D92" s="14"/>
      <c r="E92" s="14"/>
      <c r="F92" s="14"/>
      <c r="G92" s="21"/>
      <c r="H92" s="14"/>
      <c r="I92" s="14" t="str">
        <f aca="false">IF($A92="","",IF(OR($F92="Passed",$F92="Signed Off"),"Covered",IF($F92="Failed","Defect",IF($F92="Blocked","Blocked",IF($F92="Not Started","Planned","In Progress")))))</f>
        <v/>
      </c>
      <c r="J92" s="14"/>
      <c r="K92" s="14"/>
      <c r="L92" s="14"/>
    </row>
    <row r="93" customFormat="false" ht="15" hidden="false" customHeight="false" outlineLevel="0" collapsed="false">
      <c r="A93" s="14"/>
      <c r="B93" s="14"/>
      <c r="C93" s="14"/>
      <c r="D93" s="14"/>
      <c r="E93" s="14"/>
      <c r="F93" s="14"/>
      <c r="G93" s="21"/>
      <c r="H93" s="14"/>
      <c r="I93" s="14" t="str">
        <f aca="false">IF($A93="","",IF(OR($F93="Passed",$F93="Signed Off"),"Covered",IF($F93="Failed","Defect",IF($F93="Blocked","Blocked",IF($F93="Not Started","Planned","In Progress")))))</f>
        <v/>
      </c>
      <c r="J93" s="14"/>
      <c r="K93" s="14"/>
      <c r="L93" s="14"/>
    </row>
    <row r="94" customFormat="false" ht="15" hidden="false" customHeight="false" outlineLevel="0" collapsed="false">
      <c r="A94" s="14"/>
      <c r="B94" s="14"/>
      <c r="C94" s="14"/>
      <c r="D94" s="14"/>
      <c r="E94" s="14"/>
      <c r="F94" s="14"/>
      <c r="G94" s="21"/>
      <c r="H94" s="14"/>
      <c r="I94" s="14" t="str">
        <f aca="false">IF($A94="","",IF(OR($F94="Passed",$F94="Signed Off"),"Covered",IF($F94="Failed","Defect",IF($F94="Blocked","Blocked",IF($F94="Not Started","Planned","In Progress")))))</f>
        <v/>
      </c>
      <c r="J94" s="14"/>
      <c r="K94" s="14"/>
      <c r="L94" s="14"/>
    </row>
    <row r="95" customFormat="false" ht="15" hidden="false" customHeight="false" outlineLevel="0" collapsed="false">
      <c r="A95" s="14"/>
      <c r="B95" s="14"/>
      <c r="C95" s="14"/>
      <c r="D95" s="14"/>
      <c r="E95" s="14"/>
      <c r="F95" s="14"/>
      <c r="G95" s="21"/>
      <c r="H95" s="14"/>
      <c r="I95" s="14" t="str">
        <f aca="false">IF($A95="","",IF(OR($F95="Passed",$F95="Signed Off"),"Covered",IF($F95="Failed","Defect",IF($F95="Blocked","Blocked",IF($F95="Not Started","Planned","In Progress")))))</f>
        <v/>
      </c>
      <c r="J95" s="14"/>
      <c r="K95" s="14"/>
      <c r="L95" s="14"/>
    </row>
    <row r="96" customFormat="false" ht="15" hidden="false" customHeight="false" outlineLevel="0" collapsed="false">
      <c r="A96" s="14"/>
      <c r="B96" s="14"/>
      <c r="C96" s="14"/>
      <c r="D96" s="14"/>
      <c r="E96" s="14"/>
      <c r="F96" s="14"/>
      <c r="G96" s="21"/>
      <c r="H96" s="14"/>
      <c r="I96" s="14" t="str">
        <f aca="false">IF($A96="","",IF(OR($F96="Passed",$F96="Signed Off"),"Covered",IF($F96="Failed","Defect",IF($F96="Blocked","Blocked",IF($F96="Not Started","Planned","In Progress")))))</f>
        <v/>
      </c>
      <c r="J96" s="14"/>
      <c r="K96" s="14"/>
      <c r="L96" s="14"/>
    </row>
    <row r="97" customFormat="false" ht="15" hidden="false" customHeight="false" outlineLevel="0" collapsed="false">
      <c r="A97" s="14"/>
      <c r="B97" s="14"/>
      <c r="C97" s="14"/>
      <c r="D97" s="14"/>
      <c r="E97" s="14"/>
      <c r="F97" s="14"/>
      <c r="G97" s="21"/>
      <c r="H97" s="14"/>
      <c r="I97" s="14" t="str">
        <f aca="false">IF($A97="","",IF(OR($F97="Passed",$F97="Signed Off"),"Covered",IF($F97="Failed","Defect",IF($F97="Blocked","Blocked",IF($F97="Not Started","Planned","In Progress")))))</f>
        <v/>
      </c>
      <c r="J97" s="14"/>
      <c r="K97" s="14"/>
      <c r="L97" s="14"/>
    </row>
    <row r="98" customFormat="false" ht="15" hidden="false" customHeight="false" outlineLevel="0" collapsed="false">
      <c r="A98" s="14"/>
      <c r="B98" s="14"/>
      <c r="C98" s="14"/>
      <c r="D98" s="14"/>
      <c r="E98" s="14"/>
      <c r="F98" s="14"/>
      <c r="G98" s="21"/>
      <c r="H98" s="14"/>
      <c r="I98" s="14" t="str">
        <f aca="false">IF($A98="","",IF(OR($F98="Passed",$F98="Signed Off"),"Covered",IF($F98="Failed","Defect",IF($F98="Blocked","Blocked",IF($F98="Not Started","Planned","In Progress")))))</f>
        <v/>
      </c>
      <c r="J98" s="14"/>
      <c r="K98" s="14"/>
      <c r="L98" s="14"/>
    </row>
    <row r="99" customFormat="false" ht="15" hidden="false" customHeight="false" outlineLevel="0" collapsed="false">
      <c r="A99" s="14"/>
      <c r="B99" s="14"/>
      <c r="C99" s="14"/>
      <c r="D99" s="14"/>
      <c r="E99" s="14"/>
      <c r="F99" s="14"/>
      <c r="G99" s="21"/>
      <c r="H99" s="14"/>
      <c r="I99" s="14" t="str">
        <f aca="false">IF($A99="","",IF(OR($F99="Passed",$F99="Signed Off"),"Covered",IF($F99="Failed","Defect",IF($F99="Blocked","Blocked",IF($F99="Not Started","Planned","In Progress")))))</f>
        <v/>
      </c>
      <c r="J99" s="14"/>
      <c r="K99" s="14"/>
      <c r="L99" s="14"/>
    </row>
    <row r="100" customFormat="false" ht="15" hidden="false" customHeight="false" outlineLevel="0" collapsed="false">
      <c r="A100" s="14"/>
      <c r="B100" s="14"/>
      <c r="C100" s="14"/>
      <c r="D100" s="14"/>
      <c r="E100" s="14"/>
      <c r="F100" s="14"/>
      <c r="G100" s="21"/>
      <c r="H100" s="14"/>
      <c r="I100" s="14" t="str">
        <f aca="false">IF($A100="","",IF(OR($F100="Passed",$F100="Signed Off"),"Covered",IF($F100="Failed","Defect",IF($F100="Blocked","Blocked",IF($F100="Not Started","Planned","In Progress")))))</f>
        <v/>
      </c>
      <c r="J100" s="14"/>
      <c r="K100" s="14"/>
      <c r="L100" s="14"/>
    </row>
    <row r="101" customFormat="false" ht="15" hidden="false" customHeight="false" outlineLevel="0" collapsed="false">
      <c r="A101" s="14"/>
      <c r="B101" s="14"/>
      <c r="C101" s="14"/>
      <c r="D101" s="14"/>
      <c r="E101" s="14"/>
      <c r="F101" s="14"/>
      <c r="G101" s="21"/>
      <c r="H101" s="14"/>
      <c r="I101" s="14" t="str">
        <f aca="false">IF($A101="","",IF(OR($F101="Passed",$F101="Signed Off"),"Covered",IF($F101="Failed","Defect",IF($F101="Blocked","Blocked",IF($F101="Not Started","Planned","In Progress")))))</f>
        <v/>
      </c>
      <c r="J101" s="14"/>
      <c r="K101" s="14"/>
      <c r="L101" s="14"/>
    </row>
    <row r="102" customFormat="false" ht="15" hidden="false" customHeight="false" outlineLevel="0" collapsed="false">
      <c r="A102" s="14"/>
      <c r="B102" s="14"/>
      <c r="C102" s="14"/>
      <c r="D102" s="14"/>
      <c r="E102" s="14"/>
      <c r="F102" s="14"/>
      <c r="G102" s="21"/>
      <c r="H102" s="14"/>
      <c r="I102" s="14" t="str">
        <f aca="false">IF($A102="","",IF(OR($F102="Passed",$F102="Signed Off"),"Covered",IF($F102="Failed","Defect",IF($F102="Blocked","Blocked",IF($F102="Not Started","Planned","In Progress")))))</f>
        <v/>
      </c>
      <c r="J102" s="14"/>
      <c r="K102" s="14"/>
      <c r="L102" s="14"/>
    </row>
    <row r="103" customFormat="false" ht="15" hidden="false" customHeight="false" outlineLevel="0" collapsed="false">
      <c r="A103" s="14"/>
      <c r="B103" s="14"/>
      <c r="C103" s="14"/>
      <c r="D103" s="14"/>
      <c r="E103" s="14"/>
      <c r="F103" s="14"/>
      <c r="G103" s="21"/>
      <c r="H103" s="14"/>
      <c r="I103" s="14" t="str">
        <f aca="false">IF($A103="","",IF(OR($F103="Passed",$F103="Signed Off"),"Covered",IF($F103="Failed","Defect",IF($F103="Blocked","Blocked",IF($F103="Not Started","Planned","In Progress")))))</f>
        <v/>
      </c>
      <c r="J103" s="14"/>
      <c r="K103" s="14"/>
      <c r="L103" s="14"/>
    </row>
    <row r="104" customFormat="false" ht="15" hidden="false" customHeight="false" outlineLevel="0" collapsed="false">
      <c r="A104" s="14"/>
      <c r="B104" s="14"/>
      <c r="C104" s="14"/>
      <c r="D104" s="14"/>
      <c r="E104" s="14"/>
      <c r="F104" s="14"/>
      <c r="G104" s="21"/>
      <c r="H104" s="14"/>
      <c r="I104" s="14" t="str">
        <f aca="false">IF($A104="","",IF(OR($F104="Passed",$F104="Signed Off"),"Covered",IF($F104="Failed","Defect",IF($F104="Blocked","Blocked",IF($F104="Not Started","Planned","In Progress")))))</f>
        <v/>
      </c>
      <c r="J104" s="14"/>
      <c r="K104" s="14"/>
      <c r="L104" s="14"/>
    </row>
    <row r="105" customFormat="false" ht="15" hidden="false" customHeight="false" outlineLevel="0" collapsed="false">
      <c r="A105" s="14"/>
      <c r="B105" s="14"/>
      <c r="C105" s="14"/>
      <c r="D105" s="14"/>
      <c r="E105" s="14"/>
      <c r="F105" s="14"/>
      <c r="G105" s="21"/>
      <c r="H105" s="14"/>
      <c r="I105" s="14" t="str">
        <f aca="false">IF($A105="","",IF(OR($F105="Passed",$F105="Signed Off"),"Covered",IF($F105="Failed","Defect",IF($F105="Blocked","Blocked",IF($F105="Not Started","Planned","In Progress")))))</f>
        <v/>
      </c>
      <c r="J105" s="14"/>
      <c r="K105" s="14"/>
      <c r="L105" s="14"/>
    </row>
    <row r="106" customFormat="false" ht="15" hidden="false" customHeight="false" outlineLevel="0" collapsed="false">
      <c r="A106" s="14"/>
      <c r="B106" s="14"/>
      <c r="C106" s="14"/>
      <c r="D106" s="14"/>
      <c r="E106" s="14"/>
      <c r="F106" s="14"/>
      <c r="G106" s="21"/>
      <c r="H106" s="14"/>
      <c r="I106" s="14" t="str">
        <f aca="false">IF($A106="","",IF(OR($F106="Passed",$F106="Signed Off"),"Covered",IF($F106="Failed","Defect",IF($F106="Blocked","Blocked",IF($F106="Not Started","Planned","In Progress")))))</f>
        <v/>
      </c>
      <c r="J106" s="14"/>
      <c r="K106" s="14"/>
      <c r="L106" s="14"/>
    </row>
    <row r="107" customFormat="false" ht="15" hidden="false" customHeight="false" outlineLevel="0" collapsed="false">
      <c r="A107" s="14"/>
      <c r="B107" s="14"/>
      <c r="C107" s="14"/>
      <c r="D107" s="14"/>
      <c r="E107" s="14"/>
      <c r="F107" s="14"/>
      <c r="G107" s="21"/>
      <c r="H107" s="14"/>
      <c r="I107" s="14" t="str">
        <f aca="false">IF($A107="","",IF(OR($F107="Passed",$F107="Signed Off"),"Covered",IF($F107="Failed","Defect",IF($F107="Blocked","Blocked",IF($F107="Not Started","Planned","In Progress")))))</f>
        <v/>
      </c>
      <c r="J107" s="14"/>
      <c r="K107" s="14"/>
      <c r="L107" s="14"/>
    </row>
    <row r="108" customFormat="false" ht="15" hidden="false" customHeight="false" outlineLevel="0" collapsed="false">
      <c r="A108" s="14"/>
      <c r="B108" s="14"/>
      <c r="C108" s="14"/>
      <c r="D108" s="14"/>
      <c r="E108" s="14"/>
      <c r="F108" s="14"/>
      <c r="G108" s="21"/>
      <c r="H108" s="14"/>
      <c r="I108" s="14" t="str">
        <f aca="false">IF($A108="","",IF(OR($F108="Passed",$F108="Signed Off"),"Covered",IF($F108="Failed","Defect",IF($F108="Blocked","Blocked",IF($F108="Not Started","Planned","In Progress")))))</f>
        <v/>
      </c>
      <c r="J108" s="14"/>
      <c r="K108" s="14"/>
      <c r="L108" s="14"/>
    </row>
    <row r="109" customFormat="false" ht="15" hidden="false" customHeight="false" outlineLevel="0" collapsed="false">
      <c r="A109" s="14"/>
      <c r="B109" s="14"/>
      <c r="C109" s="14"/>
      <c r="D109" s="14"/>
      <c r="E109" s="14"/>
      <c r="F109" s="14"/>
      <c r="G109" s="21"/>
      <c r="H109" s="14"/>
      <c r="I109" s="14" t="str">
        <f aca="false">IF($A109="","",IF(OR($F109="Passed",$F109="Signed Off"),"Covered",IF($F109="Failed","Defect",IF($F109="Blocked","Blocked",IF($F109="Not Started","Planned","In Progress")))))</f>
        <v/>
      </c>
      <c r="J109" s="14"/>
      <c r="K109" s="14"/>
      <c r="L109" s="14"/>
    </row>
    <row r="110" customFormat="false" ht="15" hidden="false" customHeight="false" outlineLevel="0" collapsed="false">
      <c r="A110" s="14"/>
      <c r="B110" s="14"/>
      <c r="C110" s="14"/>
      <c r="D110" s="14"/>
      <c r="E110" s="14"/>
      <c r="F110" s="14"/>
      <c r="G110" s="21"/>
      <c r="H110" s="14"/>
      <c r="I110" s="14" t="str">
        <f aca="false">IF($A110="","",IF(OR($F110="Passed",$F110="Signed Off"),"Covered",IF($F110="Failed","Defect",IF($F110="Blocked","Blocked",IF($F110="Not Started","Planned","In Progress")))))</f>
        <v/>
      </c>
      <c r="J110" s="14"/>
      <c r="K110" s="14"/>
      <c r="L110" s="14"/>
    </row>
    <row r="111" customFormat="false" ht="15" hidden="false" customHeight="false" outlineLevel="0" collapsed="false">
      <c r="A111" s="14"/>
      <c r="B111" s="14"/>
      <c r="C111" s="14"/>
      <c r="D111" s="14"/>
      <c r="E111" s="14"/>
      <c r="F111" s="14"/>
      <c r="G111" s="21"/>
      <c r="H111" s="14"/>
      <c r="I111" s="14" t="str">
        <f aca="false">IF($A111="","",IF(OR($F111="Passed",$F111="Signed Off"),"Covered",IF($F111="Failed","Defect",IF($F111="Blocked","Blocked",IF($F111="Not Started","Planned","In Progress")))))</f>
        <v/>
      </c>
      <c r="J111" s="14"/>
      <c r="K111" s="14"/>
      <c r="L111" s="14"/>
    </row>
    <row r="112" customFormat="false" ht="15" hidden="false" customHeight="false" outlineLevel="0" collapsed="false">
      <c r="A112" s="14"/>
      <c r="B112" s="14"/>
      <c r="C112" s="14"/>
      <c r="D112" s="14"/>
      <c r="E112" s="14"/>
      <c r="F112" s="14"/>
      <c r="G112" s="21"/>
      <c r="H112" s="14"/>
      <c r="I112" s="14" t="str">
        <f aca="false">IF($A112="","",IF(OR($F112="Passed",$F112="Signed Off"),"Covered",IF($F112="Failed","Defect",IF($F112="Blocked","Blocked",IF($F112="Not Started","Planned","In Progress")))))</f>
        <v/>
      </c>
      <c r="J112" s="14"/>
      <c r="K112" s="14"/>
      <c r="L112" s="14"/>
    </row>
    <row r="113" customFormat="false" ht="15" hidden="false" customHeight="false" outlineLevel="0" collapsed="false">
      <c r="A113" s="14"/>
      <c r="B113" s="14"/>
      <c r="C113" s="14"/>
      <c r="D113" s="14"/>
      <c r="E113" s="14"/>
      <c r="F113" s="14"/>
      <c r="G113" s="21"/>
      <c r="H113" s="14"/>
      <c r="I113" s="14" t="str">
        <f aca="false">IF($A113="","",IF(OR($F113="Passed",$F113="Signed Off"),"Covered",IF($F113="Failed","Defect",IF($F113="Blocked","Blocked",IF($F113="Not Started","Planned","In Progress")))))</f>
        <v/>
      </c>
      <c r="J113" s="14"/>
      <c r="K113" s="14"/>
      <c r="L113" s="14"/>
    </row>
    <row r="114" customFormat="false" ht="15" hidden="false" customHeight="false" outlineLevel="0" collapsed="false">
      <c r="A114" s="14"/>
      <c r="B114" s="14"/>
      <c r="C114" s="14"/>
      <c r="D114" s="14"/>
      <c r="E114" s="14"/>
      <c r="F114" s="14"/>
      <c r="G114" s="21"/>
      <c r="H114" s="14"/>
      <c r="I114" s="14" t="str">
        <f aca="false">IF($A114="","",IF(OR($F114="Passed",$F114="Signed Off"),"Covered",IF($F114="Failed","Defect",IF($F114="Blocked","Blocked",IF($F114="Not Started","Planned","In Progress")))))</f>
        <v/>
      </c>
      <c r="J114" s="14"/>
      <c r="K114" s="14"/>
      <c r="L114" s="14"/>
    </row>
    <row r="115" customFormat="false" ht="15" hidden="false" customHeight="false" outlineLevel="0" collapsed="false">
      <c r="A115" s="14"/>
      <c r="B115" s="14"/>
      <c r="C115" s="14"/>
      <c r="D115" s="14"/>
      <c r="E115" s="14"/>
      <c r="F115" s="14"/>
      <c r="G115" s="21"/>
      <c r="H115" s="14"/>
      <c r="I115" s="14" t="str">
        <f aca="false">IF($A115="","",IF(OR($F115="Passed",$F115="Signed Off"),"Covered",IF($F115="Failed","Defect",IF($F115="Blocked","Blocked",IF($F115="Not Started","Planned","In Progress")))))</f>
        <v/>
      </c>
      <c r="J115" s="14"/>
      <c r="K115" s="14"/>
      <c r="L115" s="14"/>
    </row>
    <row r="116" customFormat="false" ht="15" hidden="false" customHeight="false" outlineLevel="0" collapsed="false">
      <c r="A116" s="14"/>
      <c r="B116" s="14"/>
      <c r="C116" s="14"/>
      <c r="D116" s="14"/>
      <c r="E116" s="14"/>
      <c r="F116" s="14"/>
      <c r="G116" s="21"/>
      <c r="H116" s="14"/>
      <c r="I116" s="14" t="str">
        <f aca="false">IF($A116="","",IF(OR($F116="Passed",$F116="Signed Off"),"Covered",IF($F116="Failed","Defect",IF($F116="Blocked","Blocked",IF($F116="Not Started","Planned","In Progress")))))</f>
        <v/>
      </c>
      <c r="J116" s="14"/>
      <c r="K116" s="14"/>
      <c r="L116" s="14"/>
    </row>
    <row r="117" customFormat="false" ht="15" hidden="false" customHeight="false" outlineLevel="0" collapsed="false">
      <c r="A117" s="14"/>
      <c r="B117" s="14"/>
      <c r="C117" s="14"/>
      <c r="D117" s="14"/>
      <c r="E117" s="14"/>
      <c r="F117" s="14"/>
      <c r="G117" s="21"/>
      <c r="H117" s="14"/>
      <c r="I117" s="14" t="str">
        <f aca="false">IF($A117="","",IF(OR($F117="Passed",$F117="Signed Off"),"Covered",IF($F117="Failed","Defect",IF($F117="Blocked","Blocked",IF($F117="Not Started","Planned","In Progress")))))</f>
        <v/>
      </c>
      <c r="J117" s="14"/>
      <c r="K117" s="14"/>
      <c r="L117" s="14"/>
    </row>
    <row r="118" customFormat="false" ht="15" hidden="false" customHeight="false" outlineLevel="0" collapsed="false">
      <c r="A118" s="14"/>
      <c r="B118" s="14"/>
      <c r="C118" s="14"/>
      <c r="D118" s="14"/>
      <c r="E118" s="14"/>
      <c r="F118" s="14"/>
      <c r="G118" s="21"/>
      <c r="H118" s="14"/>
      <c r="I118" s="14" t="str">
        <f aca="false">IF($A118="","",IF(OR($F118="Passed",$F118="Signed Off"),"Covered",IF($F118="Failed","Defect",IF($F118="Blocked","Blocked",IF($F118="Not Started","Planned","In Progress")))))</f>
        <v/>
      </c>
      <c r="J118" s="14"/>
      <c r="K118" s="14"/>
      <c r="L118" s="14"/>
    </row>
    <row r="119" customFormat="false" ht="15" hidden="false" customHeight="false" outlineLevel="0" collapsed="false">
      <c r="A119" s="14"/>
      <c r="B119" s="14"/>
      <c r="C119" s="14"/>
      <c r="D119" s="14"/>
      <c r="E119" s="14"/>
      <c r="F119" s="14"/>
      <c r="G119" s="21"/>
      <c r="H119" s="14"/>
      <c r="I119" s="14" t="str">
        <f aca="false">IF($A119="","",IF(OR($F119="Passed",$F119="Signed Off"),"Covered",IF($F119="Failed","Defect",IF($F119="Blocked","Blocked",IF($F119="Not Started","Planned","In Progress")))))</f>
        <v/>
      </c>
      <c r="J119" s="14"/>
      <c r="K119" s="14"/>
      <c r="L119" s="14"/>
    </row>
    <row r="120" customFormat="false" ht="15" hidden="false" customHeight="false" outlineLevel="0" collapsed="false">
      <c r="A120" s="14"/>
      <c r="B120" s="14"/>
      <c r="C120" s="14"/>
      <c r="D120" s="14"/>
      <c r="E120" s="14"/>
      <c r="F120" s="14"/>
      <c r="G120" s="21"/>
      <c r="H120" s="14"/>
      <c r="I120" s="14" t="str">
        <f aca="false">IF($A120="","",IF(OR($F120="Passed",$F120="Signed Off"),"Covered",IF($F120="Failed","Defect",IF($F120="Blocked","Blocked",IF($F120="Not Started","Planned","In Progress")))))</f>
        <v/>
      </c>
      <c r="J120" s="14"/>
      <c r="K120" s="14"/>
      <c r="L120" s="14"/>
    </row>
    <row r="121" customFormat="false" ht="15" hidden="false" customHeight="false" outlineLevel="0" collapsed="false">
      <c r="A121" s="14"/>
      <c r="B121" s="14"/>
      <c r="C121" s="14"/>
      <c r="D121" s="14"/>
      <c r="E121" s="14"/>
      <c r="F121" s="14"/>
      <c r="G121" s="21"/>
      <c r="H121" s="14"/>
      <c r="I121" s="14" t="str">
        <f aca="false">IF($A121="","",IF(OR($F121="Passed",$F121="Signed Off"),"Covered",IF($F121="Failed","Defect",IF($F121="Blocked","Blocked",IF($F121="Not Started","Planned","In Progress")))))</f>
        <v/>
      </c>
      <c r="J121" s="14"/>
      <c r="K121" s="14"/>
      <c r="L121" s="14"/>
    </row>
    <row r="122" customFormat="false" ht="15" hidden="false" customHeight="false" outlineLevel="0" collapsed="false">
      <c r="A122" s="14"/>
      <c r="B122" s="14"/>
      <c r="C122" s="14"/>
      <c r="D122" s="14"/>
      <c r="E122" s="14"/>
      <c r="F122" s="14"/>
      <c r="G122" s="21"/>
      <c r="H122" s="14"/>
      <c r="I122" s="14" t="str">
        <f aca="false">IF($A122="","",IF(OR($F122="Passed",$F122="Signed Off"),"Covered",IF($F122="Failed","Defect",IF($F122="Blocked","Blocked",IF($F122="Not Started","Planned","In Progress")))))</f>
        <v/>
      </c>
      <c r="J122" s="14"/>
      <c r="K122" s="14"/>
      <c r="L122" s="14"/>
    </row>
    <row r="123" customFormat="false" ht="15" hidden="false" customHeight="false" outlineLevel="0" collapsed="false">
      <c r="A123" s="14"/>
      <c r="B123" s="14"/>
      <c r="C123" s="14"/>
      <c r="D123" s="14"/>
      <c r="E123" s="14"/>
      <c r="F123" s="14"/>
      <c r="G123" s="21"/>
      <c r="H123" s="14"/>
      <c r="I123" s="14" t="str">
        <f aca="false">IF($A123="","",IF(OR($F123="Passed",$F123="Signed Off"),"Covered",IF($F123="Failed","Defect",IF($F123="Blocked","Blocked",IF($F123="Not Started","Planned","In Progress")))))</f>
        <v/>
      </c>
      <c r="J123" s="14"/>
      <c r="K123" s="14"/>
      <c r="L123" s="14"/>
    </row>
    <row r="124" customFormat="false" ht="15" hidden="false" customHeight="false" outlineLevel="0" collapsed="false">
      <c r="A124" s="14"/>
      <c r="B124" s="14"/>
      <c r="C124" s="14"/>
      <c r="D124" s="14"/>
      <c r="E124" s="14"/>
      <c r="F124" s="14"/>
      <c r="G124" s="21"/>
      <c r="H124" s="14"/>
      <c r="I124" s="14" t="str">
        <f aca="false">IF($A124="","",IF(OR($F124="Passed",$F124="Signed Off"),"Covered",IF($F124="Failed","Defect",IF($F124="Blocked","Blocked",IF($F124="Not Started","Planned","In Progress")))))</f>
        <v/>
      </c>
      <c r="J124" s="14"/>
      <c r="K124" s="14"/>
      <c r="L124" s="14"/>
    </row>
    <row r="125" customFormat="false" ht="15" hidden="false" customHeight="false" outlineLevel="0" collapsed="false">
      <c r="A125" s="14"/>
      <c r="B125" s="14"/>
      <c r="C125" s="14"/>
      <c r="D125" s="14"/>
      <c r="E125" s="14"/>
      <c r="F125" s="14"/>
      <c r="G125" s="21"/>
      <c r="H125" s="14"/>
      <c r="I125" s="14" t="str">
        <f aca="false">IF($A125="","",IF(OR($F125="Passed",$F125="Signed Off"),"Covered",IF($F125="Failed","Defect",IF($F125="Blocked","Blocked",IF($F125="Not Started","Planned","In Progress")))))</f>
        <v/>
      </c>
      <c r="J125" s="14"/>
      <c r="K125" s="14"/>
      <c r="L125" s="14"/>
    </row>
    <row r="126" customFormat="false" ht="15" hidden="false" customHeight="false" outlineLevel="0" collapsed="false">
      <c r="A126" s="14"/>
      <c r="B126" s="14"/>
      <c r="C126" s="14"/>
      <c r="D126" s="14"/>
      <c r="E126" s="14"/>
      <c r="F126" s="14"/>
      <c r="G126" s="21"/>
      <c r="H126" s="14"/>
      <c r="I126" s="14" t="str">
        <f aca="false">IF($A126="","",IF(OR($F126="Passed",$F126="Signed Off"),"Covered",IF($F126="Failed","Defect",IF($F126="Blocked","Blocked",IF($F126="Not Started","Planned","In Progress")))))</f>
        <v/>
      </c>
      <c r="J126" s="14"/>
      <c r="K126" s="14"/>
      <c r="L126" s="14"/>
    </row>
    <row r="127" customFormat="false" ht="15" hidden="false" customHeight="false" outlineLevel="0" collapsed="false">
      <c r="A127" s="14"/>
      <c r="B127" s="14"/>
      <c r="C127" s="14"/>
      <c r="D127" s="14"/>
      <c r="E127" s="14"/>
      <c r="F127" s="14"/>
      <c r="G127" s="21"/>
      <c r="H127" s="14"/>
      <c r="I127" s="14" t="str">
        <f aca="false">IF($A127="","",IF(OR($F127="Passed",$F127="Signed Off"),"Covered",IF($F127="Failed","Defect",IF($F127="Blocked","Blocked",IF($F127="Not Started","Planned","In Progress")))))</f>
        <v/>
      </c>
      <c r="J127" s="14"/>
      <c r="K127" s="14"/>
      <c r="L127" s="14"/>
    </row>
    <row r="128" customFormat="false" ht="15" hidden="false" customHeight="false" outlineLevel="0" collapsed="false">
      <c r="A128" s="14"/>
      <c r="B128" s="14"/>
      <c r="C128" s="14"/>
      <c r="D128" s="14"/>
      <c r="E128" s="14"/>
      <c r="F128" s="14"/>
      <c r="G128" s="21"/>
      <c r="H128" s="14"/>
      <c r="I128" s="14" t="str">
        <f aca="false">IF($A128="","",IF(OR($F128="Passed",$F128="Signed Off"),"Covered",IF($F128="Failed","Defect",IF($F128="Blocked","Blocked",IF($F128="Not Started","Planned","In Progress")))))</f>
        <v/>
      </c>
      <c r="J128" s="14"/>
      <c r="K128" s="14"/>
      <c r="L128" s="14"/>
    </row>
    <row r="129" customFormat="false" ht="15" hidden="false" customHeight="false" outlineLevel="0" collapsed="false">
      <c r="A129" s="14"/>
      <c r="B129" s="14"/>
      <c r="C129" s="14"/>
      <c r="D129" s="14"/>
      <c r="E129" s="14"/>
      <c r="F129" s="14"/>
      <c r="G129" s="21"/>
      <c r="H129" s="14"/>
      <c r="I129" s="14" t="str">
        <f aca="false">IF($A129="","",IF(OR($F129="Passed",$F129="Signed Off"),"Covered",IF($F129="Failed","Defect",IF($F129="Blocked","Blocked",IF($F129="Not Started","Planned","In Progress")))))</f>
        <v/>
      </c>
      <c r="J129" s="14"/>
      <c r="K129" s="14"/>
      <c r="L129" s="14"/>
    </row>
    <row r="130" customFormat="false" ht="15" hidden="false" customHeight="false" outlineLevel="0" collapsed="false">
      <c r="A130" s="14"/>
      <c r="B130" s="14"/>
      <c r="C130" s="14"/>
      <c r="D130" s="14"/>
      <c r="E130" s="14"/>
      <c r="F130" s="14"/>
      <c r="G130" s="21"/>
      <c r="H130" s="14"/>
      <c r="I130" s="14" t="str">
        <f aca="false">IF($A130="","",IF(OR($F130="Passed",$F130="Signed Off"),"Covered",IF($F130="Failed","Defect",IF($F130="Blocked","Blocked",IF($F130="Not Started","Planned","In Progress")))))</f>
        <v/>
      </c>
      <c r="J130" s="14"/>
      <c r="K130" s="14"/>
      <c r="L130" s="14"/>
    </row>
    <row r="131" customFormat="false" ht="15" hidden="false" customHeight="false" outlineLevel="0" collapsed="false">
      <c r="A131" s="14"/>
      <c r="B131" s="14"/>
      <c r="C131" s="14"/>
      <c r="D131" s="14"/>
      <c r="E131" s="14"/>
      <c r="F131" s="14"/>
      <c r="G131" s="21"/>
      <c r="H131" s="14"/>
      <c r="I131" s="14" t="str">
        <f aca="false">IF($A131="","",IF(OR($F131="Passed",$F131="Signed Off"),"Covered",IF($F131="Failed","Defect",IF($F131="Blocked","Blocked",IF($F131="Not Started","Planned","In Progress")))))</f>
        <v/>
      </c>
      <c r="J131" s="14"/>
      <c r="K131" s="14"/>
      <c r="L131" s="14"/>
    </row>
    <row r="132" customFormat="false" ht="15" hidden="false" customHeight="false" outlineLevel="0" collapsed="false">
      <c r="A132" s="14"/>
      <c r="B132" s="14"/>
      <c r="C132" s="14"/>
      <c r="D132" s="14"/>
      <c r="E132" s="14"/>
      <c r="F132" s="14"/>
      <c r="G132" s="21"/>
      <c r="H132" s="14"/>
      <c r="I132" s="14" t="str">
        <f aca="false">IF($A132="","",IF(OR($F132="Passed",$F132="Signed Off"),"Covered",IF($F132="Failed","Defect",IF($F132="Blocked","Blocked",IF($F132="Not Started","Planned","In Progress")))))</f>
        <v/>
      </c>
      <c r="J132" s="14"/>
      <c r="K132" s="14"/>
      <c r="L132" s="14"/>
    </row>
    <row r="133" customFormat="false" ht="15" hidden="false" customHeight="false" outlineLevel="0" collapsed="false">
      <c r="A133" s="14"/>
      <c r="B133" s="14"/>
      <c r="C133" s="14"/>
      <c r="D133" s="14"/>
      <c r="E133" s="14"/>
      <c r="F133" s="14"/>
      <c r="G133" s="21"/>
      <c r="H133" s="14"/>
      <c r="I133" s="14" t="str">
        <f aca="false">IF($A133="","",IF(OR($F133="Passed",$F133="Signed Off"),"Covered",IF($F133="Failed","Defect",IF($F133="Blocked","Blocked",IF($F133="Not Started","Planned","In Progress")))))</f>
        <v/>
      </c>
      <c r="J133" s="14"/>
      <c r="K133" s="14"/>
      <c r="L133" s="14"/>
    </row>
    <row r="134" customFormat="false" ht="15" hidden="false" customHeight="false" outlineLevel="0" collapsed="false">
      <c r="A134" s="14"/>
      <c r="B134" s="14"/>
      <c r="C134" s="14"/>
      <c r="D134" s="14"/>
      <c r="E134" s="14"/>
      <c r="F134" s="14"/>
      <c r="G134" s="21"/>
      <c r="H134" s="14"/>
      <c r="I134" s="14" t="str">
        <f aca="false">IF($A134="","",IF(OR($F134="Passed",$F134="Signed Off"),"Covered",IF($F134="Failed","Defect",IF($F134="Blocked","Blocked",IF($F134="Not Started","Planned","In Progress")))))</f>
        <v/>
      </c>
      <c r="J134" s="14"/>
      <c r="K134" s="14"/>
      <c r="L134" s="14"/>
    </row>
    <row r="135" customFormat="false" ht="15" hidden="false" customHeight="false" outlineLevel="0" collapsed="false">
      <c r="A135" s="14"/>
      <c r="B135" s="14"/>
      <c r="C135" s="14"/>
      <c r="D135" s="14"/>
      <c r="E135" s="14"/>
      <c r="F135" s="14"/>
      <c r="G135" s="21"/>
      <c r="H135" s="14"/>
      <c r="I135" s="14" t="str">
        <f aca="false">IF($A135="","",IF(OR($F135="Passed",$F135="Signed Off"),"Covered",IF($F135="Failed","Defect",IF($F135="Blocked","Blocked",IF($F135="Not Started","Planned","In Progress")))))</f>
        <v/>
      </c>
      <c r="J135" s="14"/>
      <c r="K135" s="14"/>
      <c r="L135" s="14"/>
    </row>
    <row r="136" customFormat="false" ht="15" hidden="false" customHeight="false" outlineLevel="0" collapsed="false">
      <c r="A136" s="14"/>
      <c r="B136" s="14"/>
      <c r="C136" s="14"/>
      <c r="D136" s="14"/>
      <c r="E136" s="14"/>
      <c r="F136" s="14"/>
      <c r="G136" s="21"/>
      <c r="H136" s="14"/>
      <c r="I136" s="14" t="str">
        <f aca="false">IF($A136="","",IF(OR($F136="Passed",$F136="Signed Off"),"Covered",IF($F136="Failed","Defect",IF($F136="Blocked","Blocked",IF($F136="Not Started","Planned","In Progress")))))</f>
        <v/>
      </c>
      <c r="J136" s="14"/>
      <c r="K136" s="14"/>
      <c r="L136" s="14"/>
    </row>
    <row r="137" customFormat="false" ht="15" hidden="false" customHeight="false" outlineLevel="0" collapsed="false">
      <c r="A137" s="14"/>
      <c r="B137" s="14"/>
      <c r="C137" s="14"/>
      <c r="D137" s="14"/>
      <c r="E137" s="14"/>
      <c r="F137" s="14"/>
      <c r="G137" s="21"/>
      <c r="H137" s="14"/>
      <c r="I137" s="14" t="str">
        <f aca="false">IF($A137="","",IF(OR($F137="Passed",$F137="Signed Off"),"Covered",IF($F137="Failed","Defect",IF($F137="Blocked","Blocked",IF($F137="Not Started","Planned","In Progress")))))</f>
        <v/>
      </c>
      <c r="J137" s="14"/>
      <c r="K137" s="14"/>
      <c r="L137" s="14"/>
    </row>
    <row r="138" customFormat="false" ht="15" hidden="false" customHeight="false" outlineLevel="0" collapsed="false">
      <c r="A138" s="14"/>
      <c r="B138" s="14"/>
      <c r="C138" s="14"/>
      <c r="D138" s="14"/>
      <c r="E138" s="14"/>
      <c r="F138" s="14"/>
      <c r="G138" s="21"/>
      <c r="H138" s="14"/>
      <c r="I138" s="14" t="str">
        <f aca="false">IF($A138="","",IF(OR($F138="Passed",$F138="Signed Off"),"Covered",IF($F138="Failed","Defect",IF($F138="Blocked","Blocked",IF($F138="Not Started","Planned","In Progress")))))</f>
        <v/>
      </c>
      <c r="J138" s="14"/>
      <c r="K138" s="14"/>
      <c r="L138" s="14"/>
    </row>
    <row r="139" customFormat="false" ht="15" hidden="false" customHeight="false" outlineLevel="0" collapsed="false">
      <c r="A139" s="14"/>
      <c r="B139" s="14"/>
      <c r="C139" s="14"/>
      <c r="D139" s="14"/>
      <c r="E139" s="14"/>
      <c r="F139" s="14"/>
      <c r="G139" s="21"/>
      <c r="H139" s="14"/>
      <c r="I139" s="14" t="str">
        <f aca="false">IF($A139="","",IF(OR($F139="Passed",$F139="Signed Off"),"Covered",IF($F139="Failed","Defect",IF($F139="Blocked","Blocked",IF($F139="Not Started","Planned","In Progress")))))</f>
        <v/>
      </c>
      <c r="J139" s="14"/>
      <c r="K139" s="14"/>
      <c r="L139" s="14"/>
    </row>
    <row r="140" customFormat="false" ht="15" hidden="false" customHeight="false" outlineLevel="0" collapsed="false">
      <c r="A140" s="14"/>
      <c r="B140" s="14"/>
      <c r="C140" s="14"/>
      <c r="D140" s="14"/>
      <c r="E140" s="14"/>
      <c r="F140" s="14"/>
      <c r="G140" s="21"/>
      <c r="H140" s="14"/>
      <c r="I140" s="14" t="str">
        <f aca="false">IF($A140="","",IF(OR($F140="Passed",$F140="Signed Off"),"Covered",IF($F140="Failed","Defect",IF($F140="Blocked","Blocked",IF($F140="Not Started","Planned","In Progress")))))</f>
        <v/>
      </c>
      <c r="J140" s="14"/>
      <c r="K140" s="14"/>
      <c r="L140" s="14"/>
    </row>
    <row r="141" customFormat="false" ht="15" hidden="false" customHeight="false" outlineLevel="0" collapsed="false">
      <c r="A141" s="14"/>
      <c r="B141" s="14"/>
      <c r="C141" s="14"/>
      <c r="D141" s="14"/>
      <c r="E141" s="14"/>
      <c r="F141" s="14"/>
      <c r="G141" s="21"/>
      <c r="H141" s="14"/>
      <c r="I141" s="14" t="str">
        <f aca="false">IF($A141="","",IF(OR($F141="Passed",$F141="Signed Off"),"Covered",IF($F141="Failed","Defect",IF($F141="Blocked","Blocked",IF($F141="Not Started","Planned","In Progress")))))</f>
        <v/>
      </c>
      <c r="J141" s="14"/>
      <c r="K141" s="14"/>
      <c r="L141" s="14"/>
    </row>
    <row r="142" customFormat="false" ht="15" hidden="false" customHeight="false" outlineLevel="0" collapsed="false">
      <c r="A142" s="14"/>
      <c r="B142" s="14"/>
      <c r="C142" s="14"/>
      <c r="D142" s="14"/>
      <c r="E142" s="14"/>
      <c r="F142" s="14"/>
      <c r="G142" s="21"/>
      <c r="H142" s="14"/>
      <c r="I142" s="14" t="str">
        <f aca="false">IF($A142="","",IF(OR($F142="Passed",$F142="Signed Off"),"Covered",IF($F142="Failed","Defect",IF($F142="Blocked","Blocked",IF($F142="Not Started","Planned","In Progress")))))</f>
        <v/>
      </c>
      <c r="J142" s="14"/>
      <c r="K142" s="14"/>
      <c r="L142" s="14"/>
    </row>
    <row r="143" customFormat="false" ht="15" hidden="false" customHeight="false" outlineLevel="0" collapsed="false">
      <c r="A143" s="14"/>
      <c r="B143" s="14"/>
      <c r="C143" s="14"/>
      <c r="D143" s="14"/>
      <c r="E143" s="14"/>
      <c r="F143" s="14"/>
      <c r="G143" s="21"/>
      <c r="H143" s="14"/>
      <c r="I143" s="14" t="str">
        <f aca="false">IF($A143="","",IF(OR($F143="Passed",$F143="Signed Off"),"Covered",IF($F143="Failed","Defect",IF($F143="Blocked","Blocked",IF($F143="Not Started","Planned","In Progress")))))</f>
        <v/>
      </c>
      <c r="J143" s="14"/>
      <c r="K143" s="14"/>
      <c r="L143" s="14"/>
    </row>
    <row r="144" customFormat="false" ht="15" hidden="false" customHeight="false" outlineLevel="0" collapsed="false">
      <c r="A144" s="14"/>
      <c r="B144" s="14"/>
      <c r="C144" s="14"/>
      <c r="D144" s="14"/>
      <c r="E144" s="14"/>
      <c r="F144" s="14"/>
      <c r="G144" s="21"/>
      <c r="H144" s="14"/>
      <c r="I144" s="14" t="str">
        <f aca="false">IF($A144="","",IF(OR($F144="Passed",$F144="Signed Off"),"Covered",IF($F144="Failed","Defect",IF($F144="Blocked","Blocked",IF($F144="Not Started","Planned","In Progress")))))</f>
        <v/>
      </c>
      <c r="J144" s="14"/>
      <c r="K144" s="14"/>
      <c r="L144" s="14"/>
    </row>
    <row r="145" customFormat="false" ht="15" hidden="false" customHeight="false" outlineLevel="0" collapsed="false">
      <c r="A145" s="14"/>
      <c r="B145" s="14"/>
      <c r="C145" s="14"/>
      <c r="D145" s="14"/>
      <c r="E145" s="14"/>
      <c r="F145" s="14"/>
      <c r="G145" s="21"/>
      <c r="H145" s="14"/>
      <c r="I145" s="14" t="str">
        <f aca="false">IF($A145="","",IF(OR($F145="Passed",$F145="Signed Off"),"Covered",IF($F145="Failed","Defect",IF($F145="Blocked","Blocked",IF($F145="Not Started","Planned","In Progress")))))</f>
        <v/>
      </c>
      <c r="J145" s="14"/>
      <c r="K145" s="14"/>
      <c r="L145" s="14"/>
    </row>
    <row r="146" customFormat="false" ht="15" hidden="false" customHeight="false" outlineLevel="0" collapsed="false">
      <c r="A146" s="14"/>
      <c r="B146" s="14"/>
      <c r="C146" s="14"/>
      <c r="D146" s="14"/>
      <c r="E146" s="14"/>
      <c r="F146" s="14"/>
      <c r="G146" s="21"/>
      <c r="H146" s="14"/>
      <c r="I146" s="14" t="str">
        <f aca="false">IF($A146="","",IF(OR($F146="Passed",$F146="Signed Off"),"Covered",IF($F146="Failed","Defect",IF($F146="Blocked","Blocked",IF($F146="Not Started","Planned","In Progress")))))</f>
        <v/>
      </c>
      <c r="J146" s="14"/>
      <c r="K146" s="14"/>
      <c r="L146" s="14"/>
    </row>
    <row r="147" customFormat="false" ht="15" hidden="false" customHeight="false" outlineLevel="0" collapsed="false">
      <c r="A147" s="14"/>
      <c r="B147" s="14"/>
      <c r="C147" s="14"/>
      <c r="D147" s="14"/>
      <c r="E147" s="14"/>
      <c r="F147" s="14"/>
      <c r="G147" s="21"/>
      <c r="H147" s="14"/>
      <c r="I147" s="14" t="str">
        <f aca="false">IF($A147="","",IF(OR($F147="Passed",$F147="Signed Off"),"Covered",IF($F147="Failed","Defect",IF($F147="Blocked","Blocked",IF($F147="Not Started","Planned","In Progress")))))</f>
        <v/>
      </c>
      <c r="J147" s="14"/>
      <c r="K147" s="14"/>
      <c r="L147" s="14"/>
    </row>
    <row r="148" customFormat="false" ht="15" hidden="false" customHeight="false" outlineLevel="0" collapsed="false">
      <c r="A148" s="14"/>
      <c r="B148" s="14"/>
      <c r="C148" s="14"/>
      <c r="D148" s="14"/>
      <c r="E148" s="14"/>
      <c r="F148" s="14"/>
      <c r="G148" s="21"/>
      <c r="H148" s="14"/>
      <c r="I148" s="14" t="str">
        <f aca="false">IF($A148="","",IF(OR($F148="Passed",$F148="Signed Off"),"Covered",IF($F148="Failed","Defect",IF($F148="Blocked","Blocked",IF($F148="Not Started","Planned","In Progress")))))</f>
        <v/>
      </c>
      <c r="J148" s="14"/>
      <c r="K148" s="14"/>
      <c r="L148" s="14"/>
    </row>
    <row r="149" customFormat="false" ht="15" hidden="false" customHeight="false" outlineLevel="0" collapsed="false">
      <c r="A149" s="14"/>
      <c r="B149" s="14"/>
      <c r="C149" s="14"/>
      <c r="D149" s="14"/>
      <c r="E149" s="14"/>
      <c r="F149" s="14"/>
      <c r="G149" s="21"/>
      <c r="H149" s="14"/>
      <c r="I149" s="14" t="str">
        <f aca="false">IF($A149="","",IF(OR($F149="Passed",$F149="Signed Off"),"Covered",IF($F149="Failed","Defect",IF($F149="Blocked","Blocked",IF($F149="Not Started","Planned","In Progress")))))</f>
        <v/>
      </c>
      <c r="J149" s="14"/>
      <c r="K149" s="14"/>
      <c r="L149" s="14"/>
    </row>
    <row r="150" customFormat="false" ht="15" hidden="false" customHeight="false" outlineLevel="0" collapsed="false">
      <c r="A150" s="14"/>
      <c r="B150" s="14"/>
      <c r="C150" s="14"/>
      <c r="D150" s="14"/>
      <c r="E150" s="14"/>
      <c r="F150" s="14"/>
      <c r="G150" s="21"/>
      <c r="H150" s="14"/>
      <c r="I150" s="14" t="str">
        <f aca="false">IF($A150="","",IF(OR($F150="Passed",$F150="Signed Off"),"Covered",IF($F150="Failed","Defect",IF($F150="Blocked","Blocked",IF($F150="Not Started","Planned","In Progress")))))</f>
        <v/>
      </c>
      <c r="J150" s="14"/>
      <c r="K150" s="14"/>
      <c r="L150" s="14"/>
    </row>
    <row r="151" customFormat="false" ht="15" hidden="false" customHeight="false" outlineLevel="0" collapsed="false">
      <c r="A151" s="14"/>
      <c r="B151" s="14"/>
      <c r="C151" s="14"/>
      <c r="D151" s="14"/>
      <c r="E151" s="14"/>
      <c r="F151" s="14"/>
      <c r="G151" s="21"/>
      <c r="H151" s="14"/>
      <c r="I151" s="14" t="str">
        <f aca="false">IF($A151="","",IF(OR($F151="Passed",$F151="Signed Off"),"Covered",IF($F151="Failed","Defect",IF($F151="Blocked","Blocked",IF($F151="Not Started","Planned","In Progress")))))</f>
        <v/>
      </c>
      <c r="J151" s="14"/>
      <c r="K151" s="14"/>
      <c r="L151" s="14"/>
    </row>
    <row r="152" customFormat="false" ht="15" hidden="false" customHeight="false" outlineLevel="0" collapsed="false">
      <c r="A152" s="14"/>
      <c r="B152" s="14"/>
      <c r="C152" s="14"/>
      <c r="D152" s="14"/>
      <c r="E152" s="14"/>
      <c r="F152" s="14"/>
      <c r="G152" s="21"/>
      <c r="H152" s="14"/>
      <c r="I152" s="14" t="str">
        <f aca="false">IF($A152="","",IF(OR($F152="Passed",$F152="Signed Off"),"Covered",IF($F152="Failed","Defect",IF($F152="Blocked","Blocked",IF($F152="Not Started","Planned","In Progress")))))</f>
        <v/>
      </c>
      <c r="J152" s="14"/>
      <c r="K152" s="14"/>
      <c r="L152" s="14"/>
    </row>
    <row r="153" customFormat="false" ht="15" hidden="false" customHeight="false" outlineLevel="0" collapsed="false">
      <c r="A153" s="14"/>
      <c r="B153" s="14"/>
      <c r="C153" s="14"/>
      <c r="D153" s="14"/>
      <c r="E153" s="14"/>
      <c r="F153" s="14"/>
      <c r="G153" s="21"/>
      <c r="H153" s="14"/>
      <c r="I153" s="14" t="str">
        <f aca="false">IF($A153="","",IF(OR($F153="Passed",$F153="Signed Off"),"Covered",IF($F153="Failed","Defect",IF($F153="Blocked","Blocked",IF($F153="Not Started","Planned","In Progress")))))</f>
        <v/>
      </c>
      <c r="J153" s="14"/>
      <c r="K153" s="14"/>
      <c r="L153" s="14"/>
    </row>
    <row r="154" customFormat="false" ht="15" hidden="false" customHeight="false" outlineLevel="0" collapsed="false">
      <c r="A154" s="14"/>
      <c r="B154" s="14"/>
      <c r="C154" s="14"/>
      <c r="D154" s="14"/>
      <c r="E154" s="14"/>
      <c r="F154" s="14"/>
      <c r="G154" s="21"/>
      <c r="H154" s="14"/>
      <c r="I154" s="14" t="str">
        <f aca="false">IF($A154="","",IF(OR($F154="Passed",$F154="Signed Off"),"Covered",IF($F154="Failed","Defect",IF($F154="Blocked","Blocked",IF($F154="Not Started","Planned","In Progress")))))</f>
        <v/>
      </c>
      <c r="J154" s="14"/>
      <c r="K154" s="14"/>
      <c r="L154" s="14"/>
    </row>
    <row r="155" customFormat="false" ht="15" hidden="false" customHeight="false" outlineLevel="0" collapsed="false">
      <c r="A155" s="14"/>
      <c r="B155" s="14"/>
      <c r="C155" s="14"/>
      <c r="D155" s="14"/>
      <c r="E155" s="14"/>
      <c r="F155" s="14"/>
      <c r="G155" s="21"/>
      <c r="H155" s="14"/>
      <c r="I155" s="14" t="str">
        <f aca="false">IF($A155="","",IF(OR($F155="Passed",$F155="Signed Off"),"Covered",IF($F155="Failed","Defect",IF($F155="Blocked","Blocked",IF($F155="Not Started","Planned","In Progress")))))</f>
        <v/>
      </c>
      <c r="J155" s="14"/>
      <c r="K155" s="14"/>
      <c r="L155" s="14"/>
    </row>
    <row r="156" customFormat="false" ht="15" hidden="false" customHeight="false" outlineLevel="0" collapsed="false">
      <c r="A156" s="14"/>
      <c r="B156" s="14"/>
      <c r="C156" s="14"/>
      <c r="D156" s="14"/>
      <c r="E156" s="14"/>
      <c r="F156" s="14"/>
      <c r="G156" s="21"/>
      <c r="H156" s="14"/>
      <c r="I156" s="14" t="str">
        <f aca="false">IF($A156="","",IF(OR($F156="Passed",$F156="Signed Off"),"Covered",IF($F156="Failed","Defect",IF($F156="Blocked","Blocked",IF($F156="Not Started","Planned","In Progress")))))</f>
        <v/>
      </c>
      <c r="J156" s="14"/>
      <c r="K156" s="14"/>
      <c r="L156" s="14"/>
    </row>
    <row r="157" customFormat="false" ht="15" hidden="false" customHeight="false" outlineLevel="0" collapsed="false">
      <c r="A157" s="14"/>
      <c r="B157" s="14"/>
      <c r="C157" s="14"/>
      <c r="D157" s="14"/>
      <c r="E157" s="14"/>
      <c r="F157" s="14"/>
      <c r="G157" s="21"/>
      <c r="H157" s="14"/>
      <c r="I157" s="14" t="str">
        <f aca="false">IF($A157="","",IF(OR($F157="Passed",$F157="Signed Off"),"Covered",IF($F157="Failed","Defect",IF($F157="Blocked","Blocked",IF($F157="Not Started","Planned","In Progress")))))</f>
        <v/>
      </c>
      <c r="J157" s="14"/>
      <c r="K157" s="14"/>
      <c r="L157" s="14"/>
    </row>
    <row r="158" customFormat="false" ht="15" hidden="false" customHeight="false" outlineLevel="0" collapsed="false">
      <c r="A158" s="14"/>
      <c r="B158" s="14"/>
      <c r="C158" s="14"/>
      <c r="D158" s="14"/>
      <c r="E158" s="14"/>
      <c r="F158" s="14"/>
      <c r="G158" s="21"/>
      <c r="H158" s="14"/>
      <c r="I158" s="14" t="str">
        <f aca="false">IF($A158="","",IF(OR($F158="Passed",$F158="Signed Off"),"Covered",IF($F158="Failed","Defect",IF($F158="Blocked","Blocked",IF($F158="Not Started","Planned","In Progress")))))</f>
        <v/>
      </c>
      <c r="J158" s="14"/>
      <c r="K158" s="14"/>
      <c r="L158" s="14"/>
    </row>
    <row r="159" customFormat="false" ht="15" hidden="false" customHeight="false" outlineLevel="0" collapsed="false">
      <c r="A159" s="14"/>
      <c r="B159" s="14"/>
      <c r="C159" s="14"/>
      <c r="D159" s="14"/>
      <c r="E159" s="14"/>
      <c r="F159" s="14"/>
      <c r="G159" s="21"/>
      <c r="H159" s="14"/>
      <c r="I159" s="14" t="str">
        <f aca="false">IF($A159="","",IF(OR($F159="Passed",$F159="Signed Off"),"Covered",IF($F159="Failed","Defect",IF($F159="Blocked","Blocked",IF($F159="Not Started","Planned","In Progress")))))</f>
        <v/>
      </c>
      <c r="J159" s="14"/>
      <c r="K159" s="14"/>
      <c r="L159" s="14"/>
    </row>
    <row r="160" customFormat="false" ht="15" hidden="false" customHeight="false" outlineLevel="0" collapsed="false">
      <c r="A160" s="14"/>
      <c r="B160" s="14"/>
      <c r="C160" s="14"/>
      <c r="D160" s="14"/>
      <c r="E160" s="14"/>
      <c r="F160" s="14"/>
      <c r="G160" s="21"/>
      <c r="H160" s="14"/>
      <c r="I160" s="14" t="str">
        <f aca="false">IF($A160="","",IF(OR($F160="Passed",$F160="Signed Off"),"Covered",IF($F160="Failed","Defect",IF($F160="Blocked","Blocked",IF($F160="Not Started","Planned","In Progress")))))</f>
        <v/>
      </c>
      <c r="J160" s="14"/>
      <c r="K160" s="14"/>
      <c r="L160" s="14"/>
    </row>
    <row r="161" customFormat="false" ht="15" hidden="false" customHeight="false" outlineLevel="0" collapsed="false">
      <c r="A161" s="14"/>
      <c r="B161" s="14"/>
      <c r="C161" s="14"/>
      <c r="D161" s="14"/>
      <c r="E161" s="14"/>
      <c r="F161" s="14"/>
      <c r="G161" s="21"/>
      <c r="H161" s="14"/>
      <c r="I161" s="14" t="str">
        <f aca="false">IF($A161="","",IF(OR($F161="Passed",$F161="Signed Off"),"Covered",IF($F161="Failed","Defect",IF($F161="Blocked","Blocked",IF($F161="Not Started","Planned","In Progress")))))</f>
        <v/>
      </c>
      <c r="J161" s="14"/>
      <c r="K161" s="14"/>
      <c r="L161" s="14"/>
    </row>
    <row r="162" customFormat="false" ht="15" hidden="false" customHeight="false" outlineLevel="0" collapsed="false">
      <c r="A162" s="14"/>
      <c r="B162" s="14"/>
      <c r="C162" s="14"/>
      <c r="D162" s="14"/>
      <c r="E162" s="14"/>
      <c r="F162" s="14"/>
      <c r="G162" s="21"/>
      <c r="H162" s="14"/>
      <c r="I162" s="14" t="str">
        <f aca="false">IF($A162="","",IF(OR($F162="Passed",$F162="Signed Off"),"Covered",IF($F162="Failed","Defect",IF($F162="Blocked","Blocked",IF($F162="Not Started","Planned","In Progress")))))</f>
        <v/>
      </c>
      <c r="J162" s="14"/>
      <c r="K162" s="14"/>
      <c r="L162" s="14"/>
    </row>
    <row r="163" customFormat="false" ht="15" hidden="false" customHeight="false" outlineLevel="0" collapsed="false">
      <c r="A163" s="14"/>
      <c r="B163" s="14"/>
      <c r="C163" s="14"/>
      <c r="D163" s="14"/>
      <c r="E163" s="14"/>
      <c r="F163" s="14"/>
      <c r="G163" s="21"/>
      <c r="H163" s="14"/>
      <c r="I163" s="14" t="str">
        <f aca="false">IF($A163="","",IF(OR($F163="Passed",$F163="Signed Off"),"Covered",IF($F163="Failed","Defect",IF($F163="Blocked","Blocked",IF($F163="Not Started","Planned","In Progress")))))</f>
        <v/>
      </c>
      <c r="J163" s="14"/>
      <c r="K163" s="14"/>
      <c r="L163" s="14"/>
    </row>
    <row r="164" customFormat="false" ht="15" hidden="false" customHeight="false" outlineLevel="0" collapsed="false">
      <c r="A164" s="14"/>
      <c r="B164" s="14"/>
      <c r="C164" s="14"/>
      <c r="D164" s="14"/>
      <c r="E164" s="14"/>
      <c r="F164" s="14"/>
      <c r="G164" s="21"/>
      <c r="H164" s="14"/>
      <c r="I164" s="14" t="str">
        <f aca="false">IF($A164="","",IF(OR($F164="Passed",$F164="Signed Off"),"Covered",IF($F164="Failed","Defect",IF($F164="Blocked","Blocked",IF($F164="Not Started","Planned","In Progress")))))</f>
        <v/>
      </c>
      <c r="J164" s="14"/>
      <c r="K164" s="14"/>
      <c r="L164" s="14"/>
    </row>
    <row r="165" customFormat="false" ht="15" hidden="false" customHeight="false" outlineLevel="0" collapsed="false">
      <c r="A165" s="14"/>
      <c r="B165" s="14"/>
      <c r="C165" s="14"/>
      <c r="D165" s="14"/>
      <c r="E165" s="14"/>
      <c r="F165" s="14"/>
      <c r="G165" s="21"/>
      <c r="H165" s="14"/>
      <c r="I165" s="14" t="str">
        <f aca="false">IF($A165="","",IF(OR($F165="Passed",$F165="Signed Off"),"Covered",IF($F165="Failed","Defect",IF($F165="Blocked","Blocked",IF($F165="Not Started","Planned","In Progress")))))</f>
        <v/>
      </c>
      <c r="J165" s="14"/>
      <c r="K165" s="14"/>
      <c r="L165" s="14"/>
    </row>
    <row r="166" customFormat="false" ht="15" hidden="false" customHeight="false" outlineLevel="0" collapsed="false">
      <c r="A166" s="14"/>
      <c r="B166" s="14"/>
      <c r="C166" s="14"/>
      <c r="D166" s="14"/>
      <c r="E166" s="14"/>
      <c r="F166" s="14"/>
      <c r="G166" s="21"/>
      <c r="H166" s="14"/>
      <c r="I166" s="14" t="str">
        <f aca="false">IF($A166="","",IF(OR($F166="Passed",$F166="Signed Off"),"Covered",IF($F166="Failed","Defect",IF($F166="Blocked","Blocked",IF($F166="Not Started","Planned","In Progress")))))</f>
        <v/>
      </c>
      <c r="J166" s="14"/>
      <c r="K166" s="14"/>
      <c r="L166" s="14"/>
    </row>
    <row r="167" customFormat="false" ht="15" hidden="false" customHeight="false" outlineLevel="0" collapsed="false">
      <c r="A167" s="14"/>
      <c r="B167" s="14"/>
      <c r="C167" s="14"/>
      <c r="D167" s="14"/>
      <c r="E167" s="14"/>
      <c r="F167" s="14"/>
      <c r="G167" s="21"/>
      <c r="H167" s="14"/>
      <c r="I167" s="14" t="str">
        <f aca="false">IF($A167="","",IF(OR($F167="Passed",$F167="Signed Off"),"Covered",IF($F167="Failed","Defect",IF($F167="Blocked","Blocked",IF($F167="Not Started","Planned","In Progress")))))</f>
        <v/>
      </c>
      <c r="J167" s="14"/>
      <c r="K167" s="14"/>
      <c r="L167" s="14"/>
    </row>
    <row r="168" customFormat="false" ht="15" hidden="false" customHeight="false" outlineLevel="0" collapsed="false">
      <c r="A168" s="14"/>
      <c r="B168" s="14"/>
      <c r="C168" s="14"/>
      <c r="D168" s="14"/>
      <c r="E168" s="14"/>
      <c r="F168" s="14"/>
      <c r="G168" s="21"/>
      <c r="H168" s="14"/>
      <c r="I168" s="14" t="str">
        <f aca="false">IF($A168="","",IF(OR($F168="Passed",$F168="Signed Off"),"Covered",IF($F168="Failed","Defect",IF($F168="Blocked","Blocked",IF($F168="Not Started","Planned","In Progress")))))</f>
        <v/>
      </c>
      <c r="J168" s="14"/>
      <c r="K168" s="14"/>
      <c r="L168" s="14"/>
    </row>
    <row r="169" customFormat="false" ht="15" hidden="false" customHeight="false" outlineLevel="0" collapsed="false">
      <c r="A169" s="14"/>
      <c r="B169" s="14"/>
      <c r="C169" s="14"/>
      <c r="D169" s="14"/>
      <c r="E169" s="14"/>
      <c r="F169" s="14"/>
      <c r="G169" s="21"/>
      <c r="H169" s="14"/>
      <c r="I169" s="14" t="str">
        <f aca="false">IF($A169="","",IF(OR($F169="Passed",$F169="Signed Off"),"Covered",IF($F169="Failed","Defect",IF($F169="Blocked","Blocked",IF($F169="Not Started","Planned","In Progress")))))</f>
        <v/>
      </c>
      <c r="J169" s="14"/>
      <c r="K169" s="14"/>
      <c r="L169" s="14"/>
    </row>
    <row r="170" customFormat="false" ht="15" hidden="false" customHeight="false" outlineLevel="0" collapsed="false">
      <c r="A170" s="14"/>
      <c r="B170" s="14"/>
      <c r="C170" s="14"/>
      <c r="D170" s="14"/>
      <c r="E170" s="14"/>
      <c r="F170" s="14"/>
      <c r="G170" s="21"/>
      <c r="H170" s="14"/>
      <c r="I170" s="14" t="str">
        <f aca="false">IF($A170="","",IF(OR($F170="Passed",$F170="Signed Off"),"Covered",IF($F170="Failed","Defect",IF($F170="Blocked","Blocked",IF($F170="Not Started","Planned","In Progress")))))</f>
        <v/>
      </c>
      <c r="J170" s="14"/>
      <c r="K170" s="14"/>
      <c r="L170" s="14"/>
    </row>
    <row r="171" customFormat="false" ht="15" hidden="false" customHeight="false" outlineLevel="0" collapsed="false">
      <c r="A171" s="14"/>
      <c r="B171" s="14"/>
      <c r="C171" s="14"/>
      <c r="D171" s="14"/>
      <c r="E171" s="14"/>
      <c r="F171" s="14"/>
      <c r="G171" s="21"/>
      <c r="H171" s="14"/>
      <c r="I171" s="14" t="str">
        <f aca="false">IF($A171="","",IF(OR($F171="Passed",$F171="Signed Off"),"Covered",IF($F171="Failed","Defect",IF($F171="Blocked","Blocked",IF($F171="Not Started","Planned","In Progress")))))</f>
        <v/>
      </c>
      <c r="J171" s="14"/>
      <c r="K171" s="14"/>
      <c r="L171" s="14"/>
    </row>
    <row r="172" customFormat="false" ht="15" hidden="false" customHeight="false" outlineLevel="0" collapsed="false">
      <c r="A172" s="14"/>
      <c r="B172" s="14"/>
      <c r="C172" s="14"/>
      <c r="D172" s="14"/>
      <c r="E172" s="14"/>
      <c r="F172" s="14"/>
      <c r="G172" s="21"/>
      <c r="H172" s="14"/>
      <c r="I172" s="14" t="str">
        <f aca="false">IF($A172="","",IF(OR($F172="Passed",$F172="Signed Off"),"Covered",IF($F172="Failed","Defect",IF($F172="Blocked","Blocked",IF($F172="Not Started","Planned","In Progress")))))</f>
        <v/>
      </c>
      <c r="J172" s="14"/>
      <c r="K172" s="14"/>
      <c r="L172" s="14"/>
    </row>
    <row r="173" customFormat="false" ht="15" hidden="false" customHeight="false" outlineLevel="0" collapsed="false">
      <c r="A173" s="14"/>
      <c r="B173" s="14"/>
      <c r="C173" s="14"/>
      <c r="D173" s="14"/>
      <c r="E173" s="14"/>
      <c r="F173" s="14"/>
      <c r="G173" s="21"/>
      <c r="H173" s="14"/>
      <c r="I173" s="14" t="str">
        <f aca="false">IF($A173="","",IF(OR($F173="Passed",$F173="Signed Off"),"Covered",IF($F173="Failed","Defect",IF($F173="Blocked","Blocked",IF($F173="Not Started","Planned","In Progress")))))</f>
        <v/>
      </c>
      <c r="J173" s="14"/>
      <c r="K173" s="14"/>
      <c r="L173" s="14"/>
    </row>
    <row r="174" customFormat="false" ht="15" hidden="false" customHeight="false" outlineLevel="0" collapsed="false">
      <c r="A174" s="14"/>
      <c r="B174" s="14"/>
      <c r="C174" s="14"/>
      <c r="D174" s="14"/>
      <c r="E174" s="14"/>
      <c r="F174" s="14"/>
      <c r="G174" s="21"/>
      <c r="H174" s="14"/>
      <c r="I174" s="14" t="str">
        <f aca="false">IF($A174="","",IF(OR($F174="Passed",$F174="Signed Off"),"Covered",IF($F174="Failed","Defect",IF($F174="Blocked","Blocked",IF($F174="Not Started","Planned","In Progress")))))</f>
        <v/>
      </c>
      <c r="J174" s="14"/>
      <c r="K174" s="14"/>
      <c r="L174" s="14"/>
    </row>
    <row r="175" customFormat="false" ht="15" hidden="false" customHeight="false" outlineLevel="0" collapsed="false">
      <c r="A175" s="14"/>
      <c r="B175" s="14"/>
      <c r="C175" s="14"/>
      <c r="D175" s="14"/>
      <c r="E175" s="14"/>
      <c r="F175" s="14"/>
      <c r="G175" s="21"/>
      <c r="H175" s="14"/>
      <c r="I175" s="14" t="str">
        <f aca="false">IF($A175="","",IF(OR($F175="Passed",$F175="Signed Off"),"Covered",IF($F175="Failed","Defect",IF($F175="Blocked","Blocked",IF($F175="Not Started","Planned","In Progress")))))</f>
        <v/>
      </c>
      <c r="J175" s="14"/>
      <c r="K175" s="14"/>
      <c r="L175" s="14"/>
    </row>
    <row r="176" customFormat="false" ht="15" hidden="false" customHeight="false" outlineLevel="0" collapsed="false">
      <c r="A176" s="14"/>
      <c r="B176" s="14"/>
      <c r="C176" s="14"/>
      <c r="D176" s="14"/>
      <c r="E176" s="14"/>
      <c r="F176" s="14"/>
      <c r="G176" s="21"/>
      <c r="H176" s="14"/>
      <c r="I176" s="14" t="str">
        <f aca="false">IF($A176="","",IF(OR($F176="Passed",$F176="Signed Off"),"Covered",IF($F176="Failed","Defect",IF($F176="Blocked","Blocked",IF($F176="Not Started","Planned","In Progress")))))</f>
        <v/>
      </c>
      <c r="J176" s="14"/>
      <c r="K176" s="14"/>
      <c r="L176" s="14"/>
    </row>
    <row r="177" customFormat="false" ht="15" hidden="false" customHeight="false" outlineLevel="0" collapsed="false">
      <c r="A177" s="14"/>
      <c r="B177" s="14"/>
      <c r="C177" s="14"/>
      <c r="D177" s="14"/>
      <c r="E177" s="14"/>
      <c r="F177" s="14"/>
      <c r="G177" s="21"/>
      <c r="H177" s="14"/>
      <c r="I177" s="14" t="str">
        <f aca="false">IF($A177="","",IF(OR($F177="Passed",$F177="Signed Off"),"Covered",IF($F177="Failed","Defect",IF($F177="Blocked","Blocked",IF($F177="Not Started","Planned","In Progress")))))</f>
        <v/>
      </c>
      <c r="J177" s="14"/>
      <c r="K177" s="14"/>
      <c r="L177" s="14"/>
    </row>
    <row r="178" customFormat="false" ht="15" hidden="false" customHeight="false" outlineLevel="0" collapsed="false">
      <c r="A178" s="14"/>
      <c r="B178" s="14"/>
      <c r="C178" s="14"/>
      <c r="D178" s="14"/>
      <c r="E178" s="14"/>
      <c r="F178" s="14"/>
      <c r="G178" s="21"/>
      <c r="H178" s="14"/>
      <c r="I178" s="14" t="str">
        <f aca="false">IF($A178="","",IF(OR($F178="Passed",$F178="Signed Off"),"Covered",IF($F178="Failed","Defect",IF($F178="Blocked","Blocked",IF($F178="Not Started","Planned","In Progress")))))</f>
        <v/>
      </c>
      <c r="J178" s="14"/>
      <c r="K178" s="14"/>
      <c r="L178" s="14"/>
    </row>
    <row r="179" customFormat="false" ht="15" hidden="false" customHeight="false" outlineLevel="0" collapsed="false">
      <c r="A179" s="14"/>
      <c r="B179" s="14"/>
      <c r="C179" s="14"/>
      <c r="D179" s="14"/>
      <c r="E179" s="14"/>
      <c r="F179" s="14"/>
      <c r="G179" s="21"/>
      <c r="H179" s="14"/>
      <c r="I179" s="14" t="str">
        <f aca="false">IF($A179="","",IF(OR($F179="Passed",$F179="Signed Off"),"Covered",IF($F179="Failed","Defect",IF($F179="Blocked","Blocked",IF($F179="Not Started","Planned","In Progress")))))</f>
        <v/>
      </c>
      <c r="J179" s="14"/>
      <c r="K179" s="14"/>
      <c r="L179" s="14"/>
    </row>
    <row r="180" customFormat="false" ht="15" hidden="false" customHeight="false" outlineLevel="0" collapsed="false">
      <c r="A180" s="14"/>
      <c r="B180" s="14"/>
      <c r="C180" s="14"/>
      <c r="D180" s="14"/>
      <c r="E180" s="14"/>
      <c r="F180" s="14"/>
      <c r="G180" s="21"/>
      <c r="H180" s="14"/>
      <c r="I180" s="14" t="str">
        <f aca="false">IF($A180="","",IF(OR($F180="Passed",$F180="Signed Off"),"Covered",IF($F180="Failed","Defect",IF($F180="Blocked","Blocked",IF($F180="Not Started","Planned","In Progress")))))</f>
        <v/>
      </c>
      <c r="J180" s="14"/>
      <c r="K180" s="14"/>
      <c r="L180" s="14"/>
    </row>
    <row r="181" customFormat="false" ht="15" hidden="false" customHeight="false" outlineLevel="0" collapsed="false">
      <c r="A181" s="14"/>
      <c r="B181" s="14"/>
      <c r="C181" s="14"/>
      <c r="D181" s="14"/>
      <c r="E181" s="14"/>
      <c r="F181" s="14"/>
      <c r="G181" s="21"/>
      <c r="H181" s="14"/>
      <c r="I181" s="14" t="str">
        <f aca="false">IF($A181="","",IF(OR($F181="Passed",$F181="Signed Off"),"Covered",IF($F181="Failed","Defect",IF($F181="Blocked","Blocked",IF($F181="Not Started","Planned","In Progress")))))</f>
        <v/>
      </c>
      <c r="J181" s="14"/>
      <c r="K181" s="14"/>
      <c r="L181" s="14"/>
    </row>
    <row r="182" customFormat="false" ht="15" hidden="false" customHeight="false" outlineLevel="0" collapsed="false">
      <c r="A182" s="14"/>
      <c r="B182" s="14"/>
      <c r="C182" s="14"/>
      <c r="D182" s="14"/>
      <c r="E182" s="14"/>
      <c r="F182" s="14"/>
      <c r="G182" s="21"/>
      <c r="H182" s="14"/>
      <c r="I182" s="14" t="str">
        <f aca="false">IF($A182="","",IF(OR($F182="Passed",$F182="Signed Off"),"Covered",IF($F182="Failed","Defect",IF($F182="Blocked","Blocked",IF($F182="Not Started","Planned","In Progress")))))</f>
        <v/>
      </c>
      <c r="J182" s="14"/>
      <c r="K182" s="14"/>
      <c r="L182" s="14"/>
    </row>
    <row r="183" customFormat="false" ht="15" hidden="false" customHeight="false" outlineLevel="0" collapsed="false">
      <c r="A183" s="14"/>
      <c r="B183" s="14"/>
      <c r="C183" s="14"/>
      <c r="D183" s="14"/>
      <c r="E183" s="14"/>
      <c r="F183" s="14"/>
      <c r="G183" s="21"/>
      <c r="H183" s="14"/>
      <c r="I183" s="14" t="str">
        <f aca="false">IF($A183="","",IF(OR($F183="Passed",$F183="Signed Off"),"Covered",IF($F183="Failed","Defect",IF($F183="Blocked","Blocked",IF($F183="Not Started","Planned","In Progress")))))</f>
        <v/>
      </c>
      <c r="J183" s="14"/>
      <c r="K183" s="14"/>
      <c r="L183" s="14"/>
    </row>
    <row r="184" customFormat="false" ht="15" hidden="false" customHeight="false" outlineLevel="0" collapsed="false">
      <c r="A184" s="14"/>
      <c r="B184" s="14"/>
      <c r="C184" s="14"/>
      <c r="D184" s="14"/>
      <c r="E184" s="14"/>
      <c r="F184" s="14"/>
      <c r="G184" s="21"/>
      <c r="H184" s="14"/>
      <c r="I184" s="14" t="str">
        <f aca="false">IF($A184="","",IF(OR($F184="Passed",$F184="Signed Off"),"Covered",IF($F184="Failed","Defect",IF($F184="Blocked","Blocked",IF($F184="Not Started","Planned","In Progress")))))</f>
        <v/>
      </c>
      <c r="J184" s="14"/>
      <c r="K184" s="14"/>
      <c r="L184" s="14"/>
    </row>
    <row r="185" customFormat="false" ht="15" hidden="false" customHeight="false" outlineLevel="0" collapsed="false">
      <c r="A185" s="14"/>
      <c r="B185" s="14"/>
      <c r="C185" s="14"/>
      <c r="D185" s="14"/>
      <c r="E185" s="14"/>
      <c r="F185" s="14"/>
      <c r="G185" s="21"/>
      <c r="H185" s="14"/>
      <c r="I185" s="14" t="str">
        <f aca="false">IF($A185="","",IF(OR($F185="Passed",$F185="Signed Off"),"Covered",IF($F185="Failed","Defect",IF($F185="Blocked","Blocked",IF($F185="Not Started","Planned","In Progress")))))</f>
        <v/>
      </c>
      <c r="J185" s="14"/>
      <c r="K185" s="14"/>
      <c r="L185" s="14"/>
    </row>
    <row r="186" customFormat="false" ht="15" hidden="false" customHeight="false" outlineLevel="0" collapsed="false">
      <c r="A186" s="14"/>
      <c r="B186" s="14"/>
      <c r="C186" s="14"/>
      <c r="D186" s="14"/>
      <c r="E186" s="14"/>
      <c r="F186" s="14"/>
      <c r="G186" s="21"/>
      <c r="H186" s="14"/>
      <c r="I186" s="14" t="str">
        <f aca="false">IF($A186="","",IF(OR($F186="Passed",$F186="Signed Off"),"Covered",IF($F186="Failed","Defect",IF($F186="Blocked","Blocked",IF($F186="Not Started","Planned","In Progress")))))</f>
        <v/>
      </c>
      <c r="J186" s="14"/>
      <c r="K186" s="14"/>
      <c r="L186" s="14"/>
    </row>
    <row r="187" customFormat="false" ht="15" hidden="false" customHeight="false" outlineLevel="0" collapsed="false">
      <c r="A187" s="14"/>
      <c r="B187" s="14"/>
      <c r="C187" s="14"/>
      <c r="D187" s="14"/>
      <c r="E187" s="14"/>
      <c r="F187" s="14"/>
      <c r="G187" s="21"/>
      <c r="H187" s="14"/>
      <c r="I187" s="14" t="str">
        <f aca="false">IF($A187="","",IF(OR($F187="Passed",$F187="Signed Off"),"Covered",IF($F187="Failed","Defect",IF($F187="Blocked","Blocked",IF($F187="Not Started","Planned","In Progress")))))</f>
        <v/>
      </c>
      <c r="J187" s="14"/>
      <c r="K187" s="14"/>
      <c r="L187" s="14"/>
    </row>
    <row r="188" customFormat="false" ht="15" hidden="false" customHeight="false" outlineLevel="0" collapsed="false">
      <c r="A188" s="14"/>
      <c r="B188" s="14"/>
      <c r="C188" s="14"/>
      <c r="D188" s="14"/>
      <c r="E188" s="14"/>
      <c r="F188" s="14"/>
      <c r="G188" s="21"/>
      <c r="H188" s="14"/>
      <c r="I188" s="14" t="str">
        <f aca="false">IF($A188="","",IF(OR($F188="Passed",$F188="Signed Off"),"Covered",IF($F188="Failed","Defect",IF($F188="Blocked","Blocked",IF($F188="Not Started","Planned","In Progress")))))</f>
        <v/>
      </c>
      <c r="J188" s="14"/>
      <c r="K188" s="14"/>
      <c r="L188" s="14"/>
    </row>
    <row r="189" customFormat="false" ht="15" hidden="false" customHeight="false" outlineLevel="0" collapsed="false">
      <c r="A189" s="14"/>
      <c r="B189" s="14"/>
      <c r="C189" s="14"/>
      <c r="D189" s="14"/>
      <c r="E189" s="14"/>
      <c r="F189" s="14"/>
      <c r="G189" s="21"/>
      <c r="H189" s="14"/>
      <c r="I189" s="14" t="str">
        <f aca="false">IF($A189="","",IF(OR($F189="Passed",$F189="Signed Off"),"Covered",IF($F189="Failed","Defect",IF($F189="Blocked","Blocked",IF($F189="Not Started","Planned","In Progress")))))</f>
        <v/>
      </c>
      <c r="J189" s="14"/>
      <c r="K189" s="14"/>
      <c r="L189" s="14"/>
    </row>
    <row r="190" customFormat="false" ht="15" hidden="false" customHeight="false" outlineLevel="0" collapsed="false">
      <c r="A190" s="14"/>
      <c r="B190" s="14"/>
      <c r="C190" s="14"/>
      <c r="D190" s="14"/>
      <c r="E190" s="14"/>
      <c r="F190" s="14"/>
      <c r="G190" s="21"/>
      <c r="H190" s="14"/>
      <c r="I190" s="14" t="str">
        <f aca="false">IF($A190="","",IF(OR($F190="Passed",$F190="Signed Off"),"Covered",IF($F190="Failed","Defect",IF($F190="Blocked","Blocked",IF($F190="Not Started","Planned","In Progress")))))</f>
        <v/>
      </c>
      <c r="J190" s="14"/>
      <c r="K190" s="14"/>
      <c r="L190" s="14"/>
    </row>
    <row r="191" customFormat="false" ht="15" hidden="false" customHeight="false" outlineLevel="0" collapsed="false">
      <c r="A191" s="14"/>
      <c r="B191" s="14"/>
      <c r="C191" s="14"/>
      <c r="D191" s="14"/>
      <c r="E191" s="14"/>
      <c r="F191" s="14"/>
      <c r="G191" s="21"/>
      <c r="H191" s="14"/>
      <c r="I191" s="14" t="str">
        <f aca="false">IF($A191="","",IF(OR($F191="Passed",$F191="Signed Off"),"Covered",IF($F191="Failed","Defect",IF($F191="Blocked","Blocked",IF($F191="Not Started","Planned","In Progress")))))</f>
        <v/>
      </c>
      <c r="J191" s="14"/>
      <c r="K191" s="14"/>
      <c r="L191" s="14"/>
    </row>
    <row r="192" customFormat="false" ht="15" hidden="false" customHeight="false" outlineLevel="0" collapsed="false">
      <c r="A192" s="14"/>
      <c r="B192" s="14"/>
      <c r="C192" s="14"/>
      <c r="D192" s="14"/>
      <c r="E192" s="14"/>
      <c r="F192" s="14"/>
      <c r="G192" s="21"/>
      <c r="H192" s="14"/>
      <c r="I192" s="14" t="str">
        <f aca="false">IF($A192="","",IF(OR($F192="Passed",$F192="Signed Off"),"Covered",IF($F192="Failed","Defect",IF($F192="Blocked","Blocked",IF($F192="Not Started","Planned","In Progress")))))</f>
        <v/>
      </c>
      <c r="J192" s="14"/>
      <c r="K192" s="14"/>
      <c r="L192" s="14"/>
    </row>
    <row r="193" customFormat="false" ht="15" hidden="false" customHeight="false" outlineLevel="0" collapsed="false">
      <c r="A193" s="14"/>
      <c r="B193" s="14"/>
      <c r="C193" s="14"/>
      <c r="D193" s="14"/>
      <c r="E193" s="14"/>
      <c r="F193" s="14"/>
      <c r="G193" s="21"/>
      <c r="H193" s="14"/>
      <c r="I193" s="14" t="str">
        <f aca="false">IF($A193="","",IF(OR($F193="Passed",$F193="Signed Off"),"Covered",IF($F193="Failed","Defect",IF($F193="Blocked","Blocked",IF($F193="Not Started","Planned","In Progress")))))</f>
        <v/>
      </c>
      <c r="J193" s="14"/>
      <c r="K193" s="14"/>
      <c r="L193" s="14"/>
    </row>
    <row r="194" customFormat="false" ht="15" hidden="false" customHeight="false" outlineLevel="0" collapsed="false">
      <c r="A194" s="14"/>
      <c r="B194" s="14"/>
      <c r="C194" s="14"/>
      <c r="D194" s="14"/>
      <c r="E194" s="14"/>
      <c r="F194" s="14"/>
      <c r="G194" s="21"/>
      <c r="H194" s="14"/>
      <c r="I194" s="14" t="str">
        <f aca="false">IF($A194="","",IF(OR($F194="Passed",$F194="Signed Off"),"Covered",IF($F194="Failed","Defect",IF($F194="Blocked","Blocked",IF($F194="Not Started","Planned","In Progress")))))</f>
        <v/>
      </c>
      <c r="J194" s="14"/>
      <c r="K194" s="14"/>
      <c r="L194" s="14"/>
    </row>
    <row r="195" customFormat="false" ht="15" hidden="false" customHeight="false" outlineLevel="0" collapsed="false">
      <c r="A195" s="14"/>
      <c r="B195" s="14"/>
      <c r="C195" s="14"/>
      <c r="D195" s="14"/>
      <c r="E195" s="14"/>
      <c r="F195" s="14"/>
      <c r="G195" s="21"/>
      <c r="H195" s="14"/>
      <c r="I195" s="14" t="str">
        <f aca="false">IF($A195="","",IF(OR($F195="Passed",$F195="Signed Off"),"Covered",IF($F195="Failed","Defect",IF($F195="Blocked","Blocked",IF($F195="Not Started","Planned","In Progress")))))</f>
        <v/>
      </c>
      <c r="J195" s="14"/>
      <c r="K195" s="14"/>
      <c r="L195" s="14"/>
    </row>
    <row r="196" customFormat="false" ht="15" hidden="false" customHeight="false" outlineLevel="0" collapsed="false">
      <c r="A196" s="14"/>
      <c r="B196" s="14"/>
      <c r="C196" s="14"/>
      <c r="D196" s="14"/>
      <c r="E196" s="14"/>
      <c r="F196" s="14"/>
      <c r="G196" s="21"/>
      <c r="H196" s="14"/>
      <c r="I196" s="14" t="str">
        <f aca="false">IF($A196="","",IF(OR($F196="Passed",$F196="Signed Off"),"Covered",IF($F196="Failed","Defect",IF($F196="Blocked","Blocked",IF($F196="Not Started","Planned","In Progress")))))</f>
        <v/>
      </c>
      <c r="J196" s="14"/>
      <c r="K196" s="14"/>
      <c r="L196" s="14"/>
    </row>
    <row r="197" customFormat="false" ht="15" hidden="false" customHeight="false" outlineLevel="0" collapsed="false">
      <c r="A197" s="14"/>
      <c r="B197" s="14"/>
      <c r="C197" s="14"/>
      <c r="D197" s="14"/>
      <c r="E197" s="14"/>
      <c r="F197" s="14"/>
      <c r="G197" s="21"/>
      <c r="H197" s="14"/>
      <c r="I197" s="14" t="str">
        <f aca="false">IF($A197="","",IF(OR($F197="Passed",$F197="Signed Off"),"Covered",IF($F197="Failed","Defect",IF($F197="Blocked","Blocked",IF($F197="Not Started","Planned","In Progress")))))</f>
        <v/>
      </c>
      <c r="J197" s="14"/>
      <c r="K197" s="14"/>
      <c r="L197" s="14"/>
    </row>
    <row r="198" customFormat="false" ht="15" hidden="false" customHeight="false" outlineLevel="0" collapsed="false">
      <c r="A198" s="14"/>
      <c r="B198" s="14"/>
      <c r="C198" s="14"/>
      <c r="D198" s="14"/>
      <c r="E198" s="14"/>
      <c r="F198" s="14"/>
      <c r="G198" s="21"/>
      <c r="H198" s="14"/>
      <c r="I198" s="14" t="str">
        <f aca="false">IF($A198="","",IF(OR($F198="Passed",$F198="Signed Off"),"Covered",IF($F198="Failed","Defect",IF($F198="Blocked","Blocked",IF($F198="Not Started","Planned","In Progress")))))</f>
        <v/>
      </c>
      <c r="J198" s="14"/>
      <c r="K198" s="14"/>
      <c r="L198" s="14"/>
    </row>
    <row r="199" customFormat="false" ht="15" hidden="false" customHeight="false" outlineLevel="0" collapsed="false">
      <c r="A199" s="14"/>
      <c r="B199" s="14"/>
      <c r="C199" s="14"/>
      <c r="D199" s="14"/>
      <c r="E199" s="14"/>
      <c r="F199" s="14"/>
      <c r="G199" s="21"/>
      <c r="H199" s="14"/>
      <c r="I199" s="14" t="str">
        <f aca="false">IF($A199="","",IF(OR($F199="Passed",$F199="Signed Off"),"Covered",IF($F199="Failed","Defect",IF($F199="Blocked","Blocked",IF($F199="Not Started","Planned","In Progress")))))</f>
        <v/>
      </c>
      <c r="J199" s="14"/>
      <c r="K199" s="14"/>
      <c r="L199" s="14"/>
    </row>
    <row r="200" customFormat="false" ht="15" hidden="false" customHeight="false" outlineLevel="0" collapsed="false">
      <c r="A200" s="14"/>
      <c r="B200" s="14"/>
      <c r="C200" s="14"/>
      <c r="D200" s="14"/>
      <c r="E200" s="14"/>
      <c r="F200" s="14"/>
      <c r="G200" s="21"/>
      <c r="H200" s="14"/>
      <c r="I200" s="14" t="str">
        <f aca="false">IF($A200="","",IF(OR($F200="Passed",$F200="Signed Off"),"Covered",IF($F200="Failed","Defect",IF($F200="Blocked","Blocked",IF($F200="Not Started","Planned","In Progress")))))</f>
        <v/>
      </c>
      <c r="J200" s="14"/>
      <c r="K200" s="14"/>
      <c r="L200" s="14"/>
    </row>
    <row r="201" customFormat="false" ht="15" hidden="false" customHeight="false" outlineLevel="0" collapsed="false">
      <c r="A201" s="14"/>
      <c r="B201" s="14"/>
      <c r="C201" s="14"/>
      <c r="D201" s="14"/>
      <c r="E201" s="14"/>
      <c r="F201" s="14"/>
      <c r="G201" s="21"/>
      <c r="H201" s="14"/>
      <c r="I201" s="14" t="str">
        <f aca="false">IF($A201="","",IF(OR($F201="Passed",$F201="Signed Off"),"Covered",IF($F201="Failed","Defect",IF($F201="Blocked","Blocked",IF($F201="Not Started","Planned","In Progress")))))</f>
        <v/>
      </c>
      <c r="J201" s="14"/>
      <c r="K201" s="14"/>
      <c r="L201" s="14"/>
    </row>
    <row r="202" customFormat="false" ht="15" hidden="false" customHeight="false" outlineLevel="0" collapsed="false">
      <c r="A202" s="14"/>
      <c r="B202" s="14"/>
      <c r="C202" s="14"/>
      <c r="D202" s="14"/>
      <c r="E202" s="14"/>
      <c r="F202" s="14"/>
      <c r="G202" s="21"/>
      <c r="H202" s="14"/>
      <c r="I202" s="14" t="str">
        <f aca="false">IF($A202="","",IF(OR($F202="Passed",$F202="Signed Off"),"Covered",IF($F202="Failed","Defect",IF($F202="Blocked","Blocked",IF($F202="Not Started","Planned","In Progress")))))</f>
        <v/>
      </c>
      <c r="J202" s="14"/>
      <c r="K202" s="14"/>
      <c r="L202" s="14"/>
    </row>
    <row r="203" customFormat="false" ht="15" hidden="false" customHeight="false" outlineLevel="0" collapsed="false">
      <c r="A203" s="14"/>
      <c r="B203" s="14"/>
      <c r="C203" s="14"/>
      <c r="D203" s="14"/>
      <c r="E203" s="14"/>
      <c r="F203" s="14"/>
      <c r="G203" s="21"/>
      <c r="H203" s="14"/>
      <c r="I203" s="14" t="str">
        <f aca="false">IF($A203="","",IF(OR($F203="Passed",$F203="Signed Off"),"Covered",IF($F203="Failed","Defect",IF($F203="Blocked","Blocked",IF($F203="Not Started","Planned","In Progress")))))</f>
        <v/>
      </c>
      <c r="J203" s="14"/>
      <c r="K203" s="14"/>
      <c r="L203" s="14"/>
    </row>
    <row r="204" customFormat="false" ht="15" hidden="false" customHeight="false" outlineLevel="0" collapsed="false">
      <c r="A204" s="14"/>
      <c r="B204" s="14"/>
      <c r="C204" s="14"/>
      <c r="D204" s="14"/>
      <c r="E204" s="14"/>
      <c r="F204" s="14"/>
      <c r="G204" s="21"/>
      <c r="H204" s="14"/>
      <c r="I204" s="14" t="str">
        <f aca="false">IF($A204="","",IF(OR($F204="Passed",$F204="Signed Off"),"Covered",IF($F204="Failed","Defect",IF($F204="Blocked","Blocked",IF($F204="Not Started","Planned","In Progress")))))</f>
        <v/>
      </c>
      <c r="J204" s="14"/>
      <c r="K204" s="14"/>
      <c r="L204" s="14"/>
    </row>
    <row r="205" customFormat="false" ht="15" hidden="false" customHeight="false" outlineLevel="0" collapsed="false">
      <c r="A205" s="14"/>
      <c r="B205" s="14"/>
      <c r="C205" s="14"/>
      <c r="D205" s="14"/>
      <c r="E205" s="14"/>
      <c r="F205" s="14"/>
      <c r="G205" s="21"/>
      <c r="H205" s="14"/>
      <c r="I205" s="14" t="str">
        <f aca="false">IF($A205="","",IF(OR($F205="Passed",$F205="Signed Off"),"Covered",IF($F205="Failed","Defect",IF($F205="Blocked","Blocked",IF($F205="Not Started","Planned","In Progress")))))</f>
        <v/>
      </c>
      <c r="J205" s="14"/>
      <c r="K205" s="14"/>
      <c r="L205" s="14"/>
    </row>
    <row r="206" customFormat="false" ht="15" hidden="false" customHeight="false" outlineLevel="0" collapsed="false">
      <c r="A206" s="14"/>
      <c r="B206" s="14"/>
      <c r="C206" s="14"/>
      <c r="D206" s="14"/>
      <c r="E206" s="14"/>
      <c r="F206" s="14"/>
      <c r="G206" s="21"/>
      <c r="H206" s="14"/>
      <c r="I206" s="14" t="str">
        <f aca="false">IF($A206="","",IF(OR($F206="Passed",$F206="Signed Off"),"Covered",IF($F206="Failed","Defect",IF($F206="Blocked","Blocked",IF($F206="Not Started","Planned","In Progress")))))</f>
        <v/>
      </c>
      <c r="J206" s="14"/>
      <c r="K206" s="14"/>
      <c r="L206" s="14"/>
    </row>
    <row r="207" customFormat="false" ht="15" hidden="false" customHeight="false" outlineLevel="0" collapsed="false">
      <c r="A207" s="14"/>
      <c r="B207" s="14"/>
      <c r="C207" s="14"/>
      <c r="D207" s="14"/>
      <c r="E207" s="14"/>
      <c r="F207" s="14"/>
      <c r="G207" s="21"/>
      <c r="H207" s="14"/>
      <c r="I207" s="14" t="str">
        <f aca="false">IF($A207="","",IF(OR($F207="Passed",$F207="Signed Off"),"Covered",IF($F207="Failed","Defect",IF($F207="Blocked","Blocked",IF($F207="Not Started","Planned","In Progress")))))</f>
        <v/>
      </c>
      <c r="J207" s="14"/>
      <c r="K207" s="14"/>
      <c r="L207" s="14"/>
    </row>
    <row r="208" customFormat="false" ht="15" hidden="false" customHeight="false" outlineLevel="0" collapsed="false">
      <c r="A208" s="14"/>
      <c r="B208" s="14"/>
      <c r="C208" s="14"/>
      <c r="D208" s="14"/>
      <c r="E208" s="14"/>
      <c r="F208" s="14"/>
      <c r="G208" s="21"/>
      <c r="H208" s="14"/>
      <c r="I208" s="14" t="str">
        <f aca="false">IF($A208="","",IF(OR($F208="Passed",$F208="Signed Off"),"Covered",IF($F208="Failed","Defect",IF($F208="Blocked","Blocked",IF($F208="Not Started","Planned","In Progress")))))</f>
        <v/>
      </c>
      <c r="J208" s="14"/>
      <c r="K208" s="14"/>
      <c r="L208" s="14"/>
    </row>
    <row r="209" customFormat="false" ht="15" hidden="false" customHeight="false" outlineLevel="0" collapsed="false">
      <c r="A209" s="14"/>
      <c r="B209" s="14"/>
      <c r="C209" s="14"/>
      <c r="D209" s="14"/>
      <c r="E209" s="14"/>
      <c r="F209" s="14"/>
      <c r="G209" s="21"/>
      <c r="H209" s="14"/>
      <c r="I209" s="14" t="str">
        <f aca="false">IF($A209="","",IF(OR($F209="Passed",$F209="Signed Off"),"Covered",IF($F209="Failed","Defect",IF($F209="Blocked","Blocked",IF($F209="Not Started","Planned","In Progress")))))</f>
        <v/>
      </c>
      <c r="J209" s="14"/>
      <c r="K209" s="14"/>
      <c r="L209" s="14"/>
    </row>
    <row r="210" customFormat="false" ht="15" hidden="false" customHeight="false" outlineLevel="0" collapsed="false">
      <c r="A210" s="14"/>
      <c r="B210" s="14"/>
      <c r="C210" s="14"/>
      <c r="D210" s="14"/>
      <c r="E210" s="14"/>
      <c r="F210" s="14"/>
      <c r="G210" s="21"/>
      <c r="H210" s="14"/>
      <c r="I210" s="14" t="str">
        <f aca="false">IF($A210="","",IF(OR($F210="Passed",$F210="Signed Off"),"Covered",IF($F210="Failed","Defect",IF($F210="Blocked","Blocked",IF($F210="Not Started","Planned","In Progress")))))</f>
        <v/>
      </c>
      <c r="J210" s="14"/>
      <c r="K210" s="14"/>
      <c r="L210" s="14"/>
    </row>
    <row r="211" customFormat="false" ht="15" hidden="false" customHeight="false" outlineLevel="0" collapsed="false">
      <c r="A211" s="14"/>
      <c r="B211" s="14"/>
      <c r="C211" s="14"/>
      <c r="D211" s="14"/>
      <c r="E211" s="14"/>
      <c r="F211" s="14"/>
      <c r="G211" s="21"/>
      <c r="H211" s="14"/>
      <c r="I211" s="14" t="str">
        <f aca="false">IF($A211="","",IF(OR($F211="Passed",$F211="Signed Off"),"Covered",IF($F211="Failed","Defect",IF($F211="Blocked","Blocked",IF($F211="Not Started","Planned","In Progress")))))</f>
        <v/>
      </c>
      <c r="J211" s="14"/>
      <c r="K211" s="14"/>
      <c r="L211" s="14"/>
    </row>
    <row r="212" customFormat="false" ht="15" hidden="false" customHeight="false" outlineLevel="0" collapsed="false">
      <c r="A212" s="14"/>
      <c r="B212" s="14"/>
      <c r="C212" s="14"/>
      <c r="D212" s="14"/>
      <c r="E212" s="14"/>
      <c r="F212" s="14"/>
      <c r="G212" s="21"/>
      <c r="H212" s="14"/>
      <c r="I212" s="14" t="str">
        <f aca="false">IF($A212="","",IF(OR($F212="Passed",$F212="Signed Off"),"Covered",IF($F212="Failed","Defect",IF($F212="Blocked","Blocked",IF($F212="Not Started","Planned","In Progress")))))</f>
        <v/>
      </c>
      <c r="J212" s="14"/>
      <c r="K212" s="14"/>
      <c r="L212" s="14"/>
    </row>
    <row r="213" customFormat="false" ht="15" hidden="false" customHeight="false" outlineLevel="0" collapsed="false">
      <c r="A213" s="14"/>
      <c r="B213" s="14"/>
      <c r="C213" s="14"/>
      <c r="D213" s="14"/>
      <c r="E213" s="14"/>
      <c r="F213" s="14"/>
      <c r="G213" s="21"/>
      <c r="H213" s="14"/>
      <c r="I213" s="14" t="str">
        <f aca="false">IF($A213="","",IF(OR($F213="Passed",$F213="Signed Off"),"Covered",IF($F213="Failed","Defect",IF($F213="Blocked","Blocked",IF($F213="Not Started","Planned","In Progress")))))</f>
        <v/>
      </c>
      <c r="J213" s="14"/>
      <c r="K213" s="14"/>
      <c r="L213" s="14"/>
    </row>
    <row r="214" customFormat="false" ht="15" hidden="false" customHeight="false" outlineLevel="0" collapsed="false">
      <c r="A214" s="14"/>
      <c r="B214" s="14"/>
      <c r="C214" s="14"/>
      <c r="D214" s="14"/>
      <c r="E214" s="14"/>
      <c r="F214" s="14"/>
      <c r="G214" s="21"/>
      <c r="H214" s="14"/>
      <c r="I214" s="14" t="str">
        <f aca="false">IF($A214="","",IF(OR($F214="Passed",$F214="Signed Off"),"Covered",IF($F214="Failed","Defect",IF($F214="Blocked","Blocked",IF($F214="Not Started","Planned","In Progress")))))</f>
        <v/>
      </c>
      <c r="J214" s="14"/>
      <c r="K214" s="14"/>
      <c r="L214" s="14"/>
    </row>
    <row r="215" customFormat="false" ht="15" hidden="false" customHeight="false" outlineLevel="0" collapsed="false">
      <c r="A215" s="14"/>
      <c r="B215" s="14"/>
      <c r="C215" s="14"/>
      <c r="D215" s="14"/>
      <c r="E215" s="14"/>
      <c r="F215" s="14"/>
      <c r="G215" s="21"/>
      <c r="H215" s="14"/>
      <c r="I215" s="14" t="str">
        <f aca="false">IF($A215="","",IF(OR($F215="Passed",$F215="Signed Off"),"Covered",IF($F215="Failed","Defect",IF($F215="Blocked","Blocked",IF($F215="Not Started","Planned","In Progress")))))</f>
        <v/>
      </c>
      <c r="J215" s="14"/>
      <c r="K215" s="14"/>
      <c r="L215" s="14"/>
    </row>
    <row r="216" customFormat="false" ht="15" hidden="false" customHeight="false" outlineLevel="0" collapsed="false">
      <c r="A216" s="14"/>
      <c r="B216" s="14"/>
      <c r="C216" s="14"/>
      <c r="D216" s="14"/>
      <c r="E216" s="14"/>
      <c r="F216" s="14"/>
      <c r="G216" s="21"/>
      <c r="H216" s="14"/>
      <c r="I216" s="14" t="str">
        <f aca="false">IF($A216="","",IF(OR($F216="Passed",$F216="Signed Off"),"Covered",IF($F216="Failed","Defect",IF($F216="Blocked","Blocked",IF($F216="Not Started","Planned","In Progress")))))</f>
        <v/>
      </c>
      <c r="J216" s="14"/>
      <c r="K216" s="14"/>
      <c r="L216" s="14"/>
    </row>
    <row r="217" customFormat="false" ht="15" hidden="false" customHeight="false" outlineLevel="0" collapsed="false">
      <c r="A217" s="14"/>
      <c r="B217" s="14"/>
      <c r="C217" s="14"/>
      <c r="D217" s="14"/>
      <c r="E217" s="14"/>
      <c r="F217" s="14"/>
      <c r="G217" s="21"/>
      <c r="H217" s="14"/>
      <c r="I217" s="14" t="str">
        <f aca="false">IF($A217="","",IF(OR($F217="Passed",$F217="Signed Off"),"Covered",IF($F217="Failed","Defect",IF($F217="Blocked","Blocked",IF($F217="Not Started","Planned","In Progress")))))</f>
        <v/>
      </c>
      <c r="J217" s="14"/>
      <c r="K217" s="14"/>
      <c r="L217" s="14"/>
    </row>
    <row r="218" customFormat="false" ht="15" hidden="false" customHeight="false" outlineLevel="0" collapsed="false">
      <c r="A218" s="14"/>
      <c r="B218" s="14"/>
      <c r="C218" s="14"/>
      <c r="D218" s="14"/>
      <c r="E218" s="14"/>
      <c r="F218" s="14"/>
      <c r="G218" s="21"/>
      <c r="H218" s="14"/>
      <c r="I218" s="14" t="str">
        <f aca="false">IF($A218="","",IF(OR($F218="Passed",$F218="Signed Off"),"Covered",IF($F218="Failed","Defect",IF($F218="Blocked","Blocked",IF($F218="Not Started","Planned","In Progress")))))</f>
        <v/>
      </c>
      <c r="J218" s="14"/>
      <c r="K218" s="14"/>
      <c r="L218" s="14"/>
    </row>
    <row r="219" customFormat="false" ht="15" hidden="false" customHeight="false" outlineLevel="0" collapsed="false">
      <c r="A219" s="14"/>
      <c r="B219" s="14"/>
      <c r="C219" s="14"/>
      <c r="D219" s="14"/>
      <c r="E219" s="14"/>
      <c r="F219" s="14"/>
      <c r="G219" s="21"/>
      <c r="H219" s="14"/>
      <c r="I219" s="14" t="str">
        <f aca="false">IF($A219="","",IF(OR($F219="Passed",$F219="Signed Off"),"Covered",IF($F219="Failed","Defect",IF($F219="Blocked","Blocked",IF($F219="Not Started","Planned","In Progress")))))</f>
        <v/>
      </c>
      <c r="J219" s="14"/>
      <c r="K219" s="14"/>
      <c r="L219" s="14"/>
    </row>
    <row r="220" customFormat="false" ht="15" hidden="false" customHeight="false" outlineLevel="0" collapsed="false">
      <c r="A220" s="14"/>
      <c r="B220" s="14"/>
      <c r="C220" s="14"/>
      <c r="D220" s="14"/>
      <c r="E220" s="14"/>
      <c r="F220" s="14"/>
      <c r="G220" s="21"/>
      <c r="H220" s="14"/>
      <c r="I220" s="14" t="str">
        <f aca="false">IF($A220="","",IF(OR($F220="Passed",$F220="Signed Off"),"Covered",IF($F220="Failed","Defect",IF($F220="Blocked","Blocked",IF($F220="Not Started","Planned","In Progress")))))</f>
        <v/>
      </c>
      <c r="J220" s="14"/>
      <c r="K220" s="14"/>
      <c r="L220" s="14"/>
    </row>
    <row r="221" customFormat="false" ht="15" hidden="false" customHeight="false" outlineLevel="0" collapsed="false">
      <c r="A221" s="14"/>
      <c r="B221" s="14"/>
      <c r="C221" s="14"/>
      <c r="D221" s="14"/>
      <c r="E221" s="14"/>
      <c r="F221" s="14"/>
      <c r="G221" s="21"/>
      <c r="H221" s="14"/>
      <c r="I221" s="14" t="str">
        <f aca="false">IF($A221="","",IF(OR($F221="Passed",$F221="Signed Off"),"Covered",IF($F221="Failed","Defect",IF($F221="Blocked","Blocked",IF($F221="Not Started","Planned","In Progress")))))</f>
        <v/>
      </c>
      <c r="J221" s="14"/>
      <c r="K221" s="14"/>
      <c r="L221" s="14"/>
    </row>
    <row r="222" customFormat="false" ht="15" hidden="false" customHeight="false" outlineLevel="0" collapsed="false">
      <c r="A222" s="14"/>
      <c r="B222" s="14"/>
      <c r="C222" s="14"/>
      <c r="D222" s="14"/>
      <c r="E222" s="14"/>
      <c r="F222" s="14"/>
      <c r="G222" s="21"/>
      <c r="H222" s="14"/>
      <c r="I222" s="14" t="str">
        <f aca="false">IF($A222="","",IF(OR($F222="Passed",$F222="Signed Off"),"Covered",IF($F222="Failed","Defect",IF($F222="Blocked","Blocked",IF($F222="Not Started","Planned","In Progress")))))</f>
        <v/>
      </c>
      <c r="J222" s="14"/>
      <c r="K222" s="14"/>
      <c r="L222" s="14"/>
    </row>
    <row r="223" customFormat="false" ht="15" hidden="false" customHeight="false" outlineLevel="0" collapsed="false">
      <c r="A223" s="14"/>
      <c r="B223" s="14"/>
      <c r="C223" s="14"/>
      <c r="D223" s="14"/>
      <c r="E223" s="14"/>
      <c r="F223" s="14"/>
      <c r="G223" s="21"/>
      <c r="H223" s="14"/>
      <c r="I223" s="14" t="str">
        <f aca="false">IF($A223="","",IF(OR($F223="Passed",$F223="Signed Off"),"Covered",IF($F223="Failed","Defect",IF($F223="Blocked","Blocked",IF($F223="Not Started","Planned","In Progress")))))</f>
        <v/>
      </c>
      <c r="J223" s="14"/>
      <c r="K223" s="14"/>
      <c r="L223" s="14"/>
    </row>
    <row r="224" customFormat="false" ht="15" hidden="false" customHeight="false" outlineLevel="0" collapsed="false">
      <c r="A224" s="14"/>
      <c r="B224" s="14"/>
      <c r="C224" s="14"/>
      <c r="D224" s="14"/>
      <c r="E224" s="14"/>
      <c r="F224" s="14"/>
      <c r="G224" s="21"/>
      <c r="H224" s="14"/>
      <c r="I224" s="14" t="str">
        <f aca="false">IF($A224="","",IF(OR($F224="Passed",$F224="Signed Off"),"Covered",IF($F224="Failed","Defect",IF($F224="Blocked","Blocked",IF($F224="Not Started","Planned","In Progress")))))</f>
        <v/>
      </c>
      <c r="J224" s="14"/>
      <c r="K224" s="14"/>
      <c r="L224" s="14"/>
    </row>
    <row r="225" customFormat="false" ht="15" hidden="false" customHeight="false" outlineLevel="0" collapsed="false">
      <c r="A225" s="14"/>
      <c r="B225" s="14"/>
      <c r="C225" s="14"/>
      <c r="D225" s="14"/>
      <c r="E225" s="14"/>
      <c r="F225" s="14"/>
      <c r="G225" s="21"/>
      <c r="H225" s="14"/>
      <c r="I225" s="14" t="str">
        <f aca="false">IF($A225="","",IF(OR($F225="Passed",$F225="Signed Off"),"Covered",IF($F225="Failed","Defect",IF($F225="Blocked","Blocked",IF($F225="Not Started","Planned","In Progress")))))</f>
        <v/>
      </c>
      <c r="J225" s="14"/>
      <c r="K225" s="14"/>
      <c r="L225" s="14"/>
    </row>
    <row r="226" customFormat="false" ht="15" hidden="false" customHeight="false" outlineLevel="0" collapsed="false">
      <c r="A226" s="14"/>
      <c r="B226" s="14"/>
      <c r="C226" s="14"/>
      <c r="D226" s="14"/>
      <c r="E226" s="14"/>
      <c r="F226" s="14"/>
      <c r="G226" s="21"/>
      <c r="H226" s="14"/>
      <c r="I226" s="14" t="str">
        <f aca="false">IF($A226="","",IF(OR($F226="Passed",$F226="Signed Off"),"Covered",IF($F226="Failed","Defect",IF($F226="Blocked","Blocked",IF($F226="Not Started","Planned","In Progress")))))</f>
        <v/>
      </c>
      <c r="J226" s="14"/>
      <c r="K226" s="14"/>
      <c r="L226" s="14"/>
    </row>
    <row r="227" customFormat="false" ht="15" hidden="false" customHeight="false" outlineLevel="0" collapsed="false">
      <c r="A227" s="14"/>
      <c r="B227" s="14"/>
      <c r="C227" s="14"/>
      <c r="D227" s="14"/>
      <c r="E227" s="14"/>
      <c r="F227" s="14"/>
      <c r="G227" s="21"/>
      <c r="H227" s="14"/>
      <c r="I227" s="14" t="str">
        <f aca="false">IF($A227="","",IF(OR($F227="Passed",$F227="Signed Off"),"Covered",IF($F227="Failed","Defect",IF($F227="Blocked","Blocked",IF($F227="Not Started","Planned","In Progress")))))</f>
        <v/>
      </c>
      <c r="J227" s="14"/>
      <c r="K227" s="14"/>
      <c r="L227" s="14"/>
    </row>
    <row r="228" customFormat="false" ht="15" hidden="false" customHeight="false" outlineLevel="0" collapsed="false">
      <c r="A228" s="14"/>
      <c r="B228" s="14"/>
      <c r="C228" s="14"/>
      <c r="D228" s="14"/>
      <c r="E228" s="14"/>
      <c r="F228" s="14"/>
      <c r="G228" s="21"/>
      <c r="H228" s="14"/>
      <c r="I228" s="14" t="str">
        <f aca="false">IF($A228="","",IF(OR($F228="Passed",$F228="Signed Off"),"Covered",IF($F228="Failed","Defect",IF($F228="Blocked","Blocked",IF($F228="Not Started","Planned","In Progress")))))</f>
        <v/>
      </c>
      <c r="J228" s="14"/>
      <c r="K228" s="14"/>
      <c r="L228" s="14"/>
    </row>
    <row r="229" customFormat="false" ht="15" hidden="false" customHeight="false" outlineLevel="0" collapsed="false">
      <c r="A229" s="14"/>
      <c r="B229" s="14"/>
      <c r="C229" s="14"/>
      <c r="D229" s="14"/>
      <c r="E229" s="14"/>
      <c r="F229" s="14"/>
      <c r="G229" s="21"/>
      <c r="H229" s="14"/>
      <c r="I229" s="14" t="str">
        <f aca="false">IF($A229="","",IF(OR($F229="Passed",$F229="Signed Off"),"Covered",IF($F229="Failed","Defect",IF($F229="Blocked","Blocked",IF($F229="Not Started","Planned","In Progress")))))</f>
        <v/>
      </c>
      <c r="J229" s="14"/>
      <c r="K229" s="14"/>
      <c r="L229" s="14"/>
    </row>
    <row r="230" customFormat="false" ht="15" hidden="false" customHeight="false" outlineLevel="0" collapsed="false">
      <c r="A230" s="14"/>
      <c r="B230" s="14"/>
      <c r="C230" s="14"/>
      <c r="D230" s="14"/>
      <c r="E230" s="14"/>
      <c r="F230" s="14"/>
      <c r="G230" s="21"/>
      <c r="H230" s="14"/>
      <c r="I230" s="14" t="str">
        <f aca="false">IF($A230="","",IF(OR($F230="Passed",$F230="Signed Off"),"Covered",IF($F230="Failed","Defect",IF($F230="Blocked","Blocked",IF($F230="Not Started","Planned","In Progress")))))</f>
        <v/>
      </c>
      <c r="J230" s="14"/>
      <c r="K230" s="14"/>
      <c r="L230" s="14"/>
    </row>
    <row r="231" customFormat="false" ht="15" hidden="false" customHeight="false" outlineLevel="0" collapsed="false">
      <c r="A231" s="14"/>
      <c r="B231" s="14"/>
      <c r="C231" s="14"/>
      <c r="D231" s="14"/>
      <c r="E231" s="14"/>
      <c r="F231" s="14"/>
      <c r="G231" s="21"/>
      <c r="H231" s="14"/>
      <c r="I231" s="14" t="str">
        <f aca="false">IF($A231="","",IF(OR($F231="Passed",$F231="Signed Off"),"Covered",IF($F231="Failed","Defect",IF($F231="Blocked","Blocked",IF($F231="Not Started","Planned","In Progress")))))</f>
        <v/>
      </c>
      <c r="J231" s="14"/>
      <c r="K231" s="14"/>
      <c r="L231" s="14"/>
    </row>
    <row r="232" customFormat="false" ht="15" hidden="false" customHeight="false" outlineLevel="0" collapsed="false">
      <c r="A232" s="14"/>
      <c r="B232" s="14"/>
      <c r="C232" s="14"/>
      <c r="D232" s="14"/>
      <c r="E232" s="14"/>
      <c r="F232" s="14"/>
      <c r="G232" s="21"/>
      <c r="H232" s="14"/>
      <c r="I232" s="14" t="str">
        <f aca="false">IF($A232="","",IF(OR($F232="Passed",$F232="Signed Off"),"Covered",IF($F232="Failed","Defect",IF($F232="Blocked","Blocked",IF($F232="Not Started","Planned","In Progress")))))</f>
        <v/>
      </c>
      <c r="J232" s="14"/>
      <c r="K232" s="14"/>
      <c r="L232" s="14"/>
    </row>
    <row r="233" customFormat="false" ht="15" hidden="false" customHeight="false" outlineLevel="0" collapsed="false">
      <c r="A233" s="14"/>
      <c r="B233" s="14"/>
      <c r="C233" s="14"/>
      <c r="D233" s="14"/>
      <c r="E233" s="14"/>
      <c r="F233" s="14"/>
      <c r="G233" s="21"/>
      <c r="H233" s="14"/>
      <c r="I233" s="14" t="str">
        <f aca="false">IF($A233="","",IF(OR($F233="Passed",$F233="Signed Off"),"Covered",IF($F233="Failed","Defect",IF($F233="Blocked","Blocked",IF($F233="Not Started","Planned","In Progress")))))</f>
        <v/>
      </c>
      <c r="J233" s="14"/>
      <c r="K233" s="14"/>
      <c r="L233" s="14"/>
    </row>
    <row r="234" customFormat="false" ht="15" hidden="false" customHeight="false" outlineLevel="0" collapsed="false">
      <c r="A234" s="14"/>
      <c r="B234" s="14"/>
      <c r="C234" s="14"/>
      <c r="D234" s="14"/>
      <c r="E234" s="14"/>
      <c r="F234" s="14"/>
      <c r="G234" s="21"/>
      <c r="H234" s="14"/>
      <c r="I234" s="14" t="str">
        <f aca="false">IF($A234="","",IF(OR($F234="Passed",$F234="Signed Off"),"Covered",IF($F234="Failed","Defect",IF($F234="Blocked","Blocked",IF($F234="Not Started","Planned","In Progress")))))</f>
        <v/>
      </c>
      <c r="J234" s="14"/>
      <c r="K234" s="14"/>
      <c r="L234" s="14"/>
    </row>
    <row r="235" customFormat="false" ht="15" hidden="false" customHeight="false" outlineLevel="0" collapsed="false">
      <c r="A235" s="14"/>
      <c r="B235" s="14"/>
      <c r="C235" s="14"/>
      <c r="D235" s="14"/>
      <c r="E235" s="14"/>
      <c r="F235" s="14"/>
      <c r="G235" s="21"/>
      <c r="H235" s="14"/>
      <c r="I235" s="14" t="str">
        <f aca="false">IF($A235="","",IF(OR($F235="Passed",$F235="Signed Off"),"Covered",IF($F235="Failed","Defect",IF($F235="Blocked","Blocked",IF($F235="Not Started","Planned","In Progress")))))</f>
        <v/>
      </c>
      <c r="J235" s="14"/>
      <c r="K235" s="14"/>
      <c r="L235" s="14"/>
    </row>
    <row r="236" customFormat="false" ht="15" hidden="false" customHeight="false" outlineLevel="0" collapsed="false">
      <c r="A236" s="14"/>
      <c r="B236" s="14"/>
      <c r="C236" s="14"/>
      <c r="D236" s="14"/>
      <c r="E236" s="14"/>
      <c r="F236" s="14"/>
      <c r="G236" s="21"/>
      <c r="H236" s="14"/>
      <c r="I236" s="14" t="str">
        <f aca="false">IF($A236="","",IF(OR($F236="Passed",$F236="Signed Off"),"Covered",IF($F236="Failed","Defect",IF($F236="Blocked","Blocked",IF($F236="Not Started","Planned","In Progress")))))</f>
        <v/>
      </c>
      <c r="J236" s="14"/>
      <c r="K236" s="14"/>
      <c r="L236" s="14"/>
    </row>
    <row r="237" customFormat="false" ht="15" hidden="false" customHeight="false" outlineLevel="0" collapsed="false">
      <c r="A237" s="14"/>
      <c r="B237" s="14"/>
      <c r="C237" s="14"/>
      <c r="D237" s="14"/>
      <c r="E237" s="14"/>
      <c r="F237" s="14"/>
      <c r="G237" s="21"/>
      <c r="H237" s="14"/>
      <c r="I237" s="14" t="str">
        <f aca="false">IF($A237="","",IF(OR($F237="Passed",$F237="Signed Off"),"Covered",IF($F237="Failed","Defect",IF($F237="Blocked","Blocked",IF($F237="Not Started","Planned","In Progress")))))</f>
        <v/>
      </c>
      <c r="J237" s="14"/>
      <c r="K237" s="14"/>
      <c r="L237" s="14"/>
    </row>
    <row r="238" customFormat="false" ht="15" hidden="false" customHeight="false" outlineLevel="0" collapsed="false">
      <c r="A238" s="14"/>
      <c r="B238" s="14"/>
      <c r="C238" s="14"/>
      <c r="D238" s="14"/>
      <c r="E238" s="14"/>
      <c r="F238" s="14"/>
      <c r="G238" s="21"/>
      <c r="H238" s="14"/>
      <c r="I238" s="14" t="str">
        <f aca="false">IF($A238="","",IF(OR($F238="Passed",$F238="Signed Off"),"Covered",IF($F238="Failed","Defect",IF($F238="Blocked","Blocked",IF($F238="Not Started","Planned","In Progress")))))</f>
        <v/>
      </c>
      <c r="J238" s="14"/>
      <c r="K238" s="14"/>
      <c r="L238" s="14"/>
    </row>
    <row r="239" customFormat="false" ht="15" hidden="false" customHeight="false" outlineLevel="0" collapsed="false">
      <c r="A239" s="14"/>
      <c r="B239" s="14"/>
      <c r="C239" s="14"/>
      <c r="D239" s="14"/>
      <c r="E239" s="14"/>
      <c r="F239" s="14"/>
      <c r="G239" s="21"/>
      <c r="H239" s="14"/>
      <c r="I239" s="14" t="str">
        <f aca="false">IF($A239="","",IF(OR($F239="Passed",$F239="Signed Off"),"Covered",IF($F239="Failed","Defect",IF($F239="Blocked","Blocked",IF($F239="Not Started","Planned","In Progress")))))</f>
        <v/>
      </c>
      <c r="J239" s="14"/>
      <c r="K239" s="14"/>
      <c r="L239" s="14"/>
    </row>
    <row r="240" customFormat="false" ht="15" hidden="false" customHeight="false" outlineLevel="0" collapsed="false">
      <c r="A240" s="14"/>
      <c r="B240" s="14"/>
      <c r="C240" s="14"/>
      <c r="D240" s="14"/>
      <c r="E240" s="14"/>
      <c r="F240" s="14"/>
      <c r="G240" s="21"/>
      <c r="H240" s="14"/>
      <c r="I240" s="14" t="str">
        <f aca="false">IF($A240="","",IF(OR($F240="Passed",$F240="Signed Off"),"Covered",IF($F240="Failed","Defect",IF($F240="Blocked","Blocked",IF($F240="Not Started","Planned","In Progress")))))</f>
        <v/>
      </c>
      <c r="J240" s="14"/>
      <c r="K240" s="14"/>
      <c r="L240" s="14"/>
    </row>
    <row r="241" customFormat="false" ht="15" hidden="false" customHeight="false" outlineLevel="0" collapsed="false">
      <c r="A241" s="14"/>
      <c r="B241" s="14"/>
      <c r="C241" s="14"/>
      <c r="D241" s="14"/>
      <c r="E241" s="14"/>
      <c r="F241" s="14"/>
      <c r="G241" s="21"/>
      <c r="H241" s="14"/>
      <c r="I241" s="14" t="str">
        <f aca="false">IF($A241="","",IF(OR($F241="Passed",$F241="Signed Off"),"Covered",IF($F241="Failed","Defect",IF($F241="Blocked","Blocked",IF($F241="Not Started","Planned","In Progress")))))</f>
        <v/>
      </c>
      <c r="J241" s="14"/>
      <c r="K241" s="14"/>
      <c r="L241" s="14"/>
    </row>
    <row r="242" customFormat="false" ht="15" hidden="false" customHeight="false" outlineLevel="0" collapsed="false">
      <c r="A242" s="14"/>
      <c r="B242" s="14"/>
      <c r="C242" s="14"/>
      <c r="D242" s="14"/>
      <c r="E242" s="14"/>
      <c r="F242" s="14"/>
      <c r="G242" s="21"/>
      <c r="H242" s="14"/>
      <c r="I242" s="14" t="str">
        <f aca="false">IF($A242="","",IF(OR($F242="Passed",$F242="Signed Off"),"Covered",IF($F242="Failed","Defect",IF($F242="Blocked","Blocked",IF($F242="Not Started","Planned","In Progress")))))</f>
        <v/>
      </c>
      <c r="J242" s="14"/>
      <c r="K242" s="14"/>
      <c r="L242" s="14"/>
    </row>
    <row r="243" customFormat="false" ht="15" hidden="false" customHeight="false" outlineLevel="0" collapsed="false">
      <c r="A243" s="14"/>
      <c r="B243" s="14"/>
      <c r="C243" s="14"/>
      <c r="D243" s="14"/>
      <c r="E243" s="14"/>
      <c r="F243" s="14"/>
      <c r="G243" s="21"/>
      <c r="H243" s="14"/>
      <c r="I243" s="14" t="str">
        <f aca="false">IF($A243="","",IF(OR($F243="Passed",$F243="Signed Off"),"Covered",IF($F243="Failed","Defect",IF($F243="Blocked","Blocked",IF($F243="Not Started","Planned","In Progress")))))</f>
        <v/>
      </c>
      <c r="J243" s="14"/>
      <c r="K243" s="14"/>
      <c r="L243" s="14"/>
    </row>
    <row r="244" customFormat="false" ht="15" hidden="false" customHeight="false" outlineLevel="0" collapsed="false">
      <c r="A244" s="14"/>
      <c r="B244" s="14"/>
      <c r="C244" s="14"/>
      <c r="D244" s="14"/>
      <c r="E244" s="14"/>
      <c r="F244" s="14"/>
      <c r="G244" s="21"/>
      <c r="H244" s="14"/>
      <c r="I244" s="14" t="str">
        <f aca="false">IF($A244="","",IF(OR($F244="Passed",$F244="Signed Off"),"Covered",IF($F244="Failed","Defect",IF($F244="Blocked","Blocked",IF($F244="Not Started","Planned","In Progress")))))</f>
        <v/>
      </c>
      <c r="J244" s="14"/>
      <c r="K244" s="14"/>
      <c r="L244" s="14"/>
    </row>
    <row r="245" customFormat="false" ht="15" hidden="false" customHeight="false" outlineLevel="0" collapsed="false">
      <c r="A245" s="14"/>
      <c r="B245" s="14"/>
      <c r="C245" s="14"/>
      <c r="D245" s="14"/>
      <c r="E245" s="14"/>
      <c r="F245" s="14"/>
      <c r="G245" s="21"/>
      <c r="H245" s="14"/>
      <c r="I245" s="14" t="str">
        <f aca="false">IF($A245="","",IF(OR($F245="Passed",$F245="Signed Off"),"Covered",IF($F245="Failed","Defect",IF($F245="Blocked","Blocked",IF($F245="Not Started","Planned","In Progress")))))</f>
        <v/>
      </c>
      <c r="J245" s="14"/>
      <c r="K245" s="14"/>
      <c r="L245" s="14"/>
    </row>
    <row r="246" customFormat="false" ht="15" hidden="false" customHeight="false" outlineLevel="0" collapsed="false">
      <c r="A246" s="14"/>
      <c r="B246" s="14"/>
      <c r="C246" s="14"/>
      <c r="D246" s="14"/>
      <c r="E246" s="14"/>
      <c r="F246" s="14"/>
      <c r="G246" s="21"/>
      <c r="H246" s="14"/>
      <c r="I246" s="14" t="str">
        <f aca="false">IF($A246="","",IF(OR($F246="Passed",$F246="Signed Off"),"Covered",IF($F246="Failed","Defect",IF($F246="Blocked","Blocked",IF($F246="Not Started","Planned","In Progress")))))</f>
        <v/>
      </c>
      <c r="J246" s="14"/>
      <c r="K246" s="14"/>
      <c r="L246" s="14"/>
    </row>
    <row r="247" customFormat="false" ht="15" hidden="false" customHeight="false" outlineLevel="0" collapsed="false">
      <c r="A247" s="14"/>
      <c r="B247" s="14"/>
      <c r="C247" s="14"/>
      <c r="D247" s="14"/>
      <c r="E247" s="14"/>
      <c r="F247" s="14"/>
      <c r="G247" s="21"/>
      <c r="H247" s="14"/>
      <c r="I247" s="14" t="str">
        <f aca="false">IF($A247="","",IF(OR($F247="Passed",$F247="Signed Off"),"Covered",IF($F247="Failed","Defect",IF($F247="Blocked","Blocked",IF($F247="Not Started","Planned","In Progress")))))</f>
        <v/>
      </c>
      <c r="J247" s="14"/>
      <c r="K247" s="14"/>
      <c r="L247" s="14"/>
    </row>
    <row r="248" customFormat="false" ht="15" hidden="false" customHeight="false" outlineLevel="0" collapsed="false">
      <c r="A248" s="14"/>
      <c r="B248" s="14"/>
      <c r="C248" s="14"/>
      <c r="D248" s="14"/>
      <c r="E248" s="14"/>
      <c r="F248" s="14"/>
      <c r="G248" s="21"/>
      <c r="H248" s="14"/>
      <c r="I248" s="14" t="str">
        <f aca="false">IF($A248="","",IF(OR($F248="Passed",$F248="Signed Off"),"Covered",IF($F248="Failed","Defect",IF($F248="Blocked","Blocked",IF($F248="Not Started","Planned","In Progress")))))</f>
        <v/>
      </c>
      <c r="J248" s="14"/>
      <c r="K248" s="14"/>
      <c r="L248" s="14"/>
    </row>
    <row r="249" customFormat="false" ht="15" hidden="false" customHeight="false" outlineLevel="0" collapsed="false">
      <c r="A249" s="14"/>
      <c r="B249" s="14"/>
      <c r="C249" s="14"/>
      <c r="D249" s="14"/>
      <c r="E249" s="14"/>
      <c r="F249" s="14"/>
      <c r="G249" s="21"/>
      <c r="H249" s="14"/>
      <c r="I249" s="14" t="str">
        <f aca="false">IF($A249="","",IF(OR($F249="Passed",$F249="Signed Off"),"Covered",IF($F249="Failed","Defect",IF($F249="Blocked","Blocked",IF($F249="Not Started","Planned","In Progress")))))</f>
        <v/>
      </c>
      <c r="J249" s="14"/>
      <c r="K249" s="14"/>
      <c r="L249" s="14"/>
    </row>
    <row r="250" customFormat="false" ht="15" hidden="false" customHeight="false" outlineLevel="0" collapsed="false">
      <c r="A250" s="14"/>
      <c r="B250" s="14"/>
      <c r="C250" s="14"/>
      <c r="D250" s="14"/>
      <c r="E250" s="14"/>
      <c r="F250" s="14"/>
      <c r="G250" s="21"/>
      <c r="H250" s="14"/>
      <c r="I250" s="14" t="str">
        <f aca="false">IF($A250="","",IF(OR($F250="Passed",$F250="Signed Off"),"Covered",IF($F250="Failed","Defect",IF($F250="Blocked","Blocked",IF($F250="Not Started","Planned","In Progress")))))</f>
        <v/>
      </c>
      <c r="J250" s="14"/>
      <c r="K250" s="14"/>
      <c r="L250" s="14"/>
    </row>
    <row r="251" customFormat="false" ht="15" hidden="false" customHeight="false" outlineLevel="0" collapsed="false">
      <c r="A251" s="14"/>
      <c r="B251" s="14"/>
      <c r="C251" s="14"/>
      <c r="D251" s="14"/>
      <c r="E251" s="14"/>
      <c r="F251" s="14"/>
      <c r="G251" s="21"/>
      <c r="H251" s="14"/>
      <c r="I251" s="14" t="str">
        <f aca="false">IF($A251="","",IF(OR($F251="Passed",$F251="Signed Off"),"Covered",IF($F251="Failed","Defect",IF($F251="Blocked","Blocked",IF($F251="Not Started","Planned","In Progress")))))</f>
        <v/>
      </c>
      <c r="J251" s="14"/>
      <c r="K251" s="14"/>
      <c r="L251" s="14"/>
    </row>
    <row r="252" customFormat="false" ht="15" hidden="false" customHeight="false" outlineLevel="0" collapsed="false">
      <c r="A252" s="14"/>
      <c r="B252" s="14"/>
      <c r="C252" s="14"/>
      <c r="D252" s="14"/>
      <c r="E252" s="14"/>
      <c r="F252" s="14"/>
      <c r="G252" s="21"/>
      <c r="H252" s="14"/>
      <c r="I252" s="14" t="str">
        <f aca="false">IF($A252="","",IF(OR($F252="Passed",$F252="Signed Off"),"Covered",IF($F252="Failed","Defect",IF($F252="Blocked","Blocked",IF($F252="Not Started","Planned","In Progress")))))</f>
        <v/>
      </c>
      <c r="J252" s="14"/>
      <c r="K252" s="14"/>
      <c r="L252" s="14"/>
    </row>
    <row r="253" customFormat="false" ht="15" hidden="false" customHeight="false" outlineLevel="0" collapsed="false">
      <c r="A253" s="14"/>
      <c r="B253" s="14"/>
      <c r="C253" s="14"/>
      <c r="D253" s="14"/>
      <c r="E253" s="14"/>
      <c r="F253" s="14"/>
      <c r="G253" s="21"/>
      <c r="H253" s="14"/>
      <c r="I253" s="14" t="str">
        <f aca="false">IF($A253="","",IF(OR($F253="Passed",$F253="Signed Off"),"Covered",IF($F253="Failed","Defect",IF($F253="Blocked","Blocked",IF($F253="Not Started","Planned","In Progress")))))</f>
        <v/>
      </c>
      <c r="J253" s="14"/>
      <c r="K253" s="14"/>
      <c r="L253" s="14"/>
    </row>
    <row r="254" customFormat="false" ht="15" hidden="false" customHeight="false" outlineLevel="0" collapsed="false">
      <c r="A254" s="14"/>
      <c r="B254" s="14"/>
      <c r="C254" s="14"/>
      <c r="D254" s="14"/>
      <c r="E254" s="14"/>
      <c r="F254" s="14"/>
      <c r="G254" s="21"/>
      <c r="H254" s="14"/>
      <c r="I254" s="14" t="str">
        <f aca="false">IF($A254="","",IF(OR($F254="Passed",$F254="Signed Off"),"Covered",IF($F254="Failed","Defect",IF($F254="Blocked","Blocked",IF($F254="Not Started","Planned","In Progress")))))</f>
        <v/>
      </c>
      <c r="J254" s="14"/>
      <c r="K254" s="14"/>
      <c r="L254" s="14"/>
    </row>
    <row r="255" customFormat="false" ht="15" hidden="false" customHeight="false" outlineLevel="0" collapsed="false">
      <c r="A255" s="14"/>
      <c r="B255" s="14"/>
      <c r="C255" s="14"/>
      <c r="D255" s="14"/>
      <c r="E255" s="14"/>
      <c r="F255" s="14"/>
      <c r="G255" s="21"/>
      <c r="H255" s="14"/>
      <c r="I255" s="14" t="str">
        <f aca="false">IF($A255="","",IF(OR($F255="Passed",$F255="Signed Off"),"Covered",IF($F255="Failed","Defect",IF($F255="Blocked","Blocked",IF($F255="Not Started","Planned","In Progress")))))</f>
        <v/>
      </c>
      <c r="J255" s="14"/>
      <c r="K255" s="14"/>
      <c r="L255" s="14"/>
    </row>
    <row r="256" customFormat="false" ht="15" hidden="false" customHeight="false" outlineLevel="0" collapsed="false">
      <c r="A256" s="14"/>
      <c r="B256" s="14"/>
      <c r="C256" s="14"/>
      <c r="D256" s="14"/>
      <c r="E256" s="14"/>
      <c r="F256" s="14"/>
      <c r="G256" s="21"/>
      <c r="H256" s="14"/>
      <c r="I256" s="14" t="str">
        <f aca="false">IF($A256="","",IF(OR($F256="Passed",$F256="Signed Off"),"Covered",IF($F256="Failed","Defect",IF($F256="Blocked","Blocked",IF($F256="Not Started","Planned","In Progress")))))</f>
        <v/>
      </c>
      <c r="J256" s="14"/>
      <c r="K256" s="14"/>
      <c r="L256" s="14"/>
    </row>
    <row r="257" customFormat="false" ht="15" hidden="false" customHeight="false" outlineLevel="0" collapsed="false">
      <c r="A257" s="14"/>
      <c r="B257" s="14"/>
      <c r="C257" s="14"/>
      <c r="D257" s="14"/>
      <c r="E257" s="14"/>
      <c r="F257" s="14"/>
      <c r="G257" s="21"/>
      <c r="H257" s="14"/>
      <c r="I257" s="14" t="str">
        <f aca="false">IF($A257="","",IF(OR($F257="Passed",$F257="Signed Off"),"Covered",IF($F257="Failed","Defect",IF($F257="Blocked","Blocked",IF($F257="Not Started","Planned","In Progress")))))</f>
        <v/>
      </c>
      <c r="J257" s="14"/>
      <c r="K257" s="14"/>
      <c r="L257" s="14"/>
    </row>
    <row r="258" customFormat="false" ht="15" hidden="false" customHeight="false" outlineLevel="0" collapsed="false">
      <c r="A258" s="14"/>
      <c r="B258" s="14"/>
      <c r="C258" s="14"/>
      <c r="D258" s="14"/>
      <c r="E258" s="14"/>
      <c r="F258" s="14"/>
      <c r="G258" s="21"/>
      <c r="H258" s="14"/>
      <c r="I258" s="14" t="str">
        <f aca="false">IF($A258="","",IF(OR($F258="Passed",$F258="Signed Off"),"Covered",IF($F258="Failed","Defect",IF($F258="Blocked","Blocked",IF($F258="Not Started","Planned","In Progress")))))</f>
        <v/>
      </c>
      <c r="J258" s="14"/>
      <c r="K258" s="14"/>
      <c r="L258" s="14"/>
    </row>
    <row r="259" customFormat="false" ht="15" hidden="false" customHeight="false" outlineLevel="0" collapsed="false">
      <c r="A259" s="14"/>
      <c r="B259" s="14"/>
      <c r="C259" s="14"/>
      <c r="D259" s="14"/>
      <c r="E259" s="14"/>
      <c r="F259" s="14"/>
      <c r="G259" s="21"/>
      <c r="H259" s="14"/>
      <c r="I259" s="14" t="str">
        <f aca="false">IF($A259="","",IF(OR($F259="Passed",$F259="Signed Off"),"Covered",IF($F259="Failed","Defect",IF($F259="Blocked","Blocked",IF($F259="Not Started","Planned","In Progress")))))</f>
        <v/>
      </c>
      <c r="J259" s="14"/>
      <c r="K259" s="14"/>
      <c r="L259" s="14"/>
    </row>
    <row r="260" customFormat="false" ht="15" hidden="false" customHeight="false" outlineLevel="0" collapsed="false">
      <c r="A260" s="14"/>
      <c r="B260" s="14"/>
      <c r="C260" s="14"/>
      <c r="D260" s="14"/>
      <c r="E260" s="14"/>
      <c r="F260" s="14"/>
      <c r="G260" s="21"/>
      <c r="H260" s="14"/>
      <c r="I260" s="14" t="str">
        <f aca="false">IF($A260="","",IF(OR($F260="Passed",$F260="Signed Off"),"Covered",IF($F260="Failed","Defect",IF($F260="Blocked","Blocked",IF($F260="Not Started","Planned","In Progress")))))</f>
        <v/>
      </c>
      <c r="J260" s="14"/>
      <c r="K260" s="14"/>
      <c r="L260" s="14"/>
    </row>
    <row r="261" customFormat="false" ht="15" hidden="false" customHeight="false" outlineLevel="0" collapsed="false">
      <c r="A261" s="14"/>
      <c r="B261" s="14"/>
      <c r="C261" s="14"/>
      <c r="D261" s="14"/>
      <c r="E261" s="14"/>
      <c r="F261" s="14"/>
      <c r="G261" s="21"/>
      <c r="H261" s="14"/>
      <c r="I261" s="14" t="str">
        <f aca="false">IF($A261="","",IF(OR($F261="Passed",$F261="Signed Off"),"Covered",IF($F261="Failed","Defect",IF($F261="Blocked","Blocked",IF($F261="Not Started","Planned","In Progress")))))</f>
        <v/>
      </c>
      <c r="J261" s="14"/>
      <c r="K261" s="14"/>
      <c r="L261" s="14"/>
    </row>
    <row r="262" customFormat="false" ht="15" hidden="false" customHeight="false" outlineLevel="0" collapsed="false">
      <c r="A262" s="14"/>
      <c r="B262" s="14"/>
      <c r="C262" s="14"/>
      <c r="D262" s="14"/>
      <c r="E262" s="14"/>
      <c r="F262" s="14"/>
      <c r="G262" s="21"/>
      <c r="H262" s="14"/>
      <c r="I262" s="14" t="str">
        <f aca="false">IF($A262="","",IF(OR($F262="Passed",$F262="Signed Off"),"Covered",IF($F262="Failed","Defect",IF($F262="Blocked","Blocked",IF($F262="Not Started","Planned","In Progress")))))</f>
        <v/>
      </c>
      <c r="J262" s="14"/>
      <c r="K262" s="14"/>
      <c r="L262" s="14"/>
    </row>
    <row r="263" customFormat="false" ht="15" hidden="false" customHeight="false" outlineLevel="0" collapsed="false">
      <c r="A263" s="14"/>
      <c r="B263" s="14"/>
      <c r="C263" s="14"/>
      <c r="D263" s="14"/>
      <c r="E263" s="14"/>
      <c r="F263" s="14"/>
      <c r="G263" s="21"/>
      <c r="H263" s="14"/>
      <c r="I263" s="14" t="str">
        <f aca="false">IF($A263="","",IF(OR($F263="Passed",$F263="Signed Off"),"Covered",IF($F263="Failed","Defect",IF($F263="Blocked","Blocked",IF($F263="Not Started","Planned","In Progress")))))</f>
        <v/>
      </c>
      <c r="J263" s="14"/>
      <c r="K263" s="14"/>
      <c r="L263" s="14"/>
    </row>
    <row r="264" customFormat="false" ht="15" hidden="false" customHeight="false" outlineLevel="0" collapsed="false">
      <c r="A264" s="14"/>
      <c r="B264" s="14"/>
      <c r="C264" s="14"/>
      <c r="D264" s="14"/>
      <c r="E264" s="14"/>
      <c r="F264" s="14"/>
      <c r="G264" s="21"/>
      <c r="H264" s="14"/>
      <c r="I264" s="14" t="str">
        <f aca="false">IF($A264="","",IF(OR($F264="Passed",$F264="Signed Off"),"Covered",IF($F264="Failed","Defect",IF($F264="Blocked","Blocked",IF($F264="Not Started","Planned","In Progress")))))</f>
        <v/>
      </c>
      <c r="J264" s="14"/>
      <c r="K264" s="14"/>
      <c r="L264" s="14"/>
    </row>
    <row r="265" customFormat="false" ht="15" hidden="false" customHeight="false" outlineLevel="0" collapsed="false">
      <c r="A265" s="14"/>
      <c r="B265" s="14"/>
      <c r="C265" s="14"/>
      <c r="D265" s="14"/>
      <c r="E265" s="14"/>
      <c r="F265" s="14"/>
      <c r="G265" s="21"/>
      <c r="H265" s="14"/>
      <c r="I265" s="14" t="str">
        <f aca="false">IF($A265="","",IF(OR($F265="Passed",$F265="Signed Off"),"Covered",IF($F265="Failed","Defect",IF($F265="Blocked","Blocked",IF($F265="Not Started","Planned","In Progress")))))</f>
        <v/>
      </c>
      <c r="J265" s="14"/>
      <c r="K265" s="14"/>
      <c r="L265" s="14"/>
    </row>
    <row r="266" customFormat="false" ht="15" hidden="false" customHeight="false" outlineLevel="0" collapsed="false">
      <c r="A266" s="14"/>
      <c r="B266" s="14"/>
      <c r="C266" s="14"/>
      <c r="D266" s="14"/>
      <c r="E266" s="14"/>
      <c r="F266" s="14"/>
      <c r="G266" s="21"/>
      <c r="H266" s="14"/>
      <c r="I266" s="14" t="str">
        <f aca="false">IF($A266="","",IF(OR($F266="Passed",$F266="Signed Off"),"Covered",IF($F266="Failed","Defect",IF($F266="Blocked","Blocked",IF($F266="Not Started","Planned","In Progress")))))</f>
        <v/>
      </c>
      <c r="J266" s="14"/>
      <c r="K266" s="14"/>
      <c r="L266" s="14"/>
    </row>
    <row r="267" customFormat="false" ht="15" hidden="false" customHeight="false" outlineLevel="0" collapsed="false">
      <c r="A267" s="14"/>
      <c r="B267" s="14"/>
      <c r="C267" s="14"/>
      <c r="D267" s="14"/>
      <c r="E267" s="14"/>
      <c r="F267" s="14"/>
      <c r="G267" s="21"/>
      <c r="H267" s="14"/>
      <c r="I267" s="14" t="str">
        <f aca="false">IF($A267="","",IF(OR($F267="Passed",$F267="Signed Off"),"Covered",IF($F267="Failed","Defect",IF($F267="Blocked","Blocked",IF($F267="Not Started","Planned","In Progress")))))</f>
        <v/>
      </c>
      <c r="J267" s="14"/>
      <c r="K267" s="14"/>
      <c r="L267" s="14"/>
    </row>
    <row r="268" customFormat="false" ht="15" hidden="false" customHeight="false" outlineLevel="0" collapsed="false">
      <c r="A268" s="14"/>
      <c r="B268" s="14"/>
      <c r="C268" s="14"/>
      <c r="D268" s="14"/>
      <c r="E268" s="14"/>
      <c r="F268" s="14"/>
      <c r="G268" s="21"/>
      <c r="H268" s="14"/>
      <c r="I268" s="14" t="str">
        <f aca="false">IF($A268="","",IF(OR($F268="Passed",$F268="Signed Off"),"Covered",IF($F268="Failed","Defect",IF($F268="Blocked","Blocked",IF($F268="Not Started","Planned","In Progress")))))</f>
        <v/>
      </c>
      <c r="J268" s="14"/>
      <c r="K268" s="14"/>
      <c r="L268" s="14"/>
    </row>
    <row r="269" customFormat="false" ht="15" hidden="false" customHeight="false" outlineLevel="0" collapsed="false">
      <c r="A269" s="14"/>
      <c r="B269" s="14"/>
      <c r="C269" s="14"/>
      <c r="D269" s="14"/>
      <c r="E269" s="14"/>
      <c r="F269" s="14"/>
      <c r="G269" s="21"/>
      <c r="H269" s="14"/>
      <c r="I269" s="14" t="str">
        <f aca="false">IF($A269="","",IF(OR($F269="Passed",$F269="Signed Off"),"Covered",IF($F269="Failed","Defect",IF($F269="Blocked","Blocked",IF($F269="Not Started","Planned","In Progress")))))</f>
        <v/>
      </c>
      <c r="J269" s="14"/>
      <c r="K269" s="14"/>
      <c r="L269" s="14"/>
    </row>
    <row r="270" customFormat="false" ht="15" hidden="false" customHeight="false" outlineLevel="0" collapsed="false">
      <c r="A270" s="14"/>
      <c r="B270" s="14"/>
      <c r="C270" s="14"/>
      <c r="D270" s="14"/>
      <c r="E270" s="14"/>
      <c r="F270" s="14"/>
      <c r="G270" s="21"/>
      <c r="H270" s="14"/>
      <c r="I270" s="14" t="str">
        <f aca="false">IF($A270="","",IF(OR($F270="Passed",$F270="Signed Off"),"Covered",IF($F270="Failed","Defect",IF($F270="Blocked","Blocked",IF($F270="Not Started","Planned","In Progress")))))</f>
        <v/>
      </c>
      <c r="J270" s="14"/>
      <c r="K270" s="14"/>
      <c r="L270" s="14"/>
    </row>
    <row r="271" customFormat="false" ht="15" hidden="false" customHeight="false" outlineLevel="0" collapsed="false">
      <c r="A271" s="14"/>
      <c r="B271" s="14"/>
      <c r="C271" s="14"/>
      <c r="D271" s="14"/>
      <c r="E271" s="14"/>
      <c r="F271" s="14"/>
      <c r="G271" s="21"/>
      <c r="H271" s="14"/>
      <c r="I271" s="14" t="str">
        <f aca="false">IF($A271="","",IF(OR($F271="Passed",$F271="Signed Off"),"Covered",IF($F271="Failed","Defect",IF($F271="Blocked","Blocked",IF($F271="Not Started","Planned","In Progress")))))</f>
        <v/>
      </c>
      <c r="J271" s="14"/>
      <c r="K271" s="14"/>
      <c r="L271" s="14"/>
    </row>
    <row r="272" customFormat="false" ht="15" hidden="false" customHeight="false" outlineLevel="0" collapsed="false">
      <c r="A272" s="14"/>
      <c r="B272" s="14"/>
      <c r="C272" s="14"/>
      <c r="D272" s="14"/>
      <c r="E272" s="14"/>
      <c r="F272" s="14"/>
      <c r="G272" s="21"/>
      <c r="H272" s="14"/>
      <c r="I272" s="14" t="str">
        <f aca="false">IF($A272="","",IF(OR($F272="Passed",$F272="Signed Off"),"Covered",IF($F272="Failed","Defect",IF($F272="Blocked","Blocked",IF($F272="Not Started","Planned","In Progress")))))</f>
        <v/>
      </c>
      <c r="J272" s="14"/>
      <c r="K272" s="14"/>
      <c r="L272" s="14"/>
    </row>
    <row r="273" customFormat="false" ht="15" hidden="false" customHeight="false" outlineLevel="0" collapsed="false">
      <c r="A273" s="14"/>
      <c r="B273" s="14"/>
      <c r="C273" s="14"/>
      <c r="D273" s="14"/>
      <c r="E273" s="14"/>
      <c r="F273" s="14"/>
      <c r="G273" s="21"/>
      <c r="H273" s="14"/>
      <c r="I273" s="14" t="str">
        <f aca="false">IF($A273="","",IF(OR($F273="Passed",$F273="Signed Off"),"Covered",IF($F273="Failed","Defect",IF($F273="Blocked","Blocked",IF($F273="Not Started","Planned","In Progress")))))</f>
        <v/>
      </c>
      <c r="J273" s="14"/>
      <c r="K273" s="14"/>
      <c r="L273" s="14"/>
    </row>
    <row r="274" customFormat="false" ht="15" hidden="false" customHeight="false" outlineLevel="0" collapsed="false">
      <c r="A274" s="14"/>
      <c r="B274" s="14"/>
      <c r="C274" s="14"/>
      <c r="D274" s="14"/>
      <c r="E274" s="14"/>
      <c r="F274" s="14"/>
      <c r="G274" s="21"/>
      <c r="H274" s="14"/>
      <c r="I274" s="14" t="str">
        <f aca="false">IF($A274="","",IF(OR($F274="Passed",$F274="Signed Off"),"Covered",IF($F274="Failed","Defect",IF($F274="Blocked","Blocked",IF($F274="Not Started","Planned","In Progress")))))</f>
        <v/>
      </c>
      <c r="J274" s="14"/>
      <c r="K274" s="14"/>
      <c r="L274" s="14"/>
    </row>
    <row r="275" customFormat="false" ht="15" hidden="false" customHeight="false" outlineLevel="0" collapsed="false">
      <c r="A275" s="14"/>
      <c r="B275" s="14"/>
      <c r="C275" s="14"/>
      <c r="D275" s="14"/>
      <c r="E275" s="14"/>
      <c r="F275" s="14"/>
      <c r="G275" s="21"/>
      <c r="H275" s="14"/>
      <c r="I275" s="14" t="str">
        <f aca="false">IF($A275="","",IF(OR($F275="Passed",$F275="Signed Off"),"Covered",IF($F275="Failed","Defect",IF($F275="Blocked","Blocked",IF($F275="Not Started","Planned","In Progress")))))</f>
        <v/>
      </c>
      <c r="J275" s="14"/>
      <c r="K275" s="14"/>
      <c r="L275" s="14"/>
    </row>
    <row r="276" customFormat="false" ht="15" hidden="false" customHeight="false" outlineLevel="0" collapsed="false">
      <c r="A276" s="14"/>
      <c r="B276" s="14"/>
      <c r="C276" s="14"/>
      <c r="D276" s="14"/>
      <c r="E276" s="14"/>
      <c r="F276" s="14"/>
      <c r="G276" s="21"/>
      <c r="H276" s="14"/>
      <c r="I276" s="14" t="str">
        <f aca="false">IF($A276="","",IF(OR($F276="Passed",$F276="Signed Off"),"Covered",IF($F276="Failed","Defect",IF($F276="Blocked","Blocked",IF($F276="Not Started","Planned","In Progress")))))</f>
        <v/>
      </c>
      <c r="J276" s="14"/>
      <c r="K276" s="14"/>
      <c r="L276" s="14"/>
    </row>
    <row r="277" customFormat="false" ht="15" hidden="false" customHeight="false" outlineLevel="0" collapsed="false">
      <c r="A277" s="14"/>
      <c r="B277" s="14"/>
      <c r="C277" s="14"/>
      <c r="D277" s="14"/>
      <c r="E277" s="14"/>
      <c r="F277" s="14"/>
      <c r="G277" s="21"/>
      <c r="H277" s="14"/>
      <c r="I277" s="14" t="str">
        <f aca="false">IF($A277="","",IF(OR($F277="Passed",$F277="Signed Off"),"Covered",IF($F277="Failed","Defect",IF($F277="Blocked","Blocked",IF($F277="Not Started","Planned","In Progress")))))</f>
        <v/>
      </c>
      <c r="J277" s="14"/>
      <c r="K277" s="14"/>
      <c r="L277" s="14"/>
    </row>
    <row r="278" customFormat="false" ht="15" hidden="false" customHeight="false" outlineLevel="0" collapsed="false">
      <c r="A278" s="14"/>
      <c r="B278" s="14"/>
      <c r="C278" s="14"/>
      <c r="D278" s="14"/>
      <c r="E278" s="14"/>
      <c r="F278" s="14"/>
      <c r="G278" s="21"/>
      <c r="H278" s="14"/>
      <c r="I278" s="14" t="str">
        <f aca="false">IF($A278="","",IF(OR($F278="Passed",$F278="Signed Off"),"Covered",IF($F278="Failed","Defect",IF($F278="Blocked","Blocked",IF($F278="Not Started","Planned","In Progress")))))</f>
        <v/>
      </c>
      <c r="J278" s="14"/>
      <c r="K278" s="14"/>
      <c r="L278" s="14"/>
    </row>
    <row r="279" customFormat="false" ht="15" hidden="false" customHeight="false" outlineLevel="0" collapsed="false">
      <c r="A279" s="14"/>
      <c r="B279" s="14"/>
      <c r="C279" s="14"/>
      <c r="D279" s="14"/>
      <c r="E279" s="14"/>
      <c r="F279" s="14"/>
      <c r="G279" s="21"/>
      <c r="H279" s="14"/>
      <c r="I279" s="14" t="str">
        <f aca="false">IF($A279="","",IF(OR($F279="Passed",$F279="Signed Off"),"Covered",IF($F279="Failed","Defect",IF($F279="Blocked","Blocked",IF($F279="Not Started","Planned","In Progress")))))</f>
        <v/>
      </c>
      <c r="J279" s="14"/>
      <c r="K279" s="14"/>
      <c r="L279" s="14"/>
    </row>
    <row r="280" customFormat="false" ht="15" hidden="false" customHeight="false" outlineLevel="0" collapsed="false">
      <c r="A280" s="14"/>
      <c r="B280" s="14"/>
      <c r="C280" s="14"/>
      <c r="D280" s="14"/>
      <c r="E280" s="14"/>
      <c r="F280" s="14"/>
      <c r="G280" s="21"/>
      <c r="H280" s="14"/>
      <c r="I280" s="14" t="str">
        <f aca="false">IF($A280="","",IF(OR($F280="Passed",$F280="Signed Off"),"Covered",IF($F280="Failed","Defect",IF($F280="Blocked","Blocked",IF($F280="Not Started","Planned","In Progress")))))</f>
        <v/>
      </c>
      <c r="J280" s="14"/>
      <c r="K280" s="14"/>
      <c r="L280" s="14"/>
    </row>
    <row r="281" customFormat="false" ht="15" hidden="false" customHeight="false" outlineLevel="0" collapsed="false">
      <c r="A281" s="14"/>
      <c r="B281" s="14"/>
      <c r="C281" s="14"/>
      <c r="D281" s="14"/>
      <c r="E281" s="14"/>
      <c r="F281" s="14"/>
      <c r="G281" s="21"/>
      <c r="H281" s="14"/>
      <c r="I281" s="14" t="str">
        <f aca="false">IF($A281="","",IF(OR($F281="Passed",$F281="Signed Off"),"Covered",IF($F281="Failed","Defect",IF($F281="Blocked","Blocked",IF($F281="Not Started","Planned","In Progress")))))</f>
        <v/>
      </c>
      <c r="J281" s="14"/>
      <c r="K281" s="14"/>
      <c r="L281" s="14"/>
    </row>
    <row r="282" customFormat="false" ht="15" hidden="false" customHeight="false" outlineLevel="0" collapsed="false">
      <c r="A282" s="14"/>
      <c r="B282" s="14"/>
      <c r="C282" s="14"/>
      <c r="D282" s="14"/>
      <c r="E282" s="14"/>
      <c r="F282" s="14"/>
      <c r="G282" s="21"/>
      <c r="H282" s="14"/>
      <c r="I282" s="14" t="str">
        <f aca="false">IF($A282="","",IF(OR($F282="Passed",$F282="Signed Off"),"Covered",IF($F282="Failed","Defect",IF($F282="Blocked","Blocked",IF($F282="Not Started","Planned","In Progress")))))</f>
        <v/>
      </c>
      <c r="J282" s="14"/>
      <c r="K282" s="14"/>
      <c r="L282" s="14"/>
    </row>
    <row r="283" customFormat="false" ht="15" hidden="false" customHeight="false" outlineLevel="0" collapsed="false">
      <c r="A283" s="14"/>
      <c r="B283" s="14"/>
      <c r="C283" s="14"/>
      <c r="D283" s="14"/>
      <c r="E283" s="14"/>
      <c r="F283" s="14"/>
      <c r="G283" s="21"/>
      <c r="H283" s="14"/>
      <c r="I283" s="14" t="str">
        <f aca="false">IF($A283="","",IF(OR($F283="Passed",$F283="Signed Off"),"Covered",IF($F283="Failed","Defect",IF($F283="Blocked","Blocked",IF($F283="Not Started","Planned","In Progress")))))</f>
        <v/>
      </c>
      <c r="J283" s="14"/>
      <c r="K283" s="14"/>
      <c r="L283" s="14"/>
    </row>
    <row r="284" customFormat="false" ht="15" hidden="false" customHeight="false" outlineLevel="0" collapsed="false">
      <c r="A284" s="14"/>
      <c r="B284" s="14"/>
      <c r="C284" s="14"/>
      <c r="D284" s="14"/>
      <c r="E284" s="14"/>
      <c r="F284" s="14"/>
      <c r="G284" s="21"/>
      <c r="H284" s="14"/>
      <c r="I284" s="14" t="str">
        <f aca="false">IF($A284="","",IF(OR($F284="Passed",$F284="Signed Off"),"Covered",IF($F284="Failed","Defect",IF($F284="Blocked","Blocked",IF($F284="Not Started","Planned","In Progress")))))</f>
        <v/>
      </c>
      <c r="J284" s="14"/>
      <c r="K284" s="14"/>
      <c r="L284" s="14"/>
    </row>
    <row r="285" customFormat="false" ht="15" hidden="false" customHeight="false" outlineLevel="0" collapsed="false">
      <c r="A285" s="14"/>
      <c r="B285" s="14"/>
      <c r="C285" s="14"/>
      <c r="D285" s="14"/>
      <c r="E285" s="14"/>
      <c r="F285" s="14"/>
      <c r="G285" s="21"/>
      <c r="H285" s="14"/>
      <c r="I285" s="14" t="str">
        <f aca="false">IF($A285="","",IF(OR($F285="Passed",$F285="Signed Off"),"Covered",IF($F285="Failed","Defect",IF($F285="Blocked","Blocked",IF($F285="Not Started","Planned","In Progress")))))</f>
        <v/>
      </c>
      <c r="J285" s="14"/>
      <c r="K285" s="14"/>
      <c r="L285" s="14"/>
    </row>
    <row r="286" customFormat="false" ht="15" hidden="false" customHeight="false" outlineLevel="0" collapsed="false">
      <c r="A286" s="14"/>
      <c r="B286" s="14"/>
      <c r="C286" s="14"/>
      <c r="D286" s="14"/>
      <c r="E286" s="14"/>
      <c r="F286" s="14"/>
      <c r="G286" s="21"/>
      <c r="H286" s="14"/>
      <c r="I286" s="14" t="str">
        <f aca="false">IF($A286="","",IF(OR($F286="Passed",$F286="Signed Off"),"Covered",IF($F286="Failed","Defect",IF($F286="Blocked","Blocked",IF($F286="Not Started","Planned","In Progress")))))</f>
        <v/>
      </c>
      <c r="J286" s="14"/>
      <c r="K286" s="14"/>
      <c r="L286" s="14"/>
    </row>
    <row r="287" customFormat="false" ht="15" hidden="false" customHeight="false" outlineLevel="0" collapsed="false">
      <c r="A287" s="14"/>
      <c r="B287" s="14"/>
      <c r="C287" s="14"/>
      <c r="D287" s="14"/>
      <c r="E287" s="14"/>
      <c r="F287" s="14"/>
      <c r="G287" s="21"/>
      <c r="H287" s="14"/>
      <c r="I287" s="14" t="str">
        <f aca="false">IF($A287="","",IF(OR($F287="Passed",$F287="Signed Off"),"Covered",IF($F287="Failed","Defect",IF($F287="Blocked","Blocked",IF($F287="Not Started","Planned","In Progress")))))</f>
        <v/>
      </c>
      <c r="J287" s="14"/>
      <c r="K287" s="14"/>
      <c r="L287" s="14"/>
    </row>
    <row r="288" customFormat="false" ht="15" hidden="false" customHeight="false" outlineLevel="0" collapsed="false">
      <c r="A288" s="14"/>
      <c r="B288" s="14"/>
      <c r="C288" s="14"/>
      <c r="D288" s="14"/>
      <c r="E288" s="14"/>
      <c r="F288" s="14"/>
      <c r="G288" s="21"/>
      <c r="H288" s="14"/>
      <c r="I288" s="14" t="str">
        <f aca="false">IF($A288="","",IF(OR($F288="Passed",$F288="Signed Off"),"Covered",IF($F288="Failed","Defect",IF($F288="Blocked","Blocked",IF($F288="Not Started","Planned","In Progress")))))</f>
        <v/>
      </c>
      <c r="J288" s="14"/>
      <c r="K288" s="14"/>
      <c r="L288" s="14"/>
    </row>
    <row r="289" customFormat="false" ht="15" hidden="false" customHeight="false" outlineLevel="0" collapsed="false">
      <c r="A289" s="14"/>
      <c r="B289" s="14"/>
      <c r="C289" s="14"/>
      <c r="D289" s="14"/>
      <c r="E289" s="14"/>
      <c r="F289" s="14"/>
      <c r="G289" s="21"/>
      <c r="H289" s="14"/>
      <c r="I289" s="14" t="str">
        <f aca="false">IF($A289="","",IF(OR($F289="Passed",$F289="Signed Off"),"Covered",IF($F289="Failed","Defect",IF($F289="Blocked","Blocked",IF($F289="Not Started","Planned","In Progress")))))</f>
        <v/>
      </c>
      <c r="J289" s="14"/>
      <c r="K289" s="14"/>
      <c r="L289" s="14"/>
    </row>
    <row r="290" customFormat="false" ht="15" hidden="false" customHeight="false" outlineLevel="0" collapsed="false">
      <c r="A290" s="14"/>
      <c r="B290" s="14"/>
      <c r="C290" s="14"/>
      <c r="D290" s="14"/>
      <c r="E290" s="14"/>
      <c r="F290" s="14"/>
      <c r="G290" s="21"/>
      <c r="H290" s="14"/>
      <c r="I290" s="14" t="str">
        <f aca="false">IF($A290="","",IF(OR($F290="Passed",$F290="Signed Off"),"Covered",IF($F290="Failed","Defect",IF($F290="Blocked","Blocked",IF($F290="Not Started","Planned","In Progress")))))</f>
        <v/>
      </c>
      <c r="J290" s="14"/>
      <c r="K290" s="14"/>
      <c r="L290" s="14"/>
    </row>
    <row r="291" customFormat="false" ht="15" hidden="false" customHeight="false" outlineLevel="0" collapsed="false">
      <c r="A291" s="14"/>
      <c r="B291" s="14"/>
      <c r="C291" s="14"/>
      <c r="D291" s="14"/>
      <c r="E291" s="14"/>
      <c r="F291" s="14"/>
      <c r="G291" s="21"/>
      <c r="H291" s="14"/>
      <c r="I291" s="14" t="str">
        <f aca="false">IF($A291="","",IF(OR($F291="Passed",$F291="Signed Off"),"Covered",IF($F291="Failed","Defect",IF($F291="Blocked","Blocked",IF($F291="Not Started","Planned","In Progress")))))</f>
        <v/>
      </c>
      <c r="J291" s="14"/>
      <c r="K291" s="14"/>
      <c r="L291" s="14"/>
    </row>
    <row r="292" customFormat="false" ht="15" hidden="false" customHeight="false" outlineLevel="0" collapsed="false">
      <c r="A292" s="14"/>
      <c r="B292" s="14"/>
      <c r="C292" s="14"/>
      <c r="D292" s="14"/>
      <c r="E292" s="14"/>
      <c r="F292" s="14"/>
      <c r="G292" s="21"/>
      <c r="H292" s="14"/>
      <c r="I292" s="14" t="str">
        <f aca="false">IF($A292="","",IF(OR($F292="Passed",$F292="Signed Off"),"Covered",IF($F292="Failed","Defect",IF($F292="Blocked","Blocked",IF($F292="Not Started","Planned","In Progress")))))</f>
        <v/>
      </c>
      <c r="J292" s="14"/>
      <c r="K292" s="14"/>
      <c r="L292" s="14"/>
    </row>
    <row r="293" customFormat="false" ht="15" hidden="false" customHeight="false" outlineLevel="0" collapsed="false">
      <c r="A293" s="14"/>
      <c r="B293" s="14"/>
      <c r="C293" s="14"/>
      <c r="D293" s="14"/>
      <c r="E293" s="14"/>
      <c r="F293" s="14"/>
      <c r="G293" s="21"/>
      <c r="H293" s="14"/>
      <c r="I293" s="14" t="str">
        <f aca="false">IF($A293="","",IF(OR($F293="Passed",$F293="Signed Off"),"Covered",IF($F293="Failed","Defect",IF($F293="Blocked","Blocked",IF($F293="Not Started","Planned","In Progress")))))</f>
        <v/>
      </c>
      <c r="J293" s="14"/>
      <c r="K293" s="14"/>
      <c r="L293" s="14"/>
    </row>
    <row r="294" customFormat="false" ht="15" hidden="false" customHeight="false" outlineLevel="0" collapsed="false">
      <c r="A294" s="14"/>
      <c r="B294" s="14"/>
      <c r="C294" s="14"/>
      <c r="D294" s="14"/>
      <c r="E294" s="14"/>
      <c r="F294" s="14"/>
      <c r="G294" s="21"/>
      <c r="H294" s="14"/>
      <c r="I294" s="14" t="str">
        <f aca="false">IF($A294="","",IF(OR($F294="Passed",$F294="Signed Off"),"Covered",IF($F294="Failed","Defect",IF($F294="Blocked","Blocked",IF($F294="Not Started","Planned","In Progress")))))</f>
        <v/>
      </c>
      <c r="J294" s="14"/>
      <c r="K294" s="14"/>
      <c r="L294" s="14"/>
    </row>
    <row r="295" customFormat="false" ht="15" hidden="false" customHeight="false" outlineLevel="0" collapsed="false">
      <c r="A295" s="14"/>
      <c r="B295" s="14"/>
      <c r="C295" s="14"/>
      <c r="D295" s="14"/>
      <c r="E295" s="14"/>
      <c r="F295" s="14"/>
      <c r="G295" s="21"/>
      <c r="H295" s="14"/>
      <c r="I295" s="14" t="str">
        <f aca="false">IF($A295="","",IF(OR($F295="Passed",$F295="Signed Off"),"Covered",IF($F295="Failed","Defect",IF($F295="Blocked","Blocked",IF($F295="Not Started","Planned","In Progress")))))</f>
        <v/>
      </c>
      <c r="J295" s="14"/>
      <c r="K295" s="14"/>
      <c r="L295" s="14"/>
    </row>
    <row r="296" customFormat="false" ht="15" hidden="false" customHeight="false" outlineLevel="0" collapsed="false">
      <c r="A296" s="14"/>
      <c r="B296" s="14"/>
      <c r="C296" s="14"/>
      <c r="D296" s="14"/>
      <c r="E296" s="14"/>
      <c r="F296" s="14"/>
      <c r="G296" s="21"/>
      <c r="H296" s="14"/>
      <c r="I296" s="14" t="str">
        <f aca="false">IF($A296="","",IF(OR($F296="Passed",$F296="Signed Off"),"Covered",IF($F296="Failed","Defect",IF($F296="Blocked","Blocked",IF($F296="Not Started","Planned","In Progress")))))</f>
        <v/>
      </c>
      <c r="J296" s="14"/>
      <c r="K296" s="14"/>
      <c r="L296" s="14"/>
    </row>
    <row r="297" customFormat="false" ht="15" hidden="false" customHeight="false" outlineLevel="0" collapsed="false">
      <c r="A297" s="14"/>
      <c r="B297" s="14"/>
      <c r="C297" s="14"/>
      <c r="D297" s="14"/>
      <c r="E297" s="14"/>
      <c r="F297" s="14"/>
      <c r="G297" s="21"/>
      <c r="H297" s="14"/>
      <c r="I297" s="14" t="str">
        <f aca="false">IF($A297="","",IF(OR($F297="Passed",$F297="Signed Off"),"Covered",IF($F297="Failed","Defect",IF($F297="Blocked","Blocked",IF($F297="Not Started","Planned","In Progress")))))</f>
        <v/>
      </c>
      <c r="J297" s="14"/>
      <c r="K297" s="14"/>
      <c r="L297" s="14"/>
    </row>
    <row r="298" customFormat="false" ht="15" hidden="false" customHeight="false" outlineLevel="0" collapsed="false">
      <c r="A298" s="14"/>
      <c r="B298" s="14"/>
      <c r="C298" s="14"/>
      <c r="D298" s="14"/>
      <c r="E298" s="14"/>
      <c r="F298" s="14"/>
      <c r="G298" s="21"/>
      <c r="H298" s="14"/>
      <c r="I298" s="14" t="str">
        <f aca="false">IF($A298="","",IF(OR($F298="Passed",$F298="Signed Off"),"Covered",IF($F298="Failed","Defect",IF($F298="Blocked","Blocked",IF($F298="Not Started","Planned","In Progress")))))</f>
        <v/>
      </c>
      <c r="J298" s="14"/>
      <c r="K298" s="14"/>
      <c r="L298" s="14"/>
    </row>
    <row r="299" customFormat="false" ht="15" hidden="false" customHeight="false" outlineLevel="0" collapsed="false">
      <c r="A299" s="14"/>
      <c r="B299" s="14"/>
      <c r="C299" s="14"/>
      <c r="D299" s="14"/>
      <c r="E299" s="14"/>
      <c r="F299" s="14"/>
      <c r="G299" s="21"/>
      <c r="H299" s="14"/>
      <c r="I299" s="14" t="str">
        <f aca="false">IF($A299="","",IF(OR($F299="Passed",$F299="Signed Off"),"Covered",IF($F299="Failed","Defect",IF($F299="Blocked","Blocked",IF($F299="Not Started","Planned","In Progress")))))</f>
        <v/>
      </c>
      <c r="J299" s="14"/>
      <c r="K299" s="14"/>
      <c r="L299" s="14"/>
    </row>
    <row r="300" customFormat="false" ht="15" hidden="false" customHeight="false" outlineLevel="0" collapsed="false">
      <c r="A300" s="14"/>
      <c r="B300" s="14"/>
      <c r="C300" s="14"/>
      <c r="D300" s="14"/>
      <c r="E300" s="14"/>
      <c r="F300" s="14"/>
      <c r="G300" s="21"/>
      <c r="H300" s="14"/>
      <c r="I300" s="14" t="str">
        <f aca="false">IF($A300="","",IF(OR($F300="Passed",$F300="Signed Off"),"Covered",IF($F300="Failed","Defect",IF($F300="Blocked","Blocked",IF($F300="Not Started","Planned","In Progress")))))</f>
        <v/>
      </c>
      <c r="J300" s="14"/>
      <c r="K300" s="14"/>
      <c r="L300" s="14"/>
    </row>
    <row r="301" customFormat="false" ht="15" hidden="false" customHeight="false" outlineLevel="0" collapsed="false">
      <c r="A301" s="14"/>
      <c r="B301" s="14"/>
      <c r="C301" s="14"/>
      <c r="D301" s="14"/>
      <c r="E301" s="14"/>
      <c r="F301" s="14"/>
      <c r="G301" s="21"/>
      <c r="H301" s="14"/>
      <c r="I301" s="14" t="str">
        <f aca="false">IF($A301="","",IF(OR($F301="Passed",$F301="Signed Off"),"Covered",IF($F301="Failed","Defect",IF($F301="Blocked","Blocked",IF($F301="Not Started","Planned","In Progress")))))</f>
        <v/>
      </c>
      <c r="J301" s="14"/>
      <c r="K301" s="14"/>
      <c r="L301" s="14"/>
    </row>
    <row r="302" customFormat="false" ht="15" hidden="false" customHeight="false" outlineLevel="0" collapsed="false">
      <c r="A302" s="14"/>
      <c r="B302" s="14"/>
      <c r="C302" s="14"/>
      <c r="D302" s="14"/>
      <c r="E302" s="14"/>
      <c r="F302" s="14"/>
      <c r="G302" s="21"/>
      <c r="H302" s="14"/>
      <c r="I302" s="14" t="str">
        <f aca="false">IF($A302="","",IF(OR($F302="Passed",$F302="Signed Off"),"Covered",IF($F302="Failed","Defect",IF($F302="Blocked","Blocked",IF($F302="Not Started","Planned","In Progress")))))</f>
        <v/>
      </c>
      <c r="J302" s="14"/>
      <c r="K302" s="14"/>
      <c r="L302" s="14"/>
    </row>
    <row r="303" customFormat="false" ht="15" hidden="false" customHeight="false" outlineLevel="0" collapsed="false">
      <c r="A303" s="14"/>
      <c r="B303" s="14"/>
      <c r="C303" s="14"/>
      <c r="D303" s="14"/>
      <c r="E303" s="14"/>
      <c r="F303" s="14"/>
      <c r="G303" s="21"/>
      <c r="H303" s="14"/>
      <c r="I303" s="14" t="str">
        <f aca="false">IF($A303="","",IF(OR($F303="Passed",$F303="Signed Off"),"Covered",IF($F303="Failed","Defect",IF($F303="Blocked","Blocked",IF($F303="Not Started","Planned","In Progress")))))</f>
        <v/>
      </c>
      <c r="J303" s="14"/>
      <c r="K303" s="14"/>
      <c r="L303" s="14"/>
    </row>
    <row r="304" customFormat="false" ht="15" hidden="false" customHeight="false" outlineLevel="0" collapsed="false">
      <c r="A304" s="14"/>
      <c r="B304" s="14"/>
      <c r="C304" s="14"/>
      <c r="D304" s="14"/>
      <c r="E304" s="14"/>
      <c r="F304" s="14"/>
      <c r="G304" s="21"/>
      <c r="H304" s="14"/>
      <c r="I304" s="14" t="str">
        <f aca="false">IF($A304="","",IF(OR($F304="Passed",$F304="Signed Off"),"Covered",IF($F304="Failed","Defect",IF($F304="Blocked","Blocked",IF($F304="Not Started","Planned","In Progress")))))</f>
        <v/>
      </c>
      <c r="J304" s="14"/>
      <c r="K304" s="14"/>
      <c r="L304" s="14"/>
    </row>
    <row r="305" customFormat="false" ht="15" hidden="false" customHeight="false" outlineLevel="0" collapsed="false">
      <c r="A305" s="14"/>
      <c r="B305" s="14"/>
      <c r="C305" s="14"/>
      <c r="D305" s="14"/>
      <c r="E305" s="14"/>
      <c r="F305" s="14"/>
      <c r="G305" s="21"/>
      <c r="H305" s="14"/>
      <c r="I305" s="14" t="str">
        <f aca="false">IF($A305="","",IF(OR($F305="Passed",$F305="Signed Off"),"Covered",IF($F305="Failed","Defect",IF($F305="Blocked","Blocked",IF($F305="Not Started","Planned","In Progress")))))</f>
        <v/>
      </c>
      <c r="J305" s="14"/>
      <c r="K305" s="14"/>
      <c r="L305" s="14"/>
    </row>
  </sheetData>
  <mergeCells count="2">
    <mergeCell ref="A1:L1"/>
    <mergeCell ref="A2:L2"/>
  </mergeCells>
  <conditionalFormatting sqref="I6:I305">
    <cfRule type="expression" priority="2" aboveAverage="0" equalAverage="0" bottom="0" percent="0" rank="0" text="" dxfId="7">
      <formula>$I6="Covered"</formula>
    </cfRule>
    <cfRule type="expression" priority="3" aboveAverage="0" equalAverage="0" bottom="0" percent="0" rank="0" text="" dxfId="6">
      <formula>$I6="Defect"</formula>
    </cfRule>
  </conditionalFormatting>
  <dataValidations count="5">
    <dataValidation allowBlank="false" errorStyle="stop" operator="between" showDropDown="false" showErrorMessage="false" showInputMessage="false" sqref="B6:B305" type="list">
      <formula1>Requirements_Register!$A$6:$A$255</formula1>
      <formula2>0</formula2>
    </dataValidation>
    <dataValidation allowBlank="false" errorStyle="stop" operator="between" showDropDown="false" showErrorMessage="false" showInputMessage="false" sqref="C6:C305" type="list">
      <formula1>Config!$U$6:$U$14</formula1>
      <formula2>0</formula2>
    </dataValidation>
    <dataValidation allowBlank="false" errorStyle="stop" operator="between" showDropDown="false" showErrorMessage="false" showInputMessage="false" sqref="E6:E305" type="list">
      <formula1>Config!$AI$6:$AI$21</formula1>
      <formula2>0</formula2>
    </dataValidation>
    <dataValidation allowBlank="false" errorStyle="stop" operator="between" showDropDown="false" showErrorMessage="false" showInputMessage="false" sqref="F6:F305" type="list">
      <formula1>Config!$V$6:$V$14</formula1>
      <formula2>0</formula2>
    </dataValidation>
    <dataValidation allowBlank="false" errorStyle="stop" operator="between" showDropDown="false" showErrorMessage="false" showInputMessage="false" sqref="J6:J305" type="list">
      <formula1>Config!$AD$6:$AD$7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2026-06-03T07:01:30Z</dcterms:created>
  <dc:creator>openpyxl</dc:creator>
  <dc:description/>
  <dc:language>en-US</dc:language>
  <cp:lastModifiedBy/>
  <dcterms:modified xsi:type="dcterms:W3CDTF">2026-06-03T07:01:32Z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